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15" yWindow="1575" windowWidth="12135" windowHeight="8175" tabRatio="976" activeTab="5"/>
  </bookViews>
  <sheets>
    <sheet name="Study area wells" sheetId="15" r:id="rId1"/>
    <sheet name="Lithology comparison" sheetId="8" r:id="rId2"/>
    <sheet name="WQ data for plots" sheetId="54" r:id="rId3"/>
    <sheet name="Well Survey WQ Data" sheetId="56" r:id="rId4"/>
    <sheet name="WQ Info from Dirk" sheetId="50" r:id="rId5"/>
    <sheet name="Conductivity-TDS correletion" sheetId="57" r:id="rId6"/>
    <sheet name="GPS Master" sheetId="52" r:id="rId7"/>
    <sheet name="StudyAreaWellsDatabase" sheetId="41" r:id="rId8"/>
  </sheets>
  <definedNames>
    <definedName name="_xlnm._FilterDatabase" localSheetId="0" hidden="1">'Study area wells'!$I$1:$I$546</definedName>
    <definedName name="_xlnm._FilterDatabase" localSheetId="2" hidden="1">'WQ data for plots'!$AI$1:$AI$144</definedName>
    <definedName name="_xlnm.Database" localSheetId="7">StudyAreaWellsDatabase!$A$1:$DR$568</definedName>
    <definedName name="_xlnm.Database" localSheetId="2">'WQ data for plots'!$A$1:$AX$38</definedName>
    <definedName name="_xlnm.Database">'Study area wells'!$A$1:$AD$290</definedName>
  </definedNames>
  <calcPr calcId="145621"/>
</workbook>
</file>

<file path=xl/calcChain.xml><?xml version="1.0" encoding="utf-8"?>
<calcChain xmlns="http://schemas.openxmlformats.org/spreadsheetml/2006/main">
  <c r="I6" i="57" l="1"/>
  <c r="I7" i="57"/>
  <c r="I8" i="57"/>
  <c r="I9" i="57"/>
  <c r="I10" i="57"/>
  <c r="I11" i="57"/>
  <c r="I12" i="57"/>
  <c r="I13" i="57"/>
  <c r="I14" i="57"/>
  <c r="I15" i="57"/>
  <c r="I16" i="57"/>
  <c r="I17" i="57"/>
  <c r="I18" i="57"/>
  <c r="I19" i="57"/>
  <c r="I20" i="57"/>
  <c r="I21" i="57"/>
  <c r="I22" i="57"/>
  <c r="I23" i="57"/>
  <c r="I24" i="57"/>
  <c r="I25" i="57"/>
  <c r="I26" i="57"/>
  <c r="I27" i="57"/>
  <c r="I28" i="57"/>
  <c r="I29" i="57"/>
  <c r="I30" i="57"/>
  <c r="I31" i="57"/>
  <c r="I32" i="57"/>
  <c r="I33" i="57"/>
  <c r="I34" i="57"/>
  <c r="I35" i="57"/>
  <c r="I36" i="57"/>
  <c r="I37" i="57"/>
  <c r="I38" i="57"/>
  <c r="I39" i="57"/>
  <c r="I40" i="57"/>
  <c r="I41" i="57"/>
  <c r="I42" i="57"/>
  <c r="I43" i="57"/>
  <c r="I44" i="57"/>
  <c r="I45" i="57"/>
  <c r="I46" i="57"/>
  <c r="I47" i="57"/>
  <c r="I48" i="57"/>
  <c r="I49" i="57"/>
  <c r="I50" i="57"/>
  <c r="I51" i="57"/>
  <c r="I52" i="57"/>
  <c r="I53" i="57"/>
  <c r="I54" i="57"/>
  <c r="I55" i="57"/>
  <c r="I56" i="57"/>
  <c r="I57" i="57"/>
  <c r="I58" i="57"/>
  <c r="I59" i="57"/>
  <c r="I60" i="57"/>
  <c r="I61" i="57"/>
  <c r="I62" i="57"/>
  <c r="I63" i="57"/>
  <c r="I64" i="57"/>
  <c r="I65" i="57"/>
  <c r="I66" i="57"/>
  <c r="I67" i="57"/>
  <c r="I68" i="57"/>
  <c r="I69" i="57"/>
  <c r="I70" i="57"/>
  <c r="I71" i="57"/>
  <c r="I72" i="57"/>
  <c r="I73" i="57"/>
  <c r="I74" i="57"/>
  <c r="I75" i="57"/>
  <c r="I76" i="57"/>
  <c r="I77" i="57"/>
  <c r="I78" i="57"/>
  <c r="I79" i="57"/>
  <c r="I80" i="57"/>
  <c r="I81" i="57"/>
  <c r="I82" i="57"/>
  <c r="I83" i="57"/>
  <c r="I84" i="57"/>
  <c r="I85" i="57"/>
  <c r="I86" i="57"/>
  <c r="I87" i="57"/>
  <c r="I88" i="57"/>
  <c r="I89" i="57"/>
  <c r="I90" i="57"/>
  <c r="I91" i="57"/>
  <c r="I92" i="57"/>
  <c r="I93" i="57"/>
  <c r="I94" i="57"/>
  <c r="I95" i="57"/>
  <c r="I96" i="57"/>
  <c r="I97" i="57"/>
  <c r="I98" i="57"/>
  <c r="I99" i="57"/>
  <c r="I100" i="57"/>
  <c r="I101" i="57"/>
  <c r="I102" i="57"/>
  <c r="I103" i="57"/>
  <c r="I104" i="57"/>
  <c r="I105" i="57"/>
  <c r="I106" i="57"/>
  <c r="I107" i="57"/>
  <c r="I108" i="57"/>
  <c r="I109" i="57"/>
  <c r="I110" i="57"/>
  <c r="I111" i="57"/>
  <c r="I112" i="57"/>
  <c r="I113" i="57"/>
  <c r="I114" i="57"/>
  <c r="I115" i="57"/>
  <c r="I116" i="57"/>
  <c r="I117" i="57"/>
  <c r="I118" i="57"/>
  <c r="I119" i="57"/>
  <c r="I120" i="57"/>
  <c r="I121" i="57"/>
  <c r="I122" i="57"/>
  <c r="I123" i="57"/>
  <c r="I124" i="57"/>
  <c r="I125" i="57"/>
  <c r="I126" i="57"/>
  <c r="I127" i="57"/>
  <c r="I5" i="57"/>
  <c r="K127" i="57"/>
  <c r="K126" i="57"/>
  <c r="K125" i="57"/>
  <c r="K124" i="57"/>
  <c r="K123" i="57"/>
  <c r="K122" i="57"/>
  <c r="K121" i="57"/>
  <c r="K120" i="57"/>
  <c r="K119" i="57"/>
  <c r="K118" i="57"/>
  <c r="K117" i="57"/>
  <c r="K116" i="57"/>
  <c r="K115" i="57"/>
  <c r="K114" i="57"/>
  <c r="K113" i="57"/>
  <c r="K112" i="57"/>
  <c r="K111" i="57"/>
  <c r="K110" i="57"/>
  <c r="K109" i="57"/>
  <c r="K108" i="57"/>
  <c r="K107" i="57"/>
  <c r="K106" i="57"/>
  <c r="K105" i="57"/>
  <c r="K104" i="57"/>
  <c r="K103" i="57"/>
  <c r="K102" i="57"/>
  <c r="K101" i="57"/>
  <c r="K100" i="57"/>
  <c r="K99" i="57"/>
  <c r="K98" i="57"/>
  <c r="K97" i="57"/>
  <c r="K96" i="57"/>
  <c r="K95" i="57"/>
  <c r="K94" i="57"/>
  <c r="K93" i="57"/>
  <c r="K92" i="57"/>
  <c r="K91" i="57"/>
  <c r="K90" i="57"/>
  <c r="K89" i="57"/>
  <c r="K88" i="57"/>
  <c r="K87" i="57"/>
  <c r="K86" i="57"/>
  <c r="K85" i="57"/>
  <c r="K84" i="57"/>
  <c r="K83" i="57"/>
  <c r="K82" i="57"/>
  <c r="K81" i="57"/>
  <c r="K80" i="57"/>
  <c r="K79" i="57"/>
  <c r="K78" i="57"/>
  <c r="K77" i="57"/>
  <c r="K76" i="57"/>
  <c r="K75" i="57"/>
  <c r="K74" i="57"/>
  <c r="K73" i="57"/>
  <c r="K72" i="57"/>
  <c r="K71" i="57"/>
  <c r="K70" i="57"/>
  <c r="K69" i="57"/>
  <c r="K68" i="57"/>
  <c r="K67" i="57"/>
  <c r="K66" i="57"/>
  <c r="K65" i="57"/>
  <c r="K64" i="57"/>
  <c r="K63" i="57"/>
  <c r="K62" i="57"/>
  <c r="K61" i="57"/>
  <c r="K60" i="57"/>
  <c r="K59" i="57"/>
  <c r="K58" i="57"/>
  <c r="K57" i="57"/>
  <c r="K56" i="57"/>
  <c r="K55" i="57"/>
  <c r="K54" i="57"/>
  <c r="K53" i="57"/>
  <c r="K52" i="57"/>
  <c r="K51" i="57"/>
  <c r="K50" i="57"/>
  <c r="K49" i="57"/>
  <c r="K48" i="57"/>
  <c r="K47" i="57"/>
  <c r="K46" i="57"/>
  <c r="K45" i="57"/>
  <c r="K44" i="57"/>
  <c r="K43" i="57"/>
  <c r="K42" i="57"/>
  <c r="K41" i="57"/>
  <c r="K40" i="57"/>
  <c r="K39" i="57"/>
  <c r="K38" i="57"/>
  <c r="K37" i="57"/>
  <c r="K36" i="57"/>
  <c r="K35" i="57"/>
  <c r="K34" i="57"/>
  <c r="K33" i="57"/>
  <c r="K32" i="57"/>
  <c r="K31" i="57"/>
  <c r="K30" i="57"/>
  <c r="K29" i="57"/>
  <c r="K28" i="57"/>
  <c r="K27" i="57"/>
  <c r="K26" i="57"/>
  <c r="K25" i="57"/>
  <c r="K24" i="57"/>
  <c r="K23" i="57"/>
  <c r="K22" i="57"/>
  <c r="K21" i="57"/>
  <c r="K20" i="57"/>
  <c r="K19" i="57"/>
  <c r="K18" i="57"/>
  <c r="K17" i="57"/>
  <c r="K16" i="57"/>
  <c r="K15" i="57"/>
  <c r="K14" i="57"/>
  <c r="K13" i="57"/>
  <c r="K12" i="57"/>
  <c r="K11" i="57"/>
  <c r="K10" i="57"/>
  <c r="K9" i="57"/>
  <c r="K8" i="57"/>
  <c r="K7" i="57"/>
  <c r="K6" i="57"/>
  <c r="K5" i="57"/>
  <c r="AA45" i="54"/>
  <c r="AB45" i="54"/>
  <c r="AA46" i="54"/>
  <c r="AB46" i="54"/>
  <c r="AA47" i="54"/>
  <c r="AB47" i="54"/>
  <c r="AA48" i="54"/>
  <c r="AB48" i="54"/>
  <c r="AA49" i="54"/>
  <c r="AB49" i="54"/>
  <c r="AA50" i="54"/>
  <c r="AB50" i="54"/>
  <c r="AA51" i="54"/>
  <c r="AB51" i="54"/>
  <c r="AA52" i="54"/>
  <c r="AB52" i="54"/>
  <c r="AA53" i="54"/>
  <c r="AB53" i="54"/>
  <c r="AA54" i="54"/>
  <c r="AB54" i="54"/>
  <c r="AA55" i="54"/>
  <c r="AB55" i="54"/>
  <c r="AA56" i="54"/>
  <c r="AB56" i="54"/>
  <c r="AA57" i="54"/>
  <c r="AB57" i="54"/>
  <c r="AA58" i="54"/>
  <c r="AB58" i="54"/>
  <c r="AA59" i="54"/>
  <c r="AB59" i="54"/>
  <c r="AA60" i="54"/>
  <c r="AB60" i="54"/>
  <c r="AA61" i="54"/>
  <c r="AB61" i="54"/>
  <c r="AA62" i="54"/>
  <c r="AB62" i="54"/>
  <c r="AA63" i="54"/>
  <c r="AB63" i="54"/>
  <c r="AA64" i="54"/>
  <c r="AB64" i="54"/>
  <c r="AA65" i="54"/>
  <c r="AB65" i="54"/>
  <c r="AA66" i="54"/>
  <c r="AB66" i="54"/>
  <c r="AA67" i="54"/>
  <c r="AB67" i="54"/>
  <c r="AA68" i="54"/>
  <c r="AB68" i="54"/>
  <c r="AA69" i="54"/>
  <c r="AB69" i="54"/>
  <c r="AA70" i="54"/>
  <c r="AB70" i="54"/>
  <c r="AA71" i="54"/>
  <c r="AB71" i="54"/>
  <c r="AA72" i="54"/>
  <c r="AB72" i="54"/>
  <c r="AA73" i="54"/>
  <c r="AB73" i="54"/>
  <c r="AA74" i="54"/>
  <c r="AB74" i="54"/>
  <c r="AA75" i="54"/>
  <c r="AB75" i="54"/>
  <c r="AA76" i="54"/>
  <c r="AB76" i="54"/>
  <c r="AA77" i="54"/>
  <c r="AB77" i="54"/>
  <c r="AA78" i="54"/>
  <c r="AB78" i="54"/>
  <c r="AA79" i="54"/>
  <c r="AB79" i="54"/>
  <c r="AA80" i="54"/>
  <c r="AB80" i="54"/>
  <c r="AA81" i="54"/>
  <c r="AB81" i="54"/>
  <c r="AA82" i="54"/>
  <c r="AB82" i="54"/>
  <c r="AA83" i="54"/>
  <c r="AB83" i="54"/>
  <c r="AA84" i="54"/>
  <c r="AB84" i="54"/>
  <c r="AA85" i="54"/>
  <c r="AB85" i="54"/>
  <c r="AA86" i="54"/>
  <c r="AB86" i="54"/>
  <c r="AA87" i="54"/>
  <c r="AB87" i="54"/>
  <c r="AA88" i="54"/>
  <c r="AB88" i="54"/>
  <c r="AA89" i="54"/>
  <c r="AB89" i="54"/>
  <c r="AA90" i="54"/>
  <c r="AB90" i="54"/>
  <c r="AA91" i="54"/>
  <c r="AB91" i="54"/>
  <c r="AA92" i="54"/>
  <c r="AB92" i="54"/>
  <c r="AA93" i="54"/>
  <c r="AB93" i="54"/>
  <c r="AA94" i="54"/>
  <c r="AB94" i="54"/>
  <c r="AA95" i="54"/>
  <c r="AB95" i="54"/>
  <c r="AA96" i="54"/>
  <c r="AB96" i="54"/>
  <c r="AA97" i="54"/>
  <c r="AB97" i="54"/>
  <c r="AA98" i="54"/>
  <c r="AB98" i="54"/>
  <c r="AA99" i="54"/>
  <c r="AB99" i="54"/>
  <c r="AA100" i="54"/>
  <c r="AB100" i="54"/>
  <c r="AA101" i="54"/>
  <c r="AB101" i="54"/>
  <c r="AA102" i="54"/>
  <c r="AB102" i="54"/>
  <c r="AA103" i="54"/>
  <c r="AB103" i="54"/>
  <c r="AA104" i="54"/>
  <c r="AB104" i="54"/>
  <c r="AA105" i="54"/>
  <c r="AB105" i="54"/>
  <c r="AA106" i="54"/>
  <c r="AB106" i="54"/>
  <c r="AA107" i="54"/>
  <c r="AB107" i="54"/>
  <c r="AA108" i="54"/>
  <c r="AB108" i="54"/>
  <c r="AA109" i="54"/>
  <c r="AB109" i="54"/>
  <c r="AA110" i="54"/>
  <c r="AB110" i="54"/>
  <c r="AA111" i="54"/>
  <c r="AB111" i="54"/>
  <c r="AA112" i="54"/>
  <c r="AB112" i="54"/>
  <c r="AA113" i="54"/>
  <c r="AB113" i="54"/>
  <c r="AA114" i="54"/>
  <c r="AB114" i="54"/>
  <c r="AA115" i="54"/>
  <c r="AB115" i="54"/>
  <c r="AA116" i="54"/>
  <c r="AB116" i="54"/>
  <c r="AA117" i="54"/>
  <c r="AB117" i="54"/>
  <c r="AA118" i="54"/>
  <c r="AB118" i="54"/>
  <c r="AA119" i="54"/>
  <c r="AB119" i="54"/>
  <c r="AA120" i="54"/>
  <c r="AB120" i="54"/>
  <c r="AA121" i="54"/>
  <c r="AB121" i="54"/>
  <c r="AA122" i="54"/>
  <c r="AB122" i="54"/>
  <c r="AA123" i="54"/>
  <c r="AB123" i="54"/>
  <c r="AA124" i="54"/>
  <c r="AB124" i="54"/>
  <c r="AA125" i="54"/>
  <c r="AB125" i="54"/>
  <c r="AA126" i="54"/>
  <c r="AB126" i="54"/>
  <c r="AA127" i="54"/>
  <c r="AB127" i="54"/>
  <c r="AA128" i="54"/>
  <c r="AB128" i="54"/>
  <c r="AA129" i="54"/>
  <c r="AB129" i="54"/>
  <c r="AA130" i="54"/>
  <c r="AB130" i="54"/>
  <c r="AA131" i="54"/>
  <c r="AB131" i="54"/>
  <c r="AA132" i="54"/>
  <c r="AB132" i="54"/>
  <c r="AA133" i="54"/>
  <c r="AB133" i="54"/>
  <c r="AA134" i="54"/>
  <c r="AB134" i="54"/>
  <c r="AA135" i="54"/>
  <c r="AB135" i="54"/>
  <c r="AA136" i="54"/>
  <c r="AB136" i="54"/>
  <c r="AA137" i="54"/>
  <c r="AB137" i="54"/>
  <c r="AA138" i="54"/>
  <c r="AB138" i="54"/>
  <c r="AA139" i="54"/>
  <c r="AB139" i="54"/>
  <c r="AA140" i="54"/>
  <c r="AB140" i="54"/>
  <c r="AA141" i="54"/>
  <c r="AB141" i="54"/>
  <c r="AA142" i="54"/>
  <c r="AB142" i="54"/>
  <c r="AA143" i="54"/>
  <c r="AB143" i="54"/>
  <c r="AA144" i="54"/>
  <c r="AB144" i="54"/>
  <c r="AA145" i="54"/>
  <c r="AA146" i="54"/>
  <c r="AA147" i="54"/>
  <c r="AA148" i="54"/>
  <c r="AA149" i="54"/>
  <c r="AA150" i="54"/>
  <c r="AA151" i="54"/>
  <c r="AA152" i="54"/>
  <c r="AA153" i="54"/>
  <c r="AA154" i="54"/>
  <c r="AA155" i="54"/>
  <c r="AA156" i="54"/>
  <c r="AA157" i="54"/>
  <c r="AA158" i="54"/>
  <c r="AA159" i="54"/>
  <c r="AA160" i="54"/>
  <c r="AA161" i="54"/>
  <c r="AA162" i="54"/>
  <c r="AA163" i="54"/>
  <c r="AA164" i="54"/>
  <c r="AA165" i="54"/>
  <c r="AA166" i="54"/>
  <c r="AB44" i="54"/>
  <c r="AA44" i="54"/>
  <c r="AF44" i="54" l="1"/>
  <c r="AF45" i="54" l="1"/>
  <c r="AF46" i="54"/>
  <c r="AF47" i="54"/>
  <c r="AF48" i="54"/>
  <c r="AF49" i="54"/>
  <c r="AF50" i="54"/>
  <c r="AF51" i="54"/>
  <c r="AF52" i="54"/>
  <c r="AF53" i="54"/>
  <c r="AF54" i="54"/>
  <c r="AF55" i="54"/>
  <c r="AF56" i="54"/>
  <c r="AF57" i="54"/>
  <c r="AF58" i="54"/>
  <c r="AF60" i="54"/>
  <c r="AF61" i="54"/>
  <c r="AF62" i="54"/>
  <c r="AF63" i="54"/>
  <c r="AF64" i="54"/>
  <c r="AF65" i="54"/>
  <c r="AF66" i="54"/>
  <c r="AF67" i="54"/>
  <c r="AF68" i="54"/>
  <c r="AF69" i="54"/>
  <c r="AF70" i="54"/>
  <c r="AF71" i="54"/>
  <c r="AF72" i="54"/>
  <c r="AF73" i="54"/>
  <c r="AF74" i="54"/>
  <c r="AF75" i="54"/>
  <c r="AF76" i="54"/>
  <c r="AF77" i="54"/>
  <c r="AF78" i="54"/>
  <c r="AF81" i="54"/>
  <c r="AF82" i="54"/>
  <c r="AF83" i="54"/>
  <c r="AF87" i="54"/>
  <c r="AF88" i="54"/>
  <c r="AF89" i="54"/>
  <c r="AF90" i="54"/>
  <c r="AF91" i="54"/>
  <c r="AF92" i="54"/>
  <c r="AF93" i="54"/>
  <c r="AF96" i="54"/>
  <c r="AF97" i="54"/>
  <c r="AF98" i="54"/>
  <c r="AF99" i="54"/>
  <c r="AF101" i="54"/>
  <c r="AF102" i="54"/>
  <c r="AF103" i="54"/>
  <c r="AF104" i="54"/>
  <c r="AF105" i="54"/>
  <c r="AF106" i="54"/>
  <c r="AF107" i="54"/>
  <c r="AF109" i="54"/>
  <c r="AF110" i="54"/>
  <c r="AF111" i="54"/>
  <c r="AF112" i="54"/>
  <c r="AF113" i="54"/>
  <c r="AF114" i="54"/>
  <c r="AF115" i="54"/>
  <c r="AF116" i="54"/>
  <c r="AF117" i="54"/>
  <c r="AF118" i="54"/>
  <c r="AF119" i="54"/>
  <c r="AF120" i="54"/>
  <c r="AF121" i="54"/>
  <c r="AF122" i="54"/>
  <c r="AF123" i="54"/>
  <c r="AF124" i="54"/>
  <c r="AF125" i="54"/>
  <c r="AF126" i="54"/>
  <c r="AF127" i="54"/>
  <c r="AF128" i="54"/>
  <c r="AF130" i="54"/>
  <c r="AF131" i="54"/>
  <c r="AF132" i="54"/>
  <c r="AF133" i="54"/>
  <c r="AF134" i="54"/>
  <c r="AF137" i="54"/>
  <c r="AF140" i="54"/>
  <c r="AF141" i="54"/>
  <c r="AF142" i="54"/>
  <c r="AF143" i="54"/>
  <c r="AF144" i="54"/>
  <c r="AF145" i="54"/>
  <c r="AF146" i="54"/>
  <c r="AF147" i="54"/>
  <c r="AF148" i="54"/>
  <c r="AF149" i="54"/>
  <c r="AF150" i="54"/>
  <c r="AF151" i="54"/>
  <c r="AF152" i="54"/>
  <c r="AF153" i="54"/>
  <c r="AF154" i="54"/>
  <c r="AF155" i="54"/>
  <c r="AF156" i="54"/>
  <c r="AF157" i="54"/>
  <c r="AF158" i="54"/>
  <c r="AF159" i="54"/>
  <c r="AF160" i="54"/>
  <c r="AF161" i="54"/>
  <c r="AF162" i="54"/>
  <c r="AF163" i="54"/>
  <c r="AF164" i="54"/>
  <c r="AF165" i="54"/>
  <c r="AF166" i="54"/>
  <c r="AD24" i="56"/>
  <c r="J44" i="54"/>
  <c r="J45" i="54"/>
  <c r="J46" i="54"/>
  <c r="J47" i="54"/>
  <c r="J48" i="54"/>
  <c r="J49" i="54"/>
  <c r="J50" i="54"/>
  <c r="J51" i="54"/>
  <c r="J52" i="54"/>
  <c r="J53" i="54"/>
  <c r="J54" i="54"/>
  <c r="J55" i="54"/>
  <c r="J56" i="54"/>
  <c r="J57" i="54"/>
  <c r="J58" i="54"/>
  <c r="J59" i="54"/>
  <c r="J60" i="54"/>
  <c r="J61" i="54"/>
  <c r="J62" i="54"/>
  <c r="J63" i="54"/>
  <c r="J64" i="54"/>
  <c r="J65" i="54"/>
  <c r="J66" i="54"/>
  <c r="J67" i="54"/>
  <c r="J68" i="54"/>
  <c r="J69" i="54"/>
  <c r="J70" i="54"/>
  <c r="J71" i="54"/>
  <c r="J72" i="54"/>
  <c r="J73" i="54"/>
  <c r="J74" i="54"/>
  <c r="J75" i="54"/>
  <c r="J76" i="54"/>
  <c r="J77" i="54"/>
  <c r="J78" i="54"/>
  <c r="J79" i="54"/>
  <c r="J80" i="54"/>
  <c r="J81" i="54"/>
  <c r="J82" i="54"/>
  <c r="J83" i="54"/>
  <c r="J84" i="54"/>
  <c r="J85" i="54"/>
  <c r="J86" i="54"/>
  <c r="J87" i="54"/>
  <c r="J88" i="54"/>
  <c r="J89" i="54"/>
  <c r="J90" i="54"/>
  <c r="J91" i="54"/>
  <c r="J92" i="54"/>
  <c r="J93" i="54"/>
  <c r="J94" i="54"/>
  <c r="J95" i="54"/>
  <c r="J96" i="54"/>
  <c r="J97" i="54"/>
  <c r="J98" i="54"/>
  <c r="J99" i="54"/>
  <c r="J100" i="54"/>
  <c r="J101" i="54"/>
  <c r="J102" i="54"/>
  <c r="J103" i="54"/>
  <c r="J104" i="54"/>
  <c r="J105" i="54"/>
  <c r="J106" i="54"/>
  <c r="J107" i="54"/>
  <c r="J108" i="54"/>
  <c r="J109" i="54"/>
  <c r="J110" i="54"/>
  <c r="J111" i="54"/>
  <c r="J112" i="54"/>
  <c r="J113" i="54"/>
  <c r="J114" i="54"/>
  <c r="J115" i="54"/>
  <c r="J116" i="54"/>
  <c r="J117" i="54"/>
  <c r="J118" i="54"/>
  <c r="J119" i="54"/>
  <c r="J120" i="54"/>
  <c r="J121" i="54"/>
  <c r="J122" i="54"/>
  <c r="J123" i="54"/>
  <c r="J124" i="54"/>
  <c r="J125" i="54"/>
  <c r="J126" i="54"/>
  <c r="J127" i="54"/>
  <c r="J128" i="54"/>
  <c r="J129" i="54"/>
  <c r="J130" i="54"/>
  <c r="J131" i="54"/>
  <c r="J132" i="54"/>
  <c r="J133" i="54"/>
  <c r="J134" i="54"/>
  <c r="J135" i="54"/>
  <c r="J136" i="54"/>
  <c r="J137" i="54"/>
  <c r="J138" i="54"/>
  <c r="J139" i="54"/>
  <c r="J140" i="54"/>
  <c r="J141" i="54"/>
  <c r="J142" i="54"/>
  <c r="J143" i="54"/>
  <c r="J144" i="54"/>
  <c r="K108" i="50" l="1"/>
  <c r="AD139" i="56" l="1"/>
  <c r="AD137" i="56"/>
  <c r="AG48" i="54"/>
  <c r="AD165" i="56"/>
  <c r="AD182" i="56" l="1"/>
  <c r="AD181" i="56"/>
  <c r="AD180" i="56"/>
  <c r="AD179" i="56"/>
  <c r="AD178" i="56"/>
  <c r="AD177" i="56"/>
  <c r="AD176" i="56"/>
  <c r="AD175" i="56"/>
  <c r="AD174" i="56"/>
  <c r="AD173" i="56"/>
  <c r="AD172" i="56"/>
  <c r="AD171" i="56"/>
  <c r="AD170" i="56"/>
  <c r="AD169" i="56"/>
  <c r="AD168" i="56"/>
  <c r="AD167" i="56"/>
  <c r="AD166" i="56"/>
  <c r="AD164" i="56"/>
  <c r="AD163" i="56"/>
  <c r="AD162" i="56"/>
  <c r="AD161" i="56"/>
  <c r="AD160" i="56"/>
  <c r="AD159" i="56"/>
  <c r="AD158" i="56"/>
  <c r="AD157" i="56"/>
  <c r="AD156" i="56"/>
  <c r="AD155" i="56"/>
  <c r="AD154" i="56"/>
  <c r="AD153" i="56"/>
  <c r="AD152" i="56"/>
  <c r="AD151" i="56"/>
  <c r="AD150" i="56"/>
  <c r="AD149" i="56"/>
  <c r="AD148" i="56"/>
  <c r="AD147" i="56"/>
  <c r="AC146" i="56"/>
  <c r="AB146" i="56"/>
  <c r="X146" i="56"/>
  <c r="AA146" i="56"/>
  <c r="Y146" i="56"/>
  <c r="T146" i="56"/>
  <c r="S146" i="56"/>
  <c r="R146" i="56"/>
  <c r="Q146" i="56"/>
  <c r="W146" i="56"/>
  <c r="P146" i="56"/>
  <c r="M146" i="56"/>
  <c r="K146" i="56"/>
  <c r="L146" i="56"/>
  <c r="I146" i="56"/>
  <c r="G146" i="56"/>
  <c r="AE146" i="56"/>
  <c r="Z146" i="56"/>
  <c r="N146" i="56"/>
  <c r="O146" i="56"/>
  <c r="H146" i="56"/>
  <c r="F146" i="56"/>
  <c r="E146" i="56"/>
  <c r="D146" i="56"/>
  <c r="C146" i="56"/>
  <c r="AD145" i="56"/>
  <c r="AD144" i="56"/>
  <c r="AC143" i="56"/>
  <c r="AB143" i="56"/>
  <c r="X143" i="56"/>
  <c r="AA143" i="56"/>
  <c r="Y143" i="56"/>
  <c r="T143" i="56"/>
  <c r="S143" i="56"/>
  <c r="R143" i="56"/>
  <c r="Q143" i="56"/>
  <c r="W143" i="56"/>
  <c r="P143" i="56"/>
  <c r="M143" i="56"/>
  <c r="K143" i="56"/>
  <c r="L143" i="56"/>
  <c r="I143" i="56"/>
  <c r="G143" i="56"/>
  <c r="AE143" i="56"/>
  <c r="Z143" i="56"/>
  <c r="N143" i="56"/>
  <c r="H143" i="56"/>
  <c r="F143" i="56"/>
  <c r="E143" i="56"/>
  <c r="D143" i="56"/>
  <c r="C143" i="56"/>
  <c r="AD142" i="56"/>
  <c r="AD141" i="56"/>
  <c r="AC140" i="56"/>
  <c r="AB140" i="56"/>
  <c r="X140" i="56"/>
  <c r="AA140" i="56"/>
  <c r="Y140" i="56"/>
  <c r="T140" i="56"/>
  <c r="S140" i="56"/>
  <c r="R140" i="56"/>
  <c r="Q140" i="56"/>
  <c r="W140" i="56"/>
  <c r="P140" i="56"/>
  <c r="M140" i="56"/>
  <c r="K140" i="56"/>
  <c r="L140" i="56"/>
  <c r="I140" i="56"/>
  <c r="G140" i="56"/>
  <c r="AE140" i="56"/>
  <c r="Z140" i="56"/>
  <c r="N140" i="56"/>
  <c r="O140" i="56"/>
  <c r="H140" i="56"/>
  <c r="F140" i="56"/>
  <c r="E140" i="56"/>
  <c r="D140" i="56"/>
  <c r="C140" i="56"/>
  <c r="AD138" i="56"/>
  <c r="AD136" i="56"/>
  <c r="AD135" i="56"/>
  <c r="AD134" i="56"/>
  <c r="AD133" i="56"/>
  <c r="AD132" i="56"/>
  <c r="AD131" i="56"/>
  <c r="AD130" i="56"/>
  <c r="AD129" i="56"/>
  <c r="AD128" i="56"/>
  <c r="AD127" i="56"/>
  <c r="AD126" i="56"/>
  <c r="AC125" i="56"/>
  <c r="AB125" i="56"/>
  <c r="X125" i="56"/>
  <c r="AA125" i="56"/>
  <c r="Y125" i="56"/>
  <c r="T125" i="56"/>
  <c r="S125" i="56"/>
  <c r="R125" i="56"/>
  <c r="Q125" i="56"/>
  <c r="W125" i="56"/>
  <c r="P125" i="56"/>
  <c r="M125" i="56"/>
  <c r="K125" i="56"/>
  <c r="L125" i="56"/>
  <c r="I125" i="56"/>
  <c r="G125" i="56"/>
  <c r="AE125" i="56"/>
  <c r="Z125" i="56"/>
  <c r="N125" i="56"/>
  <c r="O125" i="56"/>
  <c r="H125" i="56"/>
  <c r="F125" i="56"/>
  <c r="E125" i="56"/>
  <c r="D125" i="56"/>
  <c r="C125" i="56"/>
  <c r="AD124" i="56"/>
  <c r="AD123" i="56"/>
  <c r="AD122" i="56"/>
  <c r="AD121" i="56"/>
  <c r="AD120" i="56"/>
  <c r="AD119" i="56"/>
  <c r="AD118" i="56"/>
  <c r="AC117" i="56"/>
  <c r="AB117" i="56"/>
  <c r="X117" i="56"/>
  <c r="AA117" i="56"/>
  <c r="Y117" i="56"/>
  <c r="T117" i="56"/>
  <c r="S117" i="56"/>
  <c r="R117" i="56"/>
  <c r="Q117" i="56"/>
  <c r="W117" i="56"/>
  <c r="P117" i="56"/>
  <c r="M117" i="56"/>
  <c r="K117" i="56"/>
  <c r="L117" i="56"/>
  <c r="I117" i="56"/>
  <c r="G117" i="56"/>
  <c r="AE117" i="56"/>
  <c r="Z117" i="56"/>
  <c r="U117" i="56"/>
  <c r="N117" i="56"/>
  <c r="O117" i="56"/>
  <c r="H117" i="56"/>
  <c r="F117" i="56"/>
  <c r="E117" i="56"/>
  <c r="D117" i="56"/>
  <c r="C117" i="56"/>
  <c r="AD116" i="56"/>
  <c r="AD115" i="56"/>
  <c r="AC114" i="56"/>
  <c r="AB114" i="56"/>
  <c r="X114" i="56"/>
  <c r="AA114" i="56"/>
  <c r="Y114" i="56"/>
  <c r="T114" i="56"/>
  <c r="S114" i="56"/>
  <c r="R114" i="56"/>
  <c r="Q114" i="56"/>
  <c r="W114" i="56"/>
  <c r="P114" i="56"/>
  <c r="M114" i="56"/>
  <c r="K114" i="56"/>
  <c r="L114" i="56"/>
  <c r="I114" i="56"/>
  <c r="G114" i="56"/>
  <c r="AE114" i="56"/>
  <c r="Z114" i="56"/>
  <c r="U114" i="56"/>
  <c r="N114" i="56"/>
  <c r="H114" i="56"/>
  <c r="F114" i="56"/>
  <c r="E114" i="56"/>
  <c r="D114" i="56"/>
  <c r="C114" i="56"/>
  <c r="AD113" i="56"/>
  <c r="AD112" i="56"/>
  <c r="AD111" i="56"/>
  <c r="AC110" i="56"/>
  <c r="AB110" i="56"/>
  <c r="X110" i="56"/>
  <c r="AA110" i="56"/>
  <c r="Y110" i="56"/>
  <c r="T110" i="56"/>
  <c r="S110" i="56"/>
  <c r="R110" i="56"/>
  <c r="Q110" i="56"/>
  <c r="W110" i="56"/>
  <c r="P110" i="56"/>
  <c r="M110" i="56"/>
  <c r="K110" i="56"/>
  <c r="L110" i="56"/>
  <c r="I110" i="56"/>
  <c r="G110" i="56"/>
  <c r="AE110" i="56"/>
  <c r="Z110" i="56"/>
  <c r="U110" i="56"/>
  <c r="N110" i="56"/>
  <c r="O110" i="56"/>
  <c r="H110" i="56"/>
  <c r="F110" i="56"/>
  <c r="E110" i="56"/>
  <c r="D110" i="56"/>
  <c r="C110" i="56"/>
  <c r="AD109" i="56"/>
  <c r="AD108" i="56"/>
  <c r="AD107" i="56"/>
  <c r="AD106" i="56"/>
  <c r="AD105" i="56"/>
  <c r="AD104" i="56"/>
  <c r="AD103" i="56"/>
  <c r="AD102" i="56"/>
  <c r="AC101" i="56"/>
  <c r="AB101" i="56"/>
  <c r="X101" i="56"/>
  <c r="AA101" i="56"/>
  <c r="Y101" i="56"/>
  <c r="T101" i="56"/>
  <c r="S101" i="56"/>
  <c r="R101" i="56"/>
  <c r="Q101" i="56"/>
  <c r="W101" i="56"/>
  <c r="P101" i="56"/>
  <c r="M101" i="56"/>
  <c r="K101" i="56"/>
  <c r="L101" i="56"/>
  <c r="I101" i="56"/>
  <c r="G101" i="56"/>
  <c r="AE101" i="56"/>
  <c r="Z101" i="56"/>
  <c r="U101" i="56"/>
  <c r="N101" i="56"/>
  <c r="O101" i="56"/>
  <c r="H101" i="56"/>
  <c r="F101" i="56"/>
  <c r="E101" i="56"/>
  <c r="D101" i="56"/>
  <c r="C101" i="56"/>
  <c r="AD100" i="56"/>
  <c r="AD99" i="56"/>
  <c r="AD98" i="56"/>
  <c r="AD97" i="56"/>
  <c r="AD96" i="56"/>
  <c r="AD95" i="56"/>
  <c r="AC94" i="56"/>
  <c r="AB94" i="56"/>
  <c r="X94" i="56"/>
  <c r="AA94" i="56"/>
  <c r="Y94" i="56"/>
  <c r="T94" i="56"/>
  <c r="S94" i="56"/>
  <c r="R94" i="56"/>
  <c r="Q94" i="56"/>
  <c r="W94" i="56"/>
  <c r="P94" i="56"/>
  <c r="M94" i="56"/>
  <c r="K94" i="56"/>
  <c r="L94" i="56"/>
  <c r="I94" i="56"/>
  <c r="G94" i="56"/>
  <c r="AE94" i="56"/>
  <c r="Z94" i="56"/>
  <c r="N94" i="56"/>
  <c r="O94" i="56"/>
  <c r="H94" i="56"/>
  <c r="F94" i="56"/>
  <c r="E94" i="56"/>
  <c r="D94" i="56"/>
  <c r="C94" i="56"/>
  <c r="AD93" i="56"/>
  <c r="AD92" i="56"/>
  <c r="AC91" i="56"/>
  <c r="AB91" i="56"/>
  <c r="X91" i="56"/>
  <c r="AA91" i="56"/>
  <c r="Y91" i="56"/>
  <c r="T91" i="56"/>
  <c r="S91" i="56"/>
  <c r="R91" i="56"/>
  <c r="Q91" i="56"/>
  <c r="W91" i="56"/>
  <c r="P91" i="56"/>
  <c r="M91" i="56"/>
  <c r="K91" i="56"/>
  <c r="L91" i="56"/>
  <c r="I91" i="56"/>
  <c r="G91" i="56"/>
  <c r="AE91" i="56"/>
  <c r="Z91" i="56"/>
  <c r="N91" i="56"/>
  <c r="O91" i="56"/>
  <c r="H91" i="56"/>
  <c r="F91" i="56"/>
  <c r="E91" i="56"/>
  <c r="D91" i="56"/>
  <c r="C91" i="56"/>
  <c r="AD90" i="56"/>
  <c r="AD89" i="56"/>
  <c r="AC88" i="56"/>
  <c r="AB88" i="56"/>
  <c r="X88" i="56"/>
  <c r="AA88" i="56"/>
  <c r="Y88" i="56"/>
  <c r="T88" i="56"/>
  <c r="S88" i="56"/>
  <c r="R88" i="56"/>
  <c r="Q88" i="56"/>
  <c r="W88" i="56"/>
  <c r="P88" i="56"/>
  <c r="M88" i="56"/>
  <c r="K88" i="56"/>
  <c r="L88" i="56"/>
  <c r="I88" i="56"/>
  <c r="G88" i="56"/>
  <c r="AE88" i="56"/>
  <c r="Z88" i="56"/>
  <c r="U88" i="56"/>
  <c r="N88" i="56"/>
  <c r="O88" i="56"/>
  <c r="H88" i="56"/>
  <c r="F88" i="56"/>
  <c r="E88" i="56"/>
  <c r="D88" i="56"/>
  <c r="C88" i="56"/>
  <c r="AD87" i="56"/>
  <c r="AD86" i="56"/>
  <c r="AD85" i="56"/>
  <c r="AD84" i="56"/>
  <c r="AD83" i="56"/>
  <c r="AD82" i="56"/>
  <c r="AD81" i="56"/>
  <c r="AD80" i="56"/>
  <c r="AD79" i="56"/>
  <c r="AD78" i="56"/>
  <c r="AD77" i="56"/>
  <c r="AD76" i="56"/>
  <c r="AD75" i="56"/>
  <c r="AD74" i="56"/>
  <c r="AC73" i="56"/>
  <c r="AB73" i="56"/>
  <c r="X73" i="56"/>
  <c r="AA73" i="56"/>
  <c r="Y73" i="56"/>
  <c r="T73" i="56"/>
  <c r="S73" i="56"/>
  <c r="R73" i="56"/>
  <c r="Q73" i="56"/>
  <c r="W73" i="56"/>
  <c r="P73" i="56"/>
  <c r="M73" i="56"/>
  <c r="K73" i="56"/>
  <c r="L73" i="56"/>
  <c r="I73" i="56"/>
  <c r="G73" i="56"/>
  <c r="AE73" i="56"/>
  <c r="Z73" i="56"/>
  <c r="N73" i="56"/>
  <c r="O73" i="56"/>
  <c r="H73" i="56"/>
  <c r="F73" i="56"/>
  <c r="E73" i="56"/>
  <c r="D73" i="56"/>
  <c r="C73" i="56"/>
  <c r="AD72" i="56"/>
  <c r="AD71" i="56"/>
  <c r="AD70" i="56"/>
  <c r="AD69" i="56"/>
  <c r="AD68" i="56"/>
  <c r="AD67" i="56"/>
  <c r="AC66" i="56"/>
  <c r="AB66" i="56"/>
  <c r="X66" i="56"/>
  <c r="AA66" i="56"/>
  <c r="Y66" i="56"/>
  <c r="T66" i="56"/>
  <c r="S66" i="56"/>
  <c r="R66" i="56"/>
  <c r="Q66" i="56"/>
  <c r="W66" i="56"/>
  <c r="P66" i="56"/>
  <c r="M66" i="56"/>
  <c r="K66" i="56"/>
  <c r="L66" i="56"/>
  <c r="I66" i="56"/>
  <c r="G66" i="56"/>
  <c r="AE66" i="56"/>
  <c r="Z66" i="56"/>
  <c r="N66" i="56"/>
  <c r="O66" i="56"/>
  <c r="H66" i="56"/>
  <c r="F66" i="56"/>
  <c r="E66" i="56"/>
  <c r="D66" i="56"/>
  <c r="C66" i="56"/>
  <c r="AD65" i="56"/>
  <c r="AD64" i="56"/>
  <c r="AD63" i="56"/>
  <c r="AD62" i="56"/>
  <c r="AD61" i="56"/>
  <c r="AD60" i="56"/>
  <c r="AD59" i="56"/>
  <c r="AD58" i="56"/>
  <c r="AD57" i="56"/>
  <c r="AD56" i="56"/>
  <c r="AD55" i="56"/>
  <c r="AC54" i="56"/>
  <c r="AB54" i="56"/>
  <c r="X54" i="56"/>
  <c r="AA54" i="56"/>
  <c r="Y54" i="56"/>
  <c r="T54" i="56"/>
  <c r="S54" i="56"/>
  <c r="R54" i="56"/>
  <c r="Q54" i="56"/>
  <c r="W54" i="56"/>
  <c r="P54" i="56"/>
  <c r="M54" i="56"/>
  <c r="K54" i="56"/>
  <c r="L54" i="56"/>
  <c r="I54" i="56"/>
  <c r="G54" i="56"/>
  <c r="AE54" i="56"/>
  <c r="Z54" i="56"/>
  <c r="J54" i="56"/>
  <c r="N54" i="56"/>
  <c r="H54" i="56"/>
  <c r="F54" i="56"/>
  <c r="E54" i="56"/>
  <c r="D54" i="56"/>
  <c r="C54" i="56"/>
  <c r="AD53" i="56"/>
  <c r="AD52" i="56"/>
  <c r="AD51" i="56"/>
  <c r="AD50" i="56"/>
  <c r="AD49" i="56"/>
  <c r="AD48" i="56"/>
  <c r="AC47" i="56"/>
  <c r="AB47" i="56"/>
  <c r="X47" i="56"/>
  <c r="AA47" i="56"/>
  <c r="Y47" i="56"/>
  <c r="T47" i="56"/>
  <c r="S47" i="56"/>
  <c r="R47" i="56"/>
  <c r="Q47" i="56"/>
  <c r="W47" i="56"/>
  <c r="P47" i="56"/>
  <c r="M47" i="56"/>
  <c r="K47" i="56"/>
  <c r="L47" i="56"/>
  <c r="I47" i="56"/>
  <c r="G47" i="56"/>
  <c r="AE47" i="56"/>
  <c r="Z47" i="56"/>
  <c r="N47" i="56"/>
  <c r="H47" i="56"/>
  <c r="F47" i="56"/>
  <c r="E47" i="56"/>
  <c r="D47" i="56"/>
  <c r="C47" i="56"/>
  <c r="AD46" i="56"/>
  <c r="AD45" i="56"/>
  <c r="AD44" i="56"/>
  <c r="AD43" i="56"/>
  <c r="AD42" i="56"/>
  <c r="AD41" i="56"/>
  <c r="AD40" i="56"/>
  <c r="AD39" i="56"/>
  <c r="AD38" i="56"/>
  <c r="AD37" i="56"/>
  <c r="AD36" i="56"/>
  <c r="AD35" i="56"/>
  <c r="AD34" i="56"/>
  <c r="AC33" i="56"/>
  <c r="AB33" i="56"/>
  <c r="X33" i="56"/>
  <c r="AA33" i="56"/>
  <c r="Y33" i="56"/>
  <c r="T33" i="56"/>
  <c r="S33" i="56"/>
  <c r="R33" i="56"/>
  <c r="Q33" i="56"/>
  <c r="W33" i="56"/>
  <c r="P33" i="56"/>
  <c r="M33" i="56"/>
  <c r="K33" i="56"/>
  <c r="L33" i="56"/>
  <c r="I33" i="56"/>
  <c r="G33" i="56"/>
  <c r="AE33" i="56"/>
  <c r="Z33" i="56"/>
  <c r="N33" i="56"/>
  <c r="H33" i="56"/>
  <c r="F33" i="56"/>
  <c r="E33" i="56"/>
  <c r="D33" i="56"/>
  <c r="C33" i="56"/>
  <c r="AD32" i="56"/>
  <c r="AD31" i="56"/>
  <c r="AC30" i="56"/>
  <c r="AB30" i="56"/>
  <c r="X30" i="56"/>
  <c r="AA30" i="56"/>
  <c r="Y30" i="56"/>
  <c r="T30" i="56"/>
  <c r="S30" i="56"/>
  <c r="R30" i="56"/>
  <c r="Q30" i="56"/>
  <c r="W30" i="56"/>
  <c r="P30" i="56"/>
  <c r="M30" i="56"/>
  <c r="K30" i="56"/>
  <c r="L30" i="56"/>
  <c r="I30" i="56"/>
  <c r="G30" i="56"/>
  <c r="AE30" i="56"/>
  <c r="Z30" i="56"/>
  <c r="N30" i="56"/>
  <c r="H30" i="56"/>
  <c r="F30" i="56"/>
  <c r="E30" i="56"/>
  <c r="D30" i="56"/>
  <c r="C30" i="56"/>
  <c r="AD29" i="56"/>
  <c r="AD28" i="56"/>
  <c r="AD27" i="56"/>
  <c r="AD26" i="56"/>
  <c r="AD25" i="56"/>
  <c r="AD23" i="56"/>
  <c r="AC22" i="56"/>
  <c r="AB22" i="56"/>
  <c r="X22" i="56"/>
  <c r="AA22" i="56"/>
  <c r="Y22" i="56"/>
  <c r="T22" i="56"/>
  <c r="S22" i="56"/>
  <c r="R22" i="56"/>
  <c r="Q22" i="56"/>
  <c r="W22" i="56"/>
  <c r="P22" i="56"/>
  <c r="M22" i="56"/>
  <c r="K22" i="56"/>
  <c r="L22" i="56"/>
  <c r="I22" i="56"/>
  <c r="G22" i="56"/>
  <c r="AE22" i="56"/>
  <c r="Z22" i="56"/>
  <c r="J22" i="56"/>
  <c r="N22" i="56"/>
  <c r="H22" i="56"/>
  <c r="F22" i="56"/>
  <c r="E22" i="56"/>
  <c r="D22" i="56"/>
  <c r="C22" i="56"/>
  <c r="AD21" i="56"/>
  <c r="AD20" i="56"/>
  <c r="AD19" i="56"/>
  <c r="AD18" i="56"/>
  <c r="AC17" i="56"/>
  <c r="AB17" i="56"/>
  <c r="X17" i="56"/>
  <c r="AA17" i="56"/>
  <c r="Y17" i="56"/>
  <c r="T17" i="56"/>
  <c r="S17" i="56"/>
  <c r="R17" i="56"/>
  <c r="Q17" i="56"/>
  <c r="W17" i="56"/>
  <c r="P17" i="56"/>
  <c r="M17" i="56"/>
  <c r="K17" i="56"/>
  <c r="L17" i="56"/>
  <c r="I17" i="56"/>
  <c r="G17" i="56"/>
  <c r="AE17" i="56"/>
  <c r="Z17" i="56"/>
  <c r="J17" i="56"/>
  <c r="N17" i="56"/>
  <c r="O17" i="56"/>
  <c r="H17" i="56"/>
  <c r="F17" i="56"/>
  <c r="E17" i="56"/>
  <c r="D17" i="56"/>
  <c r="C17" i="56"/>
  <c r="AD16" i="56"/>
  <c r="AD15" i="56"/>
  <c r="AD14" i="56"/>
  <c r="AD13" i="56"/>
  <c r="AC12" i="56"/>
  <c r="AB12" i="56"/>
  <c r="X12" i="56"/>
  <c r="AA12" i="56"/>
  <c r="Y12" i="56"/>
  <c r="T12" i="56"/>
  <c r="S12" i="56"/>
  <c r="R12" i="56"/>
  <c r="Q12" i="56"/>
  <c r="W12" i="56"/>
  <c r="P12" i="56"/>
  <c r="M12" i="56"/>
  <c r="K12" i="56"/>
  <c r="L12" i="56"/>
  <c r="I12" i="56"/>
  <c r="G12" i="56"/>
  <c r="AE12" i="56"/>
  <c r="Z12" i="56"/>
  <c r="U12" i="56"/>
  <c r="N12" i="56"/>
  <c r="O12" i="56"/>
  <c r="H12" i="56"/>
  <c r="F12" i="56"/>
  <c r="E12" i="56"/>
  <c r="D12" i="56"/>
  <c r="C12" i="56"/>
  <c r="AD11" i="56"/>
  <c r="AD10" i="56"/>
  <c r="AD9" i="56"/>
  <c r="AD8" i="56"/>
  <c r="AD7" i="56"/>
  <c r="AD6" i="56"/>
  <c r="AD5" i="56"/>
  <c r="AD47" i="56" l="1"/>
  <c r="AD88" i="56"/>
  <c r="AD66" i="56"/>
  <c r="AD33" i="56"/>
  <c r="AD91" i="56"/>
  <c r="AD125" i="56"/>
  <c r="AD12" i="56"/>
  <c r="AD17" i="56"/>
  <c r="AD22" i="56"/>
  <c r="AD101" i="56"/>
  <c r="AD110" i="56"/>
  <c r="AD30" i="56"/>
  <c r="AD94" i="56"/>
  <c r="AD54" i="56"/>
  <c r="AD117" i="56"/>
  <c r="AD143" i="56"/>
  <c r="AD114" i="56"/>
  <c r="AD140" i="56"/>
  <c r="AD146" i="56"/>
  <c r="AD73" i="56"/>
  <c r="L139" i="54" l="1"/>
  <c r="AD139" i="54"/>
  <c r="S139" i="54"/>
  <c r="L138" i="54"/>
  <c r="AD138" i="54"/>
  <c r="S138" i="54"/>
  <c r="AF138" i="54" s="1"/>
  <c r="L136" i="54"/>
  <c r="AD136" i="54"/>
  <c r="S136" i="54"/>
  <c r="AF136" i="54" s="1"/>
  <c r="L135" i="54"/>
  <c r="AD135" i="54"/>
  <c r="S135" i="54"/>
  <c r="L129" i="54"/>
  <c r="AD129" i="54"/>
  <c r="S129" i="54"/>
  <c r="L108" i="54"/>
  <c r="AD108" i="54"/>
  <c r="S108" i="54"/>
  <c r="L100" i="54"/>
  <c r="AD100" i="54"/>
  <c r="S100" i="54"/>
  <c r="AF100" i="54" s="1"/>
  <c r="L95" i="54"/>
  <c r="AD95" i="54"/>
  <c r="S95" i="54"/>
  <c r="L94" i="54"/>
  <c r="AD94" i="54"/>
  <c r="S94" i="54"/>
  <c r="L86" i="54"/>
  <c r="AD86" i="54"/>
  <c r="S86" i="54"/>
  <c r="L84" i="54"/>
  <c r="AD84" i="54"/>
  <c r="S84" i="54"/>
  <c r="AF84" i="54" s="1"/>
  <c r="L80" i="54"/>
  <c r="AD80" i="54"/>
  <c r="S80" i="54"/>
  <c r="L79" i="54"/>
  <c r="AD79" i="54"/>
  <c r="AF79" i="54" s="1"/>
  <c r="L59" i="54"/>
  <c r="AD59" i="54"/>
  <c r="S59" i="54"/>
  <c r="AF59" i="54" s="1"/>
  <c r="AS33" i="54"/>
  <c r="AS21" i="54"/>
  <c r="AS17" i="54"/>
  <c r="AS16" i="54"/>
  <c r="AQ66" i="50"/>
  <c r="AP66" i="50"/>
  <c r="AO66" i="50"/>
  <c r="AN66" i="50"/>
  <c r="AM66" i="50"/>
  <c r="AL66" i="50"/>
  <c r="AK66" i="50"/>
  <c r="AJ66" i="50"/>
  <c r="AI66" i="50"/>
  <c r="AH66" i="50"/>
  <c r="AG66" i="50"/>
  <c r="AF66" i="50"/>
  <c r="AE66" i="50"/>
  <c r="AD66" i="50"/>
  <c r="AC66" i="50"/>
  <c r="AB66" i="50"/>
  <c r="L85" i="54" s="1"/>
  <c r="AA66" i="50"/>
  <c r="Y66" i="50"/>
  <c r="W66" i="50"/>
  <c r="AD85" i="54" s="1"/>
  <c r="S66" i="50"/>
  <c r="R66" i="50"/>
  <c r="S85" i="54" s="1"/>
  <c r="AF85" i="54" s="1"/>
  <c r="Q66" i="50"/>
  <c r="P66" i="50"/>
  <c r="O66" i="50"/>
  <c r="N66" i="50"/>
  <c r="M66" i="50"/>
  <c r="L66" i="50"/>
  <c r="AQ143" i="50"/>
  <c r="AP143" i="50"/>
  <c r="AO143" i="50"/>
  <c r="AN143" i="50"/>
  <c r="AM143" i="50"/>
  <c r="AL143" i="50"/>
  <c r="AK143" i="50"/>
  <c r="AJ143" i="50"/>
  <c r="AI143" i="50"/>
  <c r="AH143" i="50"/>
  <c r="AG143" i="50"/>
  <c r="AF143" i="50"/>
  <c r="AE143" i="50"/>
  <c r="AD143" i="50"/>
  <c r="AC143" i="50"/>
  <c r="AB143" i="50"/>
  <c r="AA143" i="50"/>
  <c r="Y143" i="50"/>
  <c r="W143" i="50"/>
  <c r="S143" i="50"/>
  <c r="Q143" i="50"/>
  <c r="P143" i="50"/>
  <c r="O143" i="50"/>
  <c r="N143" i="50"/>
  <c r="M143" i="50"/>
  <c r="L143" i="50"/>
  <c r="AF139" i="54" l="1"/>
  <c r="AF129" i="54"/>
  <c r="AF80" i="54"/>
  <c r="AF95" i="54"/>
  <c r="AF135" i="54"/>
  <c r="AF94" i="54"/>
  <c r="AF86" i="54"/>
  <c r="AF108" i="54"/>
  <c r="AG85" i="54"/>
  <c r="AG131" i="54"/>
  <c r="AG139" i="54"/>
  <c r="AG141" i="54"/>
  <c r="AG44" i="54"/>
  <c r="AG143" i="54"/>
  <c r="AG145" i="54"/>
  <c r="AG147" i="54"/>
  <c r="AG149" i="54"/>
  <c r="AG151" i="54"/>
  <c r="AG153" i="54"/>
  <c r="AG155" i="54"/>
  <c r="AG157" i="54"/>
  <c r="AG159" i="54"/>
  <c r="AG161" i="54"/>
  <c r="AG127" i="54"/>
  <c r="AG163" i="54"/>
  <c r="AG69" i="54"/>
  <c r="AG138" i="54"/>
  <c r="AG125" i="54"/>
  <c r="AG126" i="54"/>
  <c r="AG128" i="54"/>
  <c r="AG137" i="54"/>
  <c r="AG64" i="54"/>
  <c r="AG124" i="54"/>
  <c r="AG57" i="54"/>
  <c r="AG105" i="54"/>
  <c r="AG91" i="54"/>
  <c r="AG133" i="54"/>
  <c r="AG165" i="54"/>
  <c r="AG65" i="54"/>
  <c r="AG79" i="54"/>
  <c r="AG97" i="54"/>
  <c r="AG135" i="54"/>
  <c r="AG68" i="54"/>
  <c r="AG86" i="54"/>
  <c r="AG88" i="54"/>
  <c r="AG45" i="54"/>
  <c r="AG53" i="54"/>
  <c r="AG56" i="54"/>
  <c r="AG92" i="54"/>
  <c r="AG94" i="54"/>
  <c r="AG119" i="54"/>
  <c r="AG134" i="54"/>
  <c r="AG47" i="54"/>
  <c r="AG51" i="54"/>
  <c r="AG63" i="54"/>
  <c r="AG67" i="54"/>
  <c r="AG71" i="54"/>
  <c r="AG73" i="54"/>
  <c r="AG77" i="54"/>
  <c r="AG78" i="54"/>
  <c r="AG81" i="54"/>
  <c r="AG83" i="54"/>
  <c r="AG84" i="54"/>
  <c r="AG104" i="54"/>
  <c r="AG106" i="54"/>
  <c r="AG46" i="54"/>
  <c r="AG50" i="54"/>
  <c r="AG54" i="54"/>
  <c r="AG58" i="54"/>
  <c r="AG59" i="54"/>
  <c r="AG62" i="54"/>
  <c r="AG66" i="54"/>
  <c r="AG95" i="54"/>
  <c r="AG98" i="54"/>
  <c r="AG99" i="54"/>
  <c r="AG108" i="54"/>
  <c r="AG110" i="54"/>
  <c r="AG112" i="54"/>
  <c r="AG115" i="54"/>
  <c r="AG121" i="54"/>
  <c r="AG72" i="54"/>
  <c r="AG74" i="54"/>
  <c r="AG76" i="54"/>
  <c r="AG89" i="54"/>
  <c r="AG93" i="54"/>
  <c r="AG96" i="54"/>
  <c r="AG100" i="54"/>
  <c r="AG113" i="54"/>
  <c r="AG120" i="54"/>
  <c r="AG122" i="54"/>
  <c r="AG129" i="54"/>
  <c r="AG136" i="54"/>
  <c r="AG140" i="54"/>
  <c r="AG142" i="54"/>
  <c r="AG144" i="54"/>
  <c r="AG146" i="54"/>
  <c r="AG148" i="54"/>
  <c r="AG150" i="54"/>
  <c r="AG152" i="54"/>
  <c r="AG154" i="54"/>
  <c r="AG156" i="54"/>
  <c r="AG158" i="54"/>
  <c r="AG160" i="54"/>
  <c r="AG80" i="54"/>
  <c r="AG82" i="54"/>
  <c r="AG87" i="54"/>
  <c r="AG109" i="54"/>
  <c r="AG111" i="54"/>
  <c r="AG118" i="54"/>
  <c r="AG162" i="54"/>
  <c r="AG164" i="54"/>
  <c r="AG166" i="54"/>
  <c r="J187" i="50" l="1"/>
  <c r="J188" i="50"/>
  <c r="J189" i="50"/>
  <c r="J190" i="50"/>
  <c r="J191" i="50"/>
  <c r="J192" i="50"/>
  <c r="J193" i="50"/>
  <c r="J194" i="50"/>
  <c r="J186" i="50"/>
  <c r="K186" i="50"/>
  <c r="K187" i="50"/>
  <c r="K188" i="50"/>
  <c r="K189" i="50"/>
  <c r="K190" i="50"/>
  <c r="K191" i="50"/>
  <c r="K192" i="50"/>
  <c r="K193" i="50"/>
  <c r="K194" i="50"/>
  <c r="J179" i="50"/>
  <c r="K179" i="50"/>
  <c r="J180" i="50"/>
  <c r="K180" i="50"/>
  <c r="J181" i="50"/>
  <c r="K181" i="50"/>
  <c r="J182" i="50"/>
  <c r="K182" i="50"/>
  <c r="J183" i="50"/>
  <c r="K183" i="50"/>
  <c r="J184" i="50"/>
  <c r="K184" i="50"/>
  <c r="J185" i="50"/>
  <c r="K185" i="50"/>
  <c r="J178" i="50"/>
  <c r="K178" i="50"/>
  <c r="K177" i="50"/>
  <c r="J177" i="50"/>
  <c r="J176" i="50"/>
  <c r="K176" i="50"/>
  <c r="J175" i="50"/>
  <c r="K175" i="50"/>
  <c r="K174" i="50"/>
  <c r="J174" i="50"/>
  <c r="K173" i="50" l="1"/>
  <c r="J173" i="50"/>
  <c r="AQ146" i="50" l="1"/>
  <c r="AP146" i="50"/>
  <c r="AO146" i="50"/>
  <c r="AN146" i="50"/>
  <c r="AM146" i="50"/>
  <c r="AL146" i="50"/>
  <c r="AK146" i="50"/>
  <c r="AJ146" i="50"/>
  <c r="AI146" i="50"/>
  <c r="AH146" i="50"/>
  <c r="AG146" i="50"/>
  <c r="AF146" i="50"/>
  <c r="AE146" i="50"/>
  <c r="AD146" i="50"/>
  <c r="AC146" i="50"/>
  <c r="AB146" i="50"/>
  <c r="AA146" i="50"/>
  <c r="Y146" i="50"/>
  <c r="W146" i="50"/>
  <c r="S146" i="50"/>
  <c r="R146" i="50"/>
  <c r="Q146" i="50"/>
  <c r="P146" i="50"/>
  <c r="O146" i="50"/>
  <c r="N146" i="50"/>
  <c r="M146" i="50"/>
  <c r="L146" i="50"/>
  <c r="AQ140" i="50"/>
  <c r="AP140" i="50"/>
  <c r="AO140" i="50"/>
  <c r="AN140" i="50"/>
  <c r="AM140" i="50"/>
  <c r="AL140" i="50"/>
  <c r="AK140" i="50"/>
  <c r="AJ140" i="50"/>
  <c r="AI140" i="50"/>
  <c r="AH140" i="50"/>
  <c r="AG140" i="50"/>
  <c r="AF140" i="50"/>
  <c r="AE140" i="50"/>
  <c r="AD140" i="50"/>
  <c r="AC140" i="50"/>
  <c r="AB140" i="50"/>
  <c r="AA140" i="50"/>
  <c r="Y140" i="50"/>
  <c r="W140" i="50"/>
  <c r="S140" i="50"/>
  <c r="R140" i="50"/>
  <c r="Q140" i="50"/>
  <c r="P140" i="50"/>
  <c r="O140" i="50"/>
  <c r="N140" i="50"/>
  <c r="M140" i="50"/>
  <c r="L140" i="50"/>
  <c r="AQ125" i="50"/>
  <c r="AP125" i="50"/>
  <c r="AO125" i="50"/>
  <c r="AN125" i="50"/>
  <c r="AM125" i="50"/>
  <c r="AL125" i="50"/>
  <c r="AK125" i="50"/>
  <c r="AJ125" i="50"/>
  <c r="AI125" i="50"/>
  <c r="AH125" i="50"/>
  <c r="AG125" i="50"/>
  <c r="AF125" i="50"/>
  <c r="AE125" i="50"/>
  <c r="AD125" i="50"/>
  <c r="AC125" i="50"/>
  <c r="AB125" i="50"/>
  <c r="AA125" i="50"/>
  <c r="Y125" i="50"/>
  <c r="W125" i="50"/>
  <c r="S125" i="50"/>
  <c r="R125" i="50"/>
  <c r="Q125" i="50"/>
  <c r="P125" i="50"/>
  <c r="O125" i="50"/>
  <c r="N125" i="50"/>
  <c r="M125" i="50"/>
  <c r="L125" i="50"/>
  <c r="R117" i="50"/>
  <c r="AQ117" i="50"/>
  <c r="AP117" i="50"/>
  <c r="AO117" i="50"/>
  <c r="AN117" i="50"/>
  <c r="AM117" i="50"/>
  <c r="AL117" i="50"/>
  <c r="AK117" i="50"/>
  <c r="AJ117" i="50"/>
  <c r="AI117" i="50"/>
  <c r="AH117" i="50"/>
  <c r="AG117" i="50"/>
  <c r="AF117" i="50"/>
  <c r="AE117" i="50"/>
  <c r="AD117" i="50"/>
  <c r="AC117" i="50"/>
  <c r="AB117" i="50"/>
  <c r="AA117" i="50"/>
  <c r="Y117" i="50"/>
  <c r="W117" i="50"/>
  <c r="U117" i="50"/>
  <c r="S117" i="50"/>
  <c r="Q117" i="50"/>
  <c r="P117" i="50"/>
  <c r="O117" i="50"/>
  <c r="N117" i="50"/>
  <c r="M117" i="50"/>
  <c r="L117" i="50"/>
  <c r="W114" i="50"/>
  <c r="AQ94" i="50"/>
  <c r="AP94" i="50"/>
  <c r="AO94" i="50"/>
  <c r="AN94" i="50"/>
  <c r="AM94" i="50"/>
  <c r="AL94" i="50"/>
  <c r="AK94" i="50"/>
  <c r="AJ94" i="50"/>
  <c r="AI94" i="50"/>
  <c r="AH94" i="50"/>
  <c r="AG94" i="50"/>
  <c r="AF94" i="50"/>
  <c r="AE94" i="50"/>
  <c r="AD94" i="50"/>
  <c r="AC94" i="50"/>
  <c r="AB94" i="50"/>
  <c r="AA94" i="50"/>
  <c r="Y94" i="50"/>
  <c r="W94" i="50"/>
  <c r="S94" i="50"/>
  <c r="R94" i="50"/>
  <c r="Q94" i="50"/>
  <c r="P94" i="50"/>
  <c r="O94" i="50"/>
  <c r="N94" i="50"/>
  <c r="M94" i="50"/>
  <c r="L94" i="50"/>
  <c r="AQ91" i="50"/>
  <c r="AP91" i="50"/>
  <c r="AO91" i="50"/>
  <c r="AN91" i="50"/>
  <c r="AM91" i="50"/>
  <c r="AL91" i="50"/>
  <c r="AK91" i="50"/>
  <c r="AJ91" i="50"/>
  <c r="AI91" i="50"/>
  <c r="AH91" i="50"/>
  <c r="AG91" i="50"/>
  <c r="AF91" i="50"/>
  <c r="AE91" i="50"/>
  <c r="AD91" i="50"/>
  <c r="AC91" i="50"/>
  <c r="AB91" i="50"/>
  <c r="AA91" i="50"/>
  <c r="Y91" i="50"/>
  <c r="W91" i="50"/>
  <c r="S91" i="50"/>
  <c r="R91" i="50"/>
  <c r="Q91" i="50"/>
  <c r="P91" i="50"/>
  <c r="O91" i="50"/>
  <c r="N91" i="50"/>
  <c r="M91" i="50"/>
  <c r="L91" i="50"/>
  <c r="U88" i="50"/>
  <c r="AQ88" i="50"/>
  <c r="AP88" i="50"/>
  <c r="AO88" i="50"/>
  <c r="AN88" i="50"/>
  <c r="AM88" i="50"/>
  <c r="AL88" i="50"/>
  <c r="AK88" i="50"/>
  <c r="AJ88" i="50"/>
  <c r="AI88" i="50"/>
  <c r="AH88" i="50"/>
  <c r="AG88" i="50"/>
  <c r="AF88" i="50"/>
  <c r="AE88" i="50"/>
  <c r="AD88" i="50"/>
  <c r="AC88" i="50"/>
  <c r="AB88" i="50"/>
  <c r="AA88" i="50"/>
  <c r="Y88" i="50"/>
  <c r="W88" i="50"/>
  <c r="S88" i="50"/>
  <c r="R88" i="50"/>
  <c r="Q88" i="50"/>
  <c r="P88" i="50"/>
  <c r="O88" i="50"/>
  <c r="N88" i="50"/>
  <c r="M88" i="50"/>
  <c r="L88" i="50"/>
  <c r="T17" i="50"/>
  <c r="AQ114" i="50"/>
  <c r="AP114" i="50"/>
  <c r="AO114" i="50"/>
  <c r="AN114" i="50"/>
  <c r="AM114" i="50"/>
  <c r="AL114" i="50"/>
  <c r="AK114" i="50"/>
  <c r="AJ114" i="50"/>
  <c r="AI114" i="50"/>
  <c r="AH114" i="50"/>
  <c r="AG114" i="50"/>
  <c r="AF114" i="50"/>
  <c r="AE114" i="50"/>
  <c r="AD114" i="50"/>
  <c r="AC114" i="50"/>
  <c r="AB114" i="50"/>
  <c r="AA114" i="50"/>
  <c r="Y114" i="50"/>
  <c r="U114" i="50"/>
  <c r="S114" i="50"/>
  <c r="Q114" i="50"/>
  <c r="P114" i="50"/>
  <c r="O114" i="50"/>
  <c r="N114" i="50"/>
  <c r="M114" i="50"/>
  <c r="L114" i="50"/>
  <c r="AQ110" i="50"/>
  <c r="AP110" i="50"/>
  <c r="AO110" i="50"/>
  <c r="AN110" i="50"/>
  <c r="AM110" i="50"/>
  <c r="AL110" i="50"/>
  <c r="AK110" i="50"/>
  <c r="AJ110" i="50"/>
  <c r="AI110" i="50"/>
  <c r="AH110" i="50"/>
  <c r="AG110" i="50"/>
  <c r="AF110" i="50"/>
  <c r="AE110" i="50"/>
  <c r="AD110" i="50"/>
  <c r="AC110" i="50"/>
  <c r="AB110" i="50"/>
  <c r="AA110" i="50"/>
  <c r="Y110" i="50"/>
  <c r="W110" i="50"/>
  <c r="U110" i="50"/>
  <c r="S110" i="50"/>
  <c r="R110" i="50"/>
  <c r="Q110" i="50"/>
  <c r="P110" i="50"/>
  <c r="O110" i="50"/>
  <c r="N110" i="50"/>
  <c r="M110" i="50"/>
  <c r="L110" i="50"/>
  <c r="AB101" i="50"/>
  <c r="U101" i="50"/>
  <c r="N101" i="50"/>
  <c r="AQ101" i="50"/>
  <c r="AP101" i="50"/>
  <c r="AO101" i="50"/>
  <c r="AN101" i="50"/>
  <c r="AM101" i="50"/>
  <c r="AL101" i="50"/>
  <c r="AK101" i="50"/>
  <c r="AJ101" i="50"/>
  <c r="AI101" i="50"/>
  <c r="AH101" i="50"/>
  <c r="AG101" i="50"/>
  <c r="AF101" i="50"/>
  <c r="AE101" i="50"/>
  <c r="AD101" i="50"/>
  <c r="AC101" i="50"/>
  <c r="AA101" i="50"/>
  <c r="Y101" i="50"/>
  <c r="W101" i="50"/>
  <c r="S101" i="50"/>
  <c r="R101" i="50"/>
  <c r="Q101" i="50"/>
  <c r="P101" i="50"/>
  <c r="O101" i="50"/>
  <c r="M101" i="50"/>
  <c r="L101" i="50"/>
  <c r="AB73" i="50"/>
  <c r="AJ73" i="50"/>
  <c r="R73" i="50"/>
  <c r="L73" i="50"/>
  <c r="AB54" i="50"/>
  <c r="AJ47" i="50"/>
  <c r="AJ33" i="50"/>
  <c r="AJ30" i="50"/>
  <c r="AJ22" i="50"/>
  <c r="AI54" i="50"/>
  <c r="AJ54" i="50"/>
  <c r="AK54" i="50"/>
  <c r="AL54" i="50"/>
  <c r="AA73" i="50"/>
  <c r="AQ73" i="50"/>
  <c r="AP73" i="50"/>
  <c r="AO73" i="50"/>
  <c r="AN73" i="50"/>
  <c r="AM73" i="50"/>
  <c r="AL73" i="50"/>
  <c r="AK73" i="50"/>
  <c r="AI73" i="50"/>
  <c r="AH73" i="50"/>
  <c r="AG73" i="50"/>
  <c r="AF73" i="50"/>
  <c r="AE73" i="50"/>
  <c r="AD73" i="50"/>
  <c r="AC73" i="50"/>
  <c r="Y73" i="50"/>
  <c r="W73" i="50"/>
  <c r="S73" i="50"/>
  <c r="Q73" i="50"/>
  <c r="P73" i="50"/>
  <c r="O73" i="50"/>
  <c r="N73" i="50"/>
  <c r="M73" i="50"/>
  <c r="T54" i="50"/>
  <c r="AQ54" i="50"/>
  <c r="AP54" i="50"/>
  <c r="AO54" i="50"/>
  <c r="AN54" i="50"/>
  <c r="AM54" i="50"/>
  <c r="AH54" i="50"/>
  <c r="AG54" i="50"/>
  <c r="AF54" i="50"/>
  <c r="AE54" i="50"/>
  <c r="AD54" i="50"/>
  <c r="AC54" i="50"/>
  <c r="AA54" i="50"/>
  <c r="Y54" i="50"/>
  <c r="W54" i="50"/>
  <c r="S54" i="50"/>
  <c r="Q54" i="50"/>
  <c r="P54" i="50"/>
  <c r="O54" i="50"/>
  <c r="N54" i="50"/>
  <c r="M54" i="50"/>
  <c r="L54" i="50"/>
  <c r="AQ47" i="50"/>
  <c r="AP47" i="50"/>
  <c r="AO47" i="50"/>
  <c r="AN47" i="50"/>
  <c r="AM47" i="50"/>
  <c r="AL47" i="50"/>
  <c r="AK47" i="50"/>
  <c r="AI47" i="50"/>
  <c r="AH47" i="50"/>
  <c r="AG47" i="50"/>
  <c r="AF47" i="50"/>
  <c r="AE47" i="50"/>
  <c r="AD47" i="50"/>
  <c r="AC47" i="50"/>
  <c r="AB47" i="50"/>
  <c r="AA47" i="50"/>
  <c r="Y47" i="50"/>
  <c r="W47" i="50"/>
  <c r="S47" i="50"/>
  <c r="Q47" i="50"/>
  <c r="P47" i="50"/>
  <c r="O47" i="50"/>
  <c r="N47" i="50"/>
  <c r="M47" i="50"/>
  <c r="L47" i="50"/>
  <c r="L33" i="50"/>
  <c r="AQ33" i="50"/>
  <c r="AP33" i="50"/>
  <c r="AO33" i="50"/>
  <c r="AN33" i="50"/>
  <c r="AM33" i="50"/>
  <c r="AL33" i="50"/>
  <c r="AK33" i="50"/>
  <c r="AI33" i="50"/>
  <c r="AH33" i="50"/>
  <c r="AG33" i="50"/>
  <c r="AF33" i="50"/>
  <c r="AE33" i="50"/>
  <c r="AD33" i="50"/>
  <c r="AC33" i="50"/>
  <c r="AB33" i="50"/>
  <c r="AA33" i="50"/>
  <c r="Y33" i="50"/>
  <c r="W33" i="50"/>
  <c r="S33" i="50"/>
  <c r="Q33" i="50"/>
  <c r="P33" i="50"/>
  <c r="O33" i="50"/>
  <c r="N33" i="50"/>
  <c r="M33" i="50"/>
  <c r="AQ30" i="50"/>
  <c r="AP30" i="50"/>
  <c r="AO30" i="50"/>
  <c r="AN30" i="50"/>
  <c r="AM30" i="50"/>
  <c r="AL30" i="50"/>
  <c r="AK30" i="50"/>
  <c r="AI30" i="50"/>
  <c r="AH30" i="50"/>
  <c r="AG30" i="50"/>
  <c r="AF30" i="50"/>
  <c r="AE30" i="50"/>
  <c r="AD30" i="50"/>
  <c r="AC30" i="50"/>
  <c r="AB30" i="50"/>
  <c r="AA30" i="50"/>
  <c r="Y30" i="50"/>
  <c r="W30" i="50"/>
  <c r="S30" i="50"/>
  <c r="Q30" i="50"/>
  <c r="P30" i="50"/>
  <c r="O30" i="50"/>
  <c r="N30" i="50"/>
  <c r="M30" i="50"/>
  <c r="L30" i="50"/>
  <c r="T22" i="50"/>
  <c r="L22" i="50"/>
  <c r="AQ22" i="50"/>
  <c r="AP22" i="50"/>
  <c r="AO22" i="50"/>
  <c r="AN22" i="50"/>
  <c r="AM22" i="50"/>
  <c r="AL22" i="50"/>
  <c r="AK22" i="50"/>
  <c r="AI22" i="50"/>
  <c r="AH22" i="50"/>
  <c r="AG22" i="50"/>
  <c r="AF22" i="50"/>
  <c r="AE22" i="50"/>
  <c r="AD22" i="50"/>
  <c r="AC22" i="50"/>
  <c r="AB22" i="50"/>
  <c r="AA22" i="50"/>
  <c r="Y22" i="50"/>
  <c r="W22" i="50"/>
  <c r="S22" i="50"/>
  <c r="Q22" i="50"/>
  <c r="P22" i="50"/>
  <c r="O22" i="50"/>
  <c r="N22" i="50"/>
  <c r="M22" i="50"/>
  <c r="AG60" i="54" l="1"/>
  <c r="AG90" i="54"/>
  <c r="AG70" i="54" l="1"/>
  <c r="AG102" i="54"/>
  <c r="AG101" i="54"/>
  <c r="AG116" i="54"/>
  <c r="AG123" i="54"/>
  <c r="AG117" i="54"/>
  <c r="AG103" i="54"/>
  <c r="AG114" i="54"/>
  <c r="AG132" i="54"/>
  <c r="AG75" i="54"/>
  <c r="AG61" i="54"/>
  <c r="AG107" i="54"/>
  <c r="AG130" i="54"/>
  <c r="AG55" i="54"/>
  <c r="AQ17" i="50"/>
  <c r="AP17" i="50"/>
  <c r="AO17" i="50"/>
  <c r="AN17" i="50"/>
  <c r="AM17" i="50"/>
  <c r="AL17" i="50"/>
  <c r="AK17" i="50"/>
  <c r="AJ17" i="50"/>
  <c r="AI17" i="50"/>
  <c r="AH17" i="50"/>
  <c r="AG17" i="50"/>
  <c r="AF17" i="50"/>
  <c r="AE17" i="50"/>
  <c r="AD17" i="50"/>
  <c r="AC17" i="50"/>
  <c r="AB17" i="50"/>
  <c r="AA17" i="50"/>
  <c r="Y17" i="50"/>
  <c r="W17" i="50"/>
  <c r="S17" i="50"/>
  <c r="R17" i="50"/>
  <c r="Q17" i="50"/>
  <c r="P17" i="50"/>
  <c r="O17" i="50"/>
  <c r="N17" i="50"/>
  <c r="M17" i="50"/>
  <c r="L17" i="50"/>
  <c r="AC12" i="50"/>
  <c r="AD12" i="50"/>
  <c r="AE12" i="50"/>
  <c r="AF12" i="50"/>
  <c r="AG12" i="50"/>
  <c r="AH12" i="50"/>
  <c r="AI12" i="50"/>
  <c r="AJ12" i="50"/>
  <c r="AK12" i="50"/>
  <c r="AL12" i="50"/>
  <c r="AM12" i="50"/>
  <c r="AN12" i="50"/>
  <c r="AO12" i="50"/>
  <c r="AP12" i="50"/>
  <c r="AQ12" i="50"/>
  <c r="AB12" i="50"/>
  <c r="AA12" i="50"/>
  <c r="Y12" i="50"/>
  <c r="W12" i="50"/>
  <c r="U12" i="50"/>
  <c r="M12" i="50"/>
  <c r="N12" i="50"/>
  <c r="O12" i="50"/>
  <c r="P12" i="50"/>
  <c r="Q12" i="50"/>
  <c r="R12" i="50"/>
  <c r="S12" i="50"/>
  <c r="L12" i="50"/>
  <c r="AG49" i="54" l="1"/>
  <c r="K31" i="50"/>
  <c r="K26" i="50"/>
  <c r="K24" i="50"/>
  <c r="K10" i="50"/>
  <c r="K11" i="50"/>
  <c r="K13" i="50"/>
  <c r="K14" i="50"/>
  <c r="K15" i="50"/>
  <c r="K16" i="50"/>
  <c r="K18" i="50"/>
  <c r="K19" i="50"/>
  <c r="K20" i="50"/>
  <c r="K21" i="50"/>
  <c r="K23" i="50"/>
  <c r="K25" i="50"/>
  <c r="K27" i="50"/>
  <c r="K28" i="50"/>
  <c r="K29" i="50"/>
  <c r="K32" i="50"/>
  <c r="K34" i="50"/>
  <c r="K35" i="50"/>
  <c r="K36" i="50"/>
  <c r="K37" i="50"/>
  <c r="K38" i="50"/>
  <c r="K39" i="50"/>
  <c r="K40" i="50"/>
  <c r="K41" i="50"/>
  <c r="K42" i="50"/>
  <c r="K43" i="50"/>
  <c r="K44" i="50"/>
  <c r="K45" i="50"/>
  <c r="K46" i="50"/>
  <c r="K48" i="50"/>
  <c r="K49" i="50"/>
  <c r="K50" i="50"/>
  <c r="K51" i="50"/>
  <c r="K52" i="50"/>
  <c r="K53" i="50"/>
  <c r="K55" i="50"/>
  <c r="K56" i="50"/>
  <c r="K57" i="50"/>
  <c r="K58" i="50"/>
  <c r="K59" i="50"/>
  <c r="K60" i="50"/>
  <c r="K61" i="50"/>
  <c r="K62" i="50"/>
  <c r="K63" i="50"/>
  <c r="K64" i="50"/>
  <c r="K65" i="50"/>
  <c r="K67" i="50"/>
  <c r="K68" i="50"/>
  <c r="K69" i="50"/>
  <c r="K70" i="50"/>
  <c r="K71" i="50"/>
  <c r="K72" i="50"/>
  <c r="K74" i="50"/>
  <c r="K75" i="50"/>
  <c r="K76" i="50"/>
  <c r="K77" i="50"/>
  <c r="K78" i="50"/>
  <c r="K79" i="50"/>
  <c r="K80" i="50"/>
  <c r="K81" i="50"/>
  <c r="K82" i="50"/>
  <c r="K83" i="50"/>
  <c r="K84" i="50"/>
  <c r="K85" i="50"/>
  <c r="K86" i="50"/>
  <c r="K87" i="50"/>
  <c r="K89" i="50"/>
  <c r="K90" i="50"/>
  <c r="K92" i="50"/>
  <c r="K93" i="50"/>
  <c r="K95" i="50"/>
  <c r="K96" i="50"/>
  <c r="K97" i="50"/>
  <c r="K98" i="50"/>
  <c r="K99" i="50"/>
  <c r="K100" i="50"/>
  <c r="K102" i="50"/>
  <c r="K103" i="50"/>
  <c r="K104" i="50"/>
  <c r="K105" i="50"/>
  <c r="K106" i="50"/>
  <c r="K107" i="50"/>
  <c r="K109" i="50"/>
  <c r="K111" i="50"/>
  <c r="K112" i="50"/>
  <c r="K113" i="50"/>
  <c r="K115" i="50"/>
  <c r="K116" i="50"/>
  <c r="K118" i="50"/>
  <c r="K119" i="50"/>
  <c r="K120" i="50"/>
  <c r="K121" i="50"/>
  <c r="K122" i="50"/>
  <c r="K123" i="50"/>
  <c r="K124" i="50"/>
  <c r="K126" i="50"/>
  <c r="K127" i="50"/>
  <c r="K128" i="50"/>
  <c r="K129" i="50"/>
  <c r="K130" i="50"/>
  <c r="K131" i="50"/>
  <c r="K132" i="50"/>
  <c r="K133" i="50"/>
  <c r="K134" i="50"/>
  <c r="K135" i="50"/>
  <c r="K136" i="50"/>
  <c r="K137" i="50"/>
  <c r="K138" i="50"/>
  <c r="K139" i="50"/>
  <c r="K141" i="50"/>
  <c r="K142" i="50"/>
  <c r="K144" i="50"/>
  <c r="K145" i="50"/>
  <c r="K147" i="50"/>
  <c r="K148" i="50"/>
  <c r="K149" i="50"/>
  <c r="K150" i="50"/>
  <c r="K151" i="50"/>
  <c r="K152" i="50"/>
  <c r="K153" i="50"/>
  <c r="K154" i="50"/>
  <c r="K155" i="50"/>
  <c r="K156" i="50"/>
  <c r="K157" i="50"/>
  <c r="K158" i="50"/>
  <c r="K159" i="50"/>
  <c r="K160" i="50"/>
  <c r="K7" i="50"/>
  <c r="K8" i="50"/>
  <c r="K9" i="50"/>
  <c r="K6" i="50"/>
  <c r="K5" i="50"/>
  <c r="J6" i="50"/>
  <c r="J7" i="50"/>
  <c r="J8" i="50"/>
  <c r="J9" i="50"/>
  <c r="J10" i="50"/>
  <c r="J11" i="50"/>
  <c r="J13" i="50"/>
  <c r="J14" i="50"/>
  <c r="J15" i="50"/>
  <c r="J16" i="50"/>
  <c r="J18" i="50"/>
  <c r="J19" i="50"/>
  <c r="J20" i="50"/>
  <c r="J21" i="50"/>
  <c r="J23" i="50"/>
  <c r="J24" i="50"/>
  <c r="J25" i="50"/>
  <c r="J26" i="50"/>
  <c r="J27" i="50"/>
  <c r="J28" i="50"/>
  <c r="J29" i="50"/>
  <c r="J31" i="50"/>
  <c r="J32" i="50"/>
  <c r="J34" i="50"/>
  <c r="J35" i="50"/>
  <c r="J36" i="50"/>
  <c r="J37" i="50"/>
  <c r="J38" i="50"/>
  <c r="J39" i="50"/>
  <c r="J40" i="50"/>
  <c r="J41" i="50"/>
  <c r="J42" i="50"/>
  <c r="J44" i="50"/>
  <c r="J45" i="50"/>
  <c r="J46" i="50"/>
  <c r="J48" i="50"/>
  <c r="J49" i="50"/>
  <c r="J50" i="50"/>
  <c r="J51" i="50"/>
  <c r="J52" i="50"/>
  <c r="J53" i="50"/>
  <c r="J55" i="50"/>
  <c r="J56" i="50"/>
  <c r="J57" i="50"/>
  <c r="J58" i="50"/>
  <c r="J59" i="50"/>
  <c r="J60" i="50"/>
  <c r="J61" i="50"/>
  <c r="J62" i="50"/>
  <c r="J63" i="50"/>
  <c r="J64" i="50"/>
  <c r="J67" i="50"/>
  <c r="J68" i="50"/>
  <c r="J69" i="50"/>
  <c r="J70" i="50"/>
  <c r="J71" i="50"/>
  <c r="J72" i="50"/>
  <c r="J74" i="50"/>
  <c r="J75" i="50"/>
  <c r="J76" i="50"/>
  <c r="J77" i="50"/>
  <c r="J78" i="50"/>
  <c r="J79" i="50"/>
  <c r="J80" i="50"/>
  <c r="J81" i="50"/>
  <c r="J82" i="50"/>
  <c r="J83" i="50"/>
  <c r="J84" i="50"/>
  <c r="J85" i="50"/>
  <c r="J86" i="50"/>
  <c r="J87" i="50"/>
  <c r="J89" i="50"/>
  <c r="J90" i="50"/>
  <c r="J92" i="50"/>
  <c r="J93" i="50"/>
  <c r="J95" i="50"/>
  <c r="J96" i="50"/>
  <c r="J97" i="50"/>
  <c r="J98" i="50"/>
  <c r="J99" i="50"/>
  <c r="J100" i="50"/>
  <c r="J102" i="50"/>
  <c r="J103" i="50"/>
  <c r="J104" i="50"/>
  <c r="J105" i="50"/>
  <c r="J106" i="50"/>
  <c r="J107" i="50"/>
  <c r="J108" i="50"/>
  <c r="J109" i="50"/>
  <c r="J111" i="50"/>
  <c r="J112" i="50"/>
  <c r="J113" i="50"/>
  <c r="J115" i="50"/>
  <c r="J116" i="50"/>
  <c r="J118" i="50"/>
  <c r="J119" i="50"/>
  <c r="J120" i="50"/>
  <c r="J121" i="50"/>
  <c r="J122" i="50"/>
  <c r="J123" i="50"/>
  <c r="J124" i="50"/>
  <c r="J126" i="50"/>
  <c r="J127" i="50"/>
  <c r="J128" i="50"/>
  <c r="J129" i="50"/>
  <c r="J130" i="50"/>
  <c r="J131" i="50"/>
  <c r="J132" i="50"/>
  <c r="J133" i="50"/>
  <c r="J134" i="50"/>
  <c r="J135" i="50"/>
  <c r="J136" i="50"/>
  <c r="J137" i="50"/>
  <c r="J138" i="50"/>
  <c r="J139" i="50"/>
  <c r="J141" i="50"/>
  <c r="J143" i="50" s="1"/>
  <c r="J144" i="50"/>
  <c r="J145" i="50"/>
  <c r="J147" i="50"/>
  <c r="J148" i="50"/>
  <c r="J149" i="50"/>
  <c r="J150" i="50"/>
  <c r="J151" i="50"/>
  <c r="J152" i="50"/>
  <c r="J153" i="50"/>
  <c r="J154" i="50"/>
  <c r="J155" i="50"/>
  <c r="J156" i="50"/>
  <c r="J157" i="50"/>
  <c r="J158" i="50"/>
  <c r="J159" i="50"/>
  <c r="J160" i="50"/>
  <c r="J5" i="50"/>
  <c r="AG52" i="54" l="1"/>
  <c r="K66" i="50"/>
  <c r="J66" i="50"/>
  <c r="K94" i="50"/>
  <c r="K88" i="50"/>
  <c r="K143" i="50"/>
  <c r="J117" i="50"/>
  <c r="K125" i="50"/>
  <c r="K146" i="50"/>
  <c r="J125" i="50"/>
  <c r="J101" i="50"/>
  <c r="J91" i="50"/>
  <c r="J73" i="50"/>
  <c r="J22" i="50"/>
  <c r="K140" i="50"/>
  <c r="K33" i="50"/>
  <c r="J110" i="50"/>
  <c r="J146" i="50"/>
  <c r="J140" i="50"/>
  <c r="J94" i="50"/>
  <c r="J88" i="50"/>
  <c r="K117" i="50"/>
  <c r="K101" i="50"/>
  <c r="K91" i="50"/>
  <c r="K22" i="50"/>
  <c r="J114" i="50"/>
  <c r="K110" i="50"/>
  <c r="K114" i="50"/>
  <c r="K54" i="50"/>
  <c r="K17" i="50"/>
  <c r="J54" i="50"/>
  <c r="J47" i="50"/>
  <c r="J33" i="50"/>
  <c r="K73" i="50"/>
  <c r="K47" i="50"/>
  <c r="J30" i="50"/>
  <c r="J17" i="50"/>
  <c r="K30" i="50"/>
  <c r="J12" i="50"/>
  <c r="K12" i="50"/>
  <c r="Y360" i="15" l="1"/>
  <c r="N540" i="15" l="1"/>
  <c r="N538" i="15" l="1"/>
  <c r="N476" i="15" l="1"/>
  <c r="T505" i="15"/>
  <c r="N506" i="15"/>
  <c r="N495" i="15"/>
  <c r="N485" i="15"/>
  <c r="N524" i="15"/>
  <c r="N492" i="15"/>
  <c r="N507" i="15"/>
  <c r="N508" i="15"/>
  <c r="C1583" i="8"/>
  <c r="K783" i="8" l="1"/>
  <c r="J783" i="8" s="1"/>
  <c r="C783" i="8"/>
  <c r="B783" i="8"/>
  <c r="K782" i="8"/>
  <c r="J782" i="8" s="1"/>
  <c r="C782" i="8"/>
  <c r="B782" i="8"/>
  <c r="I782" i="8" l="1"/>
  <c r="I783" i="8"/>
  <c r="N295" i="15"/>
  <c r="D91" i="8" l="1"/>
  <c r="Y3" i="15" l="1"/>
  <c r="Y4" i="15"/>
  <c r="Y25" i="15"/>
  <c r="Y35" i="15"/>
  <c r="Y52" i="15"/>
  <c r="Y80" i="15"/>
  <c r="Y82" i="15"/>
  <c r="Y83" i="15"/>
  <c r="Y89" i="15"/>
  <c r="Y101" i="15"/>
  <c r="Y106" i="15"/>
  <c r="Y121" i="15"/>
  <c r="Y127" i="15"/>
  <c r="Y131" i="15"/>
  <c r="Y132" i="15"/>
  <c r="Y133" i="15"/>
  <c r="Y135" i="15"/>
  <c r="Y138" i="15"/>
  <c r="Y139" i="15"/>
  <c r="Y144" i="15"/>
  <c r="Y156" i="15"/>
  <c r="Y165" i="15"/>
  <c r="Y166" i="15"/>
  <c r="Y167" i="15"/>
  <c r="Y168" i="15"/>
  <c r="Y174" i="15"/>
  <c r="Y175" i="15"/>
  <c r="Y176" i="15"/>
  <c r="Y179" i="15"/>
  <c r="Y184" i="15"/>
  <c r="Y185" i="15"/>
  <c r="Y188" i="15"/>
  <c r="Y193" i="15"/>
  <c r="Y197" i="15"/>
  <c r="Y202" i="15"/>
  <c r="Y207" i="15"/>
  <c r="Y209" i="15"/>
  <c r="Y211" i="15"/>
  <c r="Y224" i="15"/>
  <c r="Y227" i="15"/>
  <c r="Y228" i="15"/>
  <c r="Y231" i="15"/>
  <c r="Y233" i="15"/>
  <c r="Y237" i="15"/>
  <c r="Y238" i="15"/>
  <c r="Y239" i="15"/>
  <c r="Y242" i="15"/>
  <c r="Y249" i="15"/>
  <c r="Y250" i="15"/>
  <c r="Y251" i="15"/>
  <c r="Y253" i="15"/>
  <c r="Y255" i="15"/>
  <c r="Y256" i="15"/>
  <c r="Y259" i="15"/>
  <c r="Y260" i="15"/>
  <c r="Y275" i="15"/>
  <c r="Y277" i="15"/>
  <c r="Y279" i="15"/>
  <c r="Y280" i="15"/>
  <c r="Y281" i="15"/>
  <c r="Y303" i="15"/>
  <c r="Y305" i="15"/>
  <c r="Y309" i="15"/>
  <c r="Y310" i="15"/>
  <c r="Y317" i="15"/>
  <c r="Y319" i="15"/>
  <c r="Y366" i="15"/>
  <c r="Y2" i="15"/>
  <c r="K1380" i="8" l="1"/>
  <c r="K1381" i="8"/>
  <c r="K1382" i="8"/>
  <c r="K1383" i="8"/>
  <c r="K1384" i="8"/>
  <c r="K1385" i="8"/>
  <c r="K1386" i="8"/>
  <c r="K1387" i="8"/>
  <c r="K1388" i="8"/>
  <c r="K1389" i="8"/>
  <c r="K1390" i="8"/>
  <c r="K1391" i="8"/>
  <c r="K1392" i="8"/>
  <c r="K1393" i="8"/>
  <c r="K1394" i="8"/>
  <c r="K1395" i="8"/>
  <c r="K1396" i="8"/>
  <c r="K1397" i="8"/>
  <c r="K1398" i="8"/>
  <c r="K1399" i="8"/>
  <c r="K1400" i="8"/>
  <c r="K1401" i="8"/>
  <c r="K1402" i="8"/>
  <c r="K1403" i="8"/>
  <c r="K1404" i="8"/>
  <c r="K1405" i="8"/>
  <c r="K1406" i="8"/>
  <c r="K1407" i="8"/>
  <c r="K1408" i="8"/>
  <c r="K1409" i="8"/>
  <c r="K1410" i="8"/>
  <c r="K1411" i="8"/>
  <c r="K1412" i="8"/>
  <c r="K1413" i="8"/>
  <c r="K1414" i="8"/>
  <c r="K1415" i="8"/>
  <c r="K1416" i="8"/>
  <c r="K1417" i="8"/>
  <c r="K1418" i="8"/>
  <c r="K1419" i="8"/>
  <c r="K1420" i="8"/>
  <c r="K1421" i="8"/>
  <c r="K1422" i="8"/>
  <c r="K1423" i="8"/>
  <c r="K1424" i="8"/>
  <c r="K1425" i="8"/>
  <c r="K1426" i="8"/>
  <c r="K1427" i="8"/>
  <c r="K1428" i="8"/>
  <c r="K1429" i="8"/>
  <c r="K1430" i="8"/>
  <c r="K1431" i="8"/>
  <c r="K1432" i="8"/>
  <c r="K1433" i="8"/>
  <c r="K1434" i="8"/>
  <c r="K1435" i="8"/>
  <c r="K1436" i="8"/>
  <c r="K1437" i="8"/>
  <c r="K1438" i="8"/>
  <c r="K1439" i="8"/>
  <c r="K1440" i="8"/>
  <c r="K1441" i="8"/>
  <c r="K1442" i="8"/>
  <c r="K1443" i="8"/>
  <c r="K1444" i="8"/>
  <c r="K1445" i="8"/>
  <c r="K1446" i="8"/>
  <c r="K1447" i="8"/>
  <c r="K1448" i="8"/>
  <c r="K1449" i="8"/>
  <c r="K1450" i="8"/>
  <c r="K1451" i="8"/>
  <c r="K1452" i="8"/>
  <c r="K1453" i="8"/>
  <c r="K1454" i="8"/>
  <c r="K1455" i="8"/>
  <c r="K1456" i="8"/>
  <c r="K1457" i="8"/>
  <c r="K1458" i="8"/>
  <c r="K1459" i="8"/>
  <c r="K1460" i="8"/>
  <c r="K1461" i="8"/>
  <c r="K1462" i="8"/>
  <c r="K1463" i="8"/>
  <c r="K1464" i="8"/>
  <c r="K1465" i="8"/>
  <c r="K1466" i="8"/>
  <c r="K1467" i="8"/>
  <c r="K1468" i="8"/>
  <c r="K1469" i="8"/>
  <c r="K1470" i="8"/>
  <c r="K1471" i="8"/>
  <c r="K1472" i="8"/>
  <c r="K1473" i="8"/>
  <c r="K1474" i="8"/>
  <c r="K1475" i="8"/>
  <c r="K1476" i="8"/>
  <c r="K1477" i="8"/>
  <c r="K1478" i="8"/>
  <c r="K1479" i="8"/>
  <c r="K1480" i="8"/>
  <c r="K1481" i="8"/>
  <c r="K1482" i="8"/>
  <c r="K1483" i="8"/>
  <c r="K1484" i="8"/>
  <c r="K1485" i="8"/>
  <c r="K1486" i="8"/>
  <c r="K1487" i="8"/>
  <c r="K1488" i="8"/>
  <c r="K1489" i="8"/>
  <c r="K1490" i="8"/>
  <c r="K1491" i="8"/>
  <c r="K1492" i="8"/>
  <c r="K1493" i="8"/>
  <c r="K1494" i="8"/>
  <c r="K1495" i="8"/>
  <c r="K1496" i="8"/>
  <c r="K1497" i="8"/>
  <c r="K1498" i="8"/>
  <c r="K1499" i="8"/>
  <c r="K1500" i="8"/>
  <c r="K1501" i="8"/>
  <c r="K1502" i="8"/>
  <c r="K1503" i="8"/>
  <c r="K1504" i="8"/>
  <c r="K1505" i="8"/>
  <c r="K1506" i="8"/>
  <c r="K1507" i="8"/>
  <c r="K1508" i="8"/>
  <c r="K1509" i="8"/>
  <c r="K1510" i="8"/>
  <c r="K1511" i="8"/>
  <c r="K1512" i="8"/>
  <c r="K1513" i="8"/>
  <c r="K1514" i="8"/>
  <c r="K1515" i="8"/>
  <c r="K1516" i="8"/>
  <c r="K1517" i="8"/>
  <c r="K1518" i="8"/>
  <c r="K1519" i="8"/>
  <c r="K1520" i="8"/>
  <c r="K1521" i="8"/>
  <c r="K1522" i="8"/>
  <c r="K1523" i="8"/>
  <c r="K1524" i="8"/>
  <c r="K1525" i="8"/>
  <c r="K1526" i="8"/>
  <c r="K1527" i="8"/>
  <c r="K1528" i="8"/>
  <c r="K1529" i="8"/>
  <c r="K1530" i="8"/>
  <c r="K1531" i="8"/>
  <c r="K1532" i="8"/>
  <c r="K1533" i="8"/>
  <c r="K1534" i="8"/>
  <c r="K1535" i="8"/>
  <c r="K1536" i="8"/>
  <c r="K1537" i="8"/>
  <c r="K1538" i="8"/>
  <c r="K1539" i="8"/>
  <c r="K1540" i="8"/>
  <c r="K1541" i="8"/>
  <c r="K1542" i="8"/>
  <c r="K1543" i="8"/>
  <c r="K1544" i="8"/>
  <c r="K1545" i="8"/>
  <c r="K1546" i="8"/>
  <c r="K1547" i="8"/>
  <c r="K1548" i="8"/>
  <c r="K1549" i="8"/>
  <c r="K1550" i="8"/>
  <c r="K1551" i="8"/>
  <c r="K1552" i="8"/>
  <c r="K1553" i="8"/>
  <c r="K1554" i="8"/>
  <c r="K1555" i="8"/>
  <c r="K1556" i="8"/>
  <c r="K1557" i="8"/>
  <c r="K1558" i="8"/>
  <c r="K1559" i="8"/>
  <c r="K1560" i="8"/>
  <c r="K1561" i="8"/>
  <c r="K1562" i="8"/>
  <c r="K1563" i="8"/>
  <c r="K1564" i="8"/>
  <c r="K1565" i="8"/>
  <c r="K1566" i="8"/>
  <c r="K1567" i="8"/>
  <c r="K1568" i="8"/>
  <c r="K1569" i="8"/>
  <c r="K1570" i="8"/>
  <c r="K1571" i="8"/>
  <c r="K1572" i="8"/>
  <c r="K1573" i="8"/>
  <c r="K1574" i="8"/>
  <c r="K1575" i="8"/>
  <c r="K1576" i="8"/>
  <c r="K1577" i="8"/>
  <c r="K1578" i="8"/>
  <c r="K1579" i="8"/>
  <c r="K1580" i="8"/>
  <c r="K1581" i="8"/>
  <c r="K1582" i="8"/>
  <c r="K1583" i="8"/>
  <c r="K1584" i="8"/>
  <c r="K1585" i="8"/>
  <c r="K1586" i="8"/>
  <c r="K1587" i="8"/>
  <c r="K1588" i="8"/>
  <c r="K1589" i="8"/>
  <c r="K1590" i="8"/>
  <c r="K1591" i="8"/>
  <c r="K1592" i="8"/>
  <c r="K1593" i="8"/>
  <c r="K1594" i="8"/>
  <c r="K1595" i="8"/>
  <c r="K1596" i="8"/>
  <c r="K1597" i="8"/>
  <c r="K1598" i="8"/>
  <c r="K1599" i="8"/>
  <c r="K1600" i="8"/>
  <c r="K1601" i="8"/>
  <c r="K1602" i="8"/>
  <c r="K1603" i="8"/>
  <c r="K1604" i="8"/>
  <c r="K1605" i="8"/>
  <c r="K1606" i="8"/>
  <c r="K1607" i="8"/>
  <c r="K1608" i="8"/>
  <c r="K1609" i="8"/>
  <c r="K1610" i="8"/>
  <c r="K1611" i="8"/>
  <c r="K1612" i="8"/>
  <c r="K1613" i="8"/>
  <c r="K1614" i="8"/>
  <c r="K1615" i="8"/>
  <c r="K1616" i="8"/>
  <c r="K1617" i="8"/>
  <c r="K1618" i="8"/>
  <c r="K1619" i="8"/>
  <c r="K1620" i="8"/>
  <c r="K1621" i="8"/>
  <c r="K1622" i="8"/>
  <c r="K1623" i="8"/>
  <c r="K1624" i="8"/>
  <c r="K1625" i="8"/>
  <c r="K1626" i="8"/>
  <c r="K1627" i="8"/>
  <c r="K1628" i="8"/>
  <c r="K1629" i="8"/>
  <c r="K1630" i="8"/>
  <c r="K1631" i="8"/>
  <c r="K1632" i="8"/>
  <c r="K1633" i="8"/>
  <c r="K1634" i="8"/>
  <c r="K1635" i="8"/>
  <c r="K1636" i="8"/>
  <c r="K1637" i="8"/>
  <c r="K1638" i="8"/>
  <c r="K1639" i="8"/>
  <c r="K1640" i="8"/>
  <c r="K1641" i="8"/>
  <c r="K1642" i="8"/>
  <c r="K1643" i="8"/>
  <c r="K1644" i="8"/>
  <c r="K1645" i="8"/>
  <c r="K1646" i="8"/>
  <c r="K1647" i="8"/>
  <c r="K1648" i="8"/>
  <c r="K1649" i="8"/>
  <c r="K1650" i="8"/>
  <c r="K1651" i="8"/>
  <c r="K1652" i="8"/>
  <c r="K1653" i="8"/>
  <c r="K1654" i="8"/>
  <c r="K1655" i="8"/>
  <c r="K1656" i="8"/>
  <c r="K1657" i="8"/>
  <c r="K1658" i="8"/>
  <c r="K1659" i="8"/>
  <c r="K1660" i="8"/>
  <c r="K1661" i="8"/>
  <c r="K1662" i="8"/>
  <c r="K1663" i="8"/>
  <c r="K1664" i="8"/>
  <c r="K1665" i="8"/>
  <c r="K1666" i="8"/>
  <c r="K1667" i="8"/>
  <c r="K1668" i="8"/>
  <c r="K1669" i="8"/>
  <c r="K1670" i="8"/>
  <c r="K1671" i="8"/>
  <c r="K1672" i="8"/>
  <c r="K13" i="8"/>
  <c r="K21" i="8"/>
  <c r="K33" i="8"/>
  <c r="K39" i="8"/>
  <c r="K53" i="8"/>
  <c r="K54" i="8"/>
  <c r="K55" i="8"/>
  <c r="K60" i="8"/>
  <c r="K73" i="8"/>
  <c r="K74" i="8"/>
  <c r="K75" i="8"/>
  <c r="K76" i="8"/>
  <c r="K86" i="8"/>
  <c r="K87" i="8"/>
  <c r="K92" i="8"/>
  <c r="K93" i="8"/>
  <c r="K94" i="8"/>
  <c r="K95" i="8"/>
  <c r="K96" i="8"/>
  <c r="K109" i="8"/>
  <c r="K110" i="8"/>
  <c r="K114" i="8"/>
  <c r="K119" i="8"/>
  <c r="K122" i="8"/>
  <c r="K125" i="8"/>
  <c r="K128" i="8"/>
  <c r="K129" i="8"/>
  <c r="K132" i="8"/>
  <c r="K137" i="8"/>
  <c r="K141" i="8"/>
  <c r="K142" i="8"/>
  <c r="N82" i="15"/>
  <c r="N83" i="15"/>
  <c r="K163" i="8"/>
  <c r="K183" i="8"/>
  <c r="N95" i="15"/>
  <c r="N104" i="15"/>
  <c r="K247" i="8"/>
  <c r="N117" i="15"/>
  <c r="N130" i="15"/>
  <c r="K364" i="8"/>
  <c r="K365" i="8"/>
  <c r="K366" i="8"/>
  <c r="K373" i="8"/>
  <c r="K379" i="8"/>
  <c r="K394" i="8"/>
  <c r="K397" i="8"/>
  <c r="K438" i="8"/>
  <c r="K483" i="8"/>
  <c r="K506" i="8"/>
  <c r="N216" i="15"/>
  <c r="K558" i="8"/>
  <c r="K559" i="8"/>
  <c r="N229" i="15"/>
  <c r="K567" i="8"/>
  <c r="N234" i="15"/>
  <c r="N258" i="15"/>
  <c r="N265" i="15"/>
  <c r="K725" i="8"/>
  <c r="N269" i="15"/>
  <c r="N270" i="15"/>
  <c r="N281" i="15"/>
  <c r="N285" i="15"/>
  <c r="N286" i="15"/>
  <c r="N287" i="15"/>
  <c r="N296" i="15"/>
  <c r="N303" i="15"/>
  <c r="N304" i="15"/>
  <c r="N305" i="15"/>
  <c r="N306" i="15"/>
  <c r="N308" i="15"/>
  <c r="N309" i="15"/>
  <c r="N312" i="15"/>
  <c r="N314" i="15"/>
  <c r="N315" i="15"/>
  <c r="N317" i="15"/>
  <c r="K1028" i="8"/>
  <c r="N327" i="15"/>
  <c r="K1045" i="8"/>
  <c r="K1048" i="8"/>
  <c r="K1053" i="8"/>
  <c r="K1070" i="8"/>
  <c r="K1071" i="8"/>
  <c r="N345" i="15"/>
  <c r="K1074" i="8"/>
  <c r="K1075" i="8"/>
  <c r="K1076" i="8"/>
  <c r="K1083" i="8"/>
  <c r="K1084" i="8"/>
  <c r="N357" i="15"/>
  <c r="N363" i="15"/>
  <c r="N370" i="15"/>
  <c r="K1225" i="8"/>
  <c r="K1240" i="8"/>
  <c r="K1244" i="8"/>
  <c r="K1257" i="8"/>
  <c r="K1260" i="8"/>
  <c r="K1272" i="8"/>
  <c r="K1280" i="8"/>
  <c r="K1286" i="8"/>
  <c r="K1287" i="8"/>
  <c r="K1289" i="8"/>
  <c r="K1293" i="8"/>
  <c r="K1294" i="8"/>
  <c r="K1295" i="8"/>
  <c r="K1298" i="8"/>
  <c r="K1299" i="8"/>
  <c r="N398" i="15"/>
  <c r="K1300" i="8" s="1"/>
  <c r="K1302" i="8"/>
  <c r="K1303" i="8"/>
  <c r="K1306" i="8"/>
  <c r="K1311" i="8"/>
  <c r="K1313" i="8"/>
  <c r="K1315" i="8"/>
  <c r="K1317" i="8"/>
  <c r="K1321" i="8"/>
  <c r="K1325" i="8"/>
  <c r="K1329" i="8"/>
  <c r="K1333" i="8"/>
  <c r="K1337" i="8"/>
  <c r="K1341" i="8"/>
  <c r="N412" i="15"/>
  <c r="K1345" i="8" s="1"/>
  <c r="K1349" i="8"/>
  <c r="N414" i="15"/>
  <c r="K1350" i="8" s="1"/>
  <c r="K1353" i="8"/>
  <c r="K1357" i="8"/>
  <c r="N417" i="15"/>
  <c r="K1361" i="8" s="1"/>
  <c r="N418" i="15"/>
  <c r="K1365" i="8" s="1"/>
  <c r="K1373" i="8"/>
  <c r="K3" i="8"/>
  <c r="K1062" i="8" l="1"/>
  <c r="I1062" i="8" s="1"/>
  <c r="K1063" i="8"/>
  <c r="I1063" i="8" s="1"/>
  <c r="K1054" i="8"/>
  <c r="I1054" i="8" s="1"/>
  <c r="K1055" i="8"/>
  <c r="I1055" i="8" s="1"/>
  <c r="K1030" i="8"/>
  <c r="K1034" i="8"/>
  <c r="I1034" i="8" s="1"/>
  <c r="K1038" i="8"/>
  <c r="I1038" i="8" s="1"/>
  <c r="K1031" i="8"/>
  <c r="I1031" i="8" s="1"/>
  <c r="K1035" i="8"/>
  <c r="I1035" i="8" s="1"/>
  <c r="K1039" i="8"/>
  <c r="I1039" i="8" s="1"/>
  <c r="K1032" i="8"/>
  <c r="I1032" i="8" s="1"/>
  <c r="K1036" i="8"/>
  <c r="I1036" i="8" s="1"/>
  <c r="K1029" i="8"/>
  <c r="I1029" i="8" s="1"/>
  <c r="K1033" i="8"/>
  <c r="I1033" i="8" s="1"/>
  <c r="K1037" i="8"/>
  <c r="I1037" i="8" s="1"/>
  <c r="K1022" i="8"/>
  <c r="I1022" i="8" s="1"/>
  <c r="K1023" i="8"/>
  <c r="K1002" i="8"/>
  <c r="I1002" i="8" s="1"/>
  <c r="K1003" i="8"/>
  <c r="I1003" i="8" s="1"/>
  <c r="K1004" i="8"/>
  <c r="I1004" i="8" s="1"/>
  <c r="K1001" i="8"/>
  <c r="K1005" i="8"/>
  <c r="I1005" i="8" s="1"/>
  <c r="K984" i="8"/>
  <c r="I984" i="8" s="1"/>
  <c r="K985" i="8"/>
  <c r="I985" i="8" s="1"/>
  <c r="K983" i="8"/>
  <c r="K986" i="8"/>
  <c r="I986" i="8" s="1"/>
  <c r="K987" i="8"/>
  <c r="I987" i="8" s="1"/>
  <c r="K965" i="8"/>
  <c r="I965" i="8" s="1"/>
  <c r="K966" i="8"/>
  <c r="I966" i="8" s="1"/>
  <c r="K931" i="8"/>
  <c r="I931" i="8" s="1"/>
  <c r="K932" i="8"/>
  <c r="I932" i="8" s="1"/>
  <c r="K933" i="8"/>
  <c r="I933" i="8" s="1"/>
  <c r="K907" i="8"/>
  <c r="I907" i="8" s="1"/>
  <c r="K908" i="8"/>
  <c r="I908" i="8" s="1"/>
  <c r="K878" i="8"/>
  <c r="I878" i="8" s="1"/>
  <c r="K879" i="8"/>
  <c r="I879" i="8" s="1"/>
  <c r="K880" i="8"/>
  <c r="I880" i="8" s="1"/>
  <c r="K877" i="8"/>
  <c r="I877" i="8" s="1"/>
  <c r="K881" i="8"/>
  <c r="I881" i="8" s="1"/>
  <c r="K862" i="8"/>
  <c r="I862" i="8" s="1"/>
  <c r="K859" i="8"/>
  <c r="K860" i="8"/>
  <c r="I860" i="8" s="1"/>
  <c r="K861" i="8"/>
  <c r="I861" i="8" s="1"/>
  <c r="K830" i="8"/>
  <c r="I830" i="8" s="1"/>
  <c r="K834" i="8"/>
  <c r="K831" i="8"/>
  <c r="I831" i="8" s="1"/>
  <c r="K835" i="8"/>
  <c r="I835" i="8" s="1"/>
  <c r="K828" i="8"/>
  <c r="I828" i="8" s="1"/>
  <c r="K832" i="8"/>
  <c r="I832" i="8" s="1"/>
  <c r="K829" i="8"/>
  <c r="I829" i="8" s="1"/>
  <c r="K833" i="8"/>
  <c r="I833" i="8" s="1"/>
  <c r="K810" i="8"/>
  <c r="I810" i="8" s="1"/>
  <c r="K811" i="8"/>
  <c r="K808" i="8"/>
  <c r="I808" i="8" s="1"/>
  <c r="K809" i="8"/>
  <c r="I809" i="8" s="1"/>
  <c r="K798" i="8"/>
  <c r="I798" i="8" s="1"/>
  <c r="K795" i="8"/>
  <c r="I795" i="8" s="1"/>
  <c r="K799" i="8"/>
  <c r="I799" i="8" s="1"/>
  <c r="K796" i="8"/>
  <c r="I796" i="8" s="1"/>
  <c r="K797" i="8"/>
  <c r="I797" i="8" s="1"/>
  <c r="K780" i="8"/>
  <c r="I780" i="8" s="1"/>
  <c r="K781" i="8"/>
  <c r="I781" i="8" s="1"/>
  <c r="K768" i="8"/>
  <c r="I768" i="8" s="1"/>
  <c r="K767" i="8"/>
  <c r="I767" i="8" s="1"/>
  <c r="K740" i="8"/>
  <c r="K741" i="8"/>
  <c r="I741" i="8" s="1"/>
  <c r="K739" i="8"/>
  <c r="I739" i="8" s="1"/>
  <c r="K712" i="8"/>
  <c r="I712" i="8" s="1"/>
  <c r="K713" i="8"/>
  <c r="K714" i="8"/>
  <c r="I714" i="8" s="1"/>
  <c r="K711" i="8"/>
  <c r="I711" i="8" s="1"/>
  <c r="K715" i="8"/>
  <c r="I715" i="8" s="1"/>
  <c r="K700" i="8"/>
  <c r="K698" i="8"/>
  <c r="I698" i="8" s="1"/>
  <c r="K699" i="8"/>
  <c r="I699" i="8" s="1"/>
  <c r="K688" i="8"/>
  <c r="I688" i="8" s="1"/>
  <c r="K685" i="8"/>
  <c r="I685" i="8" s="1"/>
  <c r="K689" i="8"/>
  <c r="I689" i="8" s="1"/>
  <c r="K686" i="8"/>
  <c r="I686" i="8" s="1"/>
  <c r="K687" i="8"/>
  <c r="I687" i="8" s="1"/>
  <c r="K668" i="8"/>
  <c r="I668" i="8" s="1"/>
  <c r="K666" i="8"/>
  <c r="I666" i="8" s="1"/>
  <c r="K669" i="8"/>
  <c r="I669" i="8" s="1"/>
  <c r="K667" i="8"/>
  <c r="I667" i="8" s="1"/>
  <c r="K648" i="8"/>
  <c r="I648" i="8" s="1"/>
  <c r="K649" i="8"/>
  <c r="I649" i="8" s="1"/>
  <c r="K650" i="8"/>
  <c r="I650" i="8" s="1"/>
  <c r="K651" i="8"/>
  <c r="I651" i="8" s="1"/>
  <c r="K625" i="8"/>
  <c r="K626" i="8"/>
  <c r="I626" i="8" s="1"/>
  <c r="K608" i="8"/>
  <c r="I608" i="8" s="1"/>
  <c r="K609" i="8"/>
  <c r="I609" i="8" s="1"/>
  <c r="K610" i="8"/>
  <c r="I610" i="8" s="1"/>
  <c r="K592" i="8"/>
  <c r="I592" i="8" s="1"/>
  <c r="K596" i="8"/>
  <c r="I596" i="8" s="1"/>
  <c r="K589" i="8"/>
  <c r="I589" i="8" s="1"/>
  <c r="K593" i="8"/>
  <c r="I593" i="8" s="1"/>
  <c r="K590" i="8"/>
  <c r="I590" i="8" s="1"/>
  <c r="K594" i="8"/>
  <c r="I594" i="8" s="1"/>
  <c r="K591" i="8"/>
  <c r="I591" i="8" s="1"/>
  <c r="K595" i="8"/>
  <c r="I595" i="8" s="1"/>
  <c r="K539" i="8"/>
  <c r="I539" i="8" s="1"/>
  <c r="K540" i="8"/>
  <c r="I540" i="8" s="1"/>
  <c r="K544" i="8"/>
  <c r="I544" i="8" s="1"/>
  <c r="K541" i="8"/>
  <c r="I541" i="8" s="1"/>
  <c r="K545" i="8"/>
  <c r="I545" i="8" s="1"/>
  <c r="K542" i="8"/>
  <c r="K546" i="8"/>
  <c r="I546" i="8" s="1"/>
  <c r="K543" i="8"/>
  <c r="I543" i="8" s="1"/>
  <c r="K547" i="8"/>
  <c r="I547" i="8" s="1"/>
  <c r="K527" i="8"/>
  <c r="I527" i="8" s="1"/>
  <c r="K528" i="8"/>
  <c r="I528" i="8" s="1"/>
  <c r="K515" i="8"/>
  <c r="K512" i="8"/>
  <c r="I512" i="8" s="1"/>
  <c r="K516" i="8"/>
  <c r="I516" i="8" s="1"/>
  <c r="K513" i="8"/>
  <c r="I513" i="8" s="1"/>
  <c r="K517" i="8"/>
  <c r="I517" i="8" s="1"/>
  <c r="K514" i="8"/>
  <c r="I514" i="8" s="1"/>
  <c r="K518" i="8"/>
  <c r="I518" i="8" s="1"/>
  <c r="K503" i="8"/>
  <c r="I503" i="8" s="1"/>
  <c r="K502" i="8"/>
  <c r="K495" i="8"/>
  <c r="I495" i="8" s="1"/>
  <c r="K494" i="8"/>
  <c r="I494" i="8" s="1"/>
  <c r="K487" i="8"/>
  <c r="I487" i="8" s="1"/>
  <c r="K486" i="8"/>
  <c r="I486" i="8" s="1"/>
  <c r="K479" i="8"/>
  <c r="I479" i="8" s="1"/>
  <c r="K480" i="8"/>
  <c r="I480" i="8" s="1"/>
  <c r="K471" i="8"/>
  <c r="I471" i="8" s="1"/>
  <c r="K472" i="8"/>
  <c r="I472" i="8" s="1"/>
  <c r="K463" i="8"/>
  <c r="I463" i="8" s="1"/>
  <c r="K464" i="8"/>
  <c r="I464" i="8" s="1"/>
  <c r="K455" i="8"/>
  <c r="I455" i="8" s="1"/>
  <c r="K456" i="8"/>
  <c r="I456" i="8" s="1"/>
  <c r="K447" i="8"/>
  <c r="I447" i="8" s="1"/>
  <c r="K448" i="8"/>
  <c r="I448" i="8" s="1"/>
  <c r="K439" i="8"/>
  <c r="I439" i="8" s="1"/>
  <c r="K440" i="8"/>
  <c r="K431" i="8"/>
  <c r="I431" i="8" s="1"/>
  <c r="K432" i="8"/>
  <c r="I432" i="8" s="1"/>
  <c r="K423" i="8"/>
  <c r="I423" i="8" s="1"/>
  <c r="K424" i="8"/>
  <c r="I424" i="8" s="1"/>
  <c r="K415" i="8"/>
  <c r="I415" i="8" s="1"/>
  <c r="K416" i="8"/>
  <c r="I416" i="8" s="1"/>
  <c r="K403" i="8"/>
  <c r="I403" i="8" s="1"/>
  <c r="K407" i="8"/>
  <c r="I407" i="8" s="1"/>
  <c r="K404" i="8"/>
  <c r="I404" i="8" s="1"/>
  <c r="K408" i="8"/>
  <c r="I408" i="8" s="1"/>
  <c r="K405" i="8"/>
  <c r="I405" i="8" s="1"/>
  <c r="K406" i="8"/>
  <c r="I406" i="8" s="1"/>
  <c r="K371" i="8"/>
  <c r="I371" i="8" s="1"/>
  <c r="K372" i="8"/>
  <c r="I372" i="8" s="1"/>
  <c r="K359" i="8"/>
  <c r="I359" i="8" s="1"/>
  <c r="K358" i="8"/>
  <c r="K351" i="8"/>
  <c r="I351" i="8" s="1"/>
  <c r="K348" i="8"/>
  <c r="I348" i="8" s="1"/>
  <c r="K349" i="8"/>
  <c r="I349" i="8" s="1"/>
  <c r="K350" i="8"/>
  <c r="I350" i="8" s="1"/>
  <c r="K339" i="8"/>
  <c r="I339" i="8" s="1"/>
  <c r="K338" i="8"/>
  <c r="I338" i="8" s="1"/>
  <c r="K329" i="8"/>
  <c r="I329" i="8" s="1"/>
  <c r="K330" i="8"/>
  <c r="I330" i="8" s="1"/>
  <c r="K283" i="8"/>
  <c r="I283" i="8" s="1"/>
  <c r="K287" i="8"/>
  <c r="I287" i="8" s="1"/>
  <c r="K291" i="8"/>
  <c r="I291" i="8" s="1"/>
  <c r="K295" i="8"/>
  <c r="I295" i="8" s="1"/>
  <c r="K299" i="8"/>
  <c r="I299" i="8" s="1"/>
  <c r="K303" i="8"/>
  <c r="I303" i="8" s="1"/>
  <c r="K307" i="8"/>
  <c r="I307" i="8" s="1"/>
  <c r="K284" i="8"/>
  <c r="I284" i="8" s="1"/>
  <c r="K288" i="8"/>
  <c r="I288" i="8" s="1"/>
  <c r="K292" i="8"/>
  <c r="I292" i="8" s="1"/>
  <c r="K296" i="8"/>
  <c r="I296" i="8" s="1"/>
  <c r="K300" i="8"/>
  <c r="I300" i="8" s="1"/>
  <c r="K304" i="8"/>
  <c r="I304" i="8" s="1"/>
  <c r="K308" i="8"/>
  <c r="I308" i="8" s="1"/>
  <c r="K285" i="8"/>
  <c r="I285" i="8" s="1"/>
  <c r="K289" i="8"/>
  <c r="K293" i="8"/>
  <c r="I293" i="8" s="1"/>
  <c r="K297" i="8"/>
  <c r="I297" i="8" s="1"/>
  <c r="K301" i="8"/>
  <c r="I301" i="8" s="1"/>
  <c r="K305" i="8"/>
  <c r="I305" i="8" s="1"/>
  <c r="K309" i="8"/>
  <c r="I309" i="8" s="1"/>
  <c r="K286" i="8"/>
  <c r="I286" i="8" s="1"/>
  <c r="K290" i="8"/>
  <c r="I290" i="8" s="1"/>
  <c r="K294" i="8"/>
  <c r="K298" i="8"/>
  <c r="I298" i="8" s="1"/>
  <c r="K302" i="8"/>
  <c r="I302" i="8" s="1"/>
  <c r="K306" i="8"/>
  <c r="I306" i="8" s="1"/>
  <c r="K265" i="8"/>
  <c r="I265" i="8" s="1"/>
  <c r="K266" i="8"/>
  <c r="I266" i="8" s="1"/>
  <c r="K255" i="8"/>
  <c r="I255" i="8" s="1"/>
  <c r="K256" i="8"/>
  <c r="I256" i="8" s="1"/>
  <c r="K239" i="8"/>
  <c r="I239" i="8" s="1"/>
  <c r="K237" i="8"/>
  <c r="I237" i="8" s="1"/>
  <c r="K238" i="8"/>
  <c r="I238" i="8" s="1"/>
  <c r="K225" i="8"/>
  <c r="I225" i="8" s="1"/>
  <c r="K226" i="8"/>
  <c r="I226" i="8" s="1"/>
  <c r="K211" i="8"/>
  <c r="I211" i="8" s="1"/>
  <c r="K215" i="8"/>
  <c r="I215" i="8" s="1"/>
  <c r="K208" i="8"/>
  <c r="I208" i="8" s="1"/>
  <c r="K212" i="8"/>
  <c r="I212" i="8" s="1"/>
  <c r="K209" i="8"/>
  <c r="I209" i="8" s="1"/>
  <c r="K213" i="8"/>
  <c r="I213" i="8" s="1"/>
  <c r="K210" i="8"/>
  <c r="I210" i="8" s="1"/>
  <c r="K214" i="8"/>
  <c r="I214" i="8" s="1"/>
  <c r="K197" i="8"/>
  <c r="I197" i="8" s="1"/>
  <c r="K198" i="8"/>
  <c r="I198" i="8" s="1"/>
  <c r="K184" i="8"/>
  <c r="I184" i="8" s="1"/>
  <c r="K185" i="8"/>
  <c r="K177" i="8"/>
  <c r="I177" i="8" s="1"/>
  <c r="K178" i="8"/>
  <c r="I178" i="8" s="1"/>
  <c r="K149" i="8"/>
  <c r="I149" i="8" s="1"/>
  <c r="K150" i="8"/>
  <c r="I150" i="8" s="1"/>
  <c r="K135" i="8"/>
  <c r="I135" i="8" s="1"/>
  <c r="K136" i="8"/>
  <c r="I136" i="8" s="1"/>
  <c r="K133" i="8"/>
  <c r="I133" i="8" s="1"/>
  <c r="K134" i="8"/>
  <c r="I134" i="8" s="1"/>
  <c r="K107" i="8"/>
  <c r="I107" i="8" s="1"/>
  <c r="K108" i="8"/>
  <c r="I108" i="8" s="1"/>
  <c r="K106" i="8"/>
  <c r="I106" i="8" s="1"/>
  <c r="K99" i="8"/>
  <c r="I99" i="8" s="1"/>
  <c r="K97" i="8"/>
  <c r="I97" i="8" s="1"/>
  <c r="K98" i="8"/>
  <c r="I98" i="8" s="1"/>
  <c r="K79" i="8"/>
  <c r="I79" i="8" s="1"/>
  <c r="K80" i="8"/>
  <c r="K67" i="8"/>
  <c r="I67" i="8" s="1"/>
  <c r="K68" i="8"/>
  <c r="I68" i="8" s="1"/>
  <c r="K45" i="8"/>
  <c r="I45" i="8" s="1"/>
  <c r="K46" i="8"/>
  <c r="I46" i="8" s="1"/>
  <c r="K36" i="8"/>
  <c r="I36" i="8" s="1"/>
  <c r="K37" i="8"/>
  <c r="I37" i="8" s="1"/>
  <c r="K38" i="8"/>
  <c r="I38" i="8" s="1"/>
  <c r="K28" i="8"/>
  <c r="I28" i="8" s="1"/>
  <c r="K29" i="8"/>
  <c r="I29" i="8" s="1"/>
  <c r="K1376" i="8"/>
  <c r="I1376" i="8" s="1"/>
  <c r="K1372" i="8"/>
  <c r="I1372" i="8" s="1"/>
  <c r="K1368" i="8"/>
  <c r="I1368" i="8" s="1"/>
  <c r="K1364" i="8"/>
  <c r="I1364" i="8" s="1"/>
  <c r="K1360" i="8"/>
  <c r="I1360" i="8" s="1"/>
  <c r="K1356" i="8"/>
  <c r="I1356" i="8" s="1"/>
  <c r="K1352" i="8"/>
  <c r="K1348" i="8"/>
  <c r="I1348" i="8" s="1"/>
  <c r="K1344" i="8"/>
  <c r="I1344" i="8" s="1"/>
  <c r="K1340" i="8"/>
  <c r="I1340" i="8" s="1"/>
  <c r="K1336" i="8"/>
  <c r="I1336" i="8" s="1"/>
  <c r="K1332" i="8"/>
  <c r="I1332" i="8" s="1"/>
  <c r="K1328" i="8"/>
  <c r="I1328" i="8" s="1"/>
  <c r="K1324" i="8"/>
  <c r="I1324" i="8" s="1"/>
  <c r="K1320" i="8"/>
  <c r="I1320" i="8" s="1"/>
  <c r="K1316" i="8"/>
  <c r="I1316" i="8" s="1"/>
  <c r="K1312" i="8"/>
  <c r="I1312" i="8" s="1"/>
  <c r="K1308" i="8"/>
  <c r="I1308" i="8" s="1"/>
  <c r="K1296" i="8"/>
  <c r="K1288" i="8"/>
  <c r="I1288" i="8" s="1"/>
  <c r="K1264" i="8"/>
  <c r="I1264" i="8" s="1"/>
  <c r="K1248" i="8"/>
  <c r="I1248" i="8" s="1"/>
  <c r="K1270" i="8"/>
  <c r="I1270" i="8" s="1"/>
  <c r="K1267" i="8"/>
  <c r="I1267" i="8" s="1"/>
  <c r="K1271" i="8"/>
  <c r="I1271" i="8" s="1"/>
  <c r="K1269" i="8"/>
  <c r="I1269" i="8" s="1"/>
  <c r="K1254" i="8"/>
  <c r="I1254" i="8" s="1"/>
  <c r="K1255" i="8"/>
  <c r="I1255" i="8" s="1"/>
  <c r="K1234" i="8"/>
  <c r="I1234" i="8" s="1"/>
  <c r="K1235" i="8"/>
  <c r="I1235" i="8" s="1"/>
  <c r="K1233" i="8"/>
  <c r="I1233" i="8" s="1"/>
  <c r="K1214" i="8"/>
  <c r="I1214" i="8" s="1"/>
  <c r="K1215" i="8"/>
  <c r="I1215" i="8" s="1"/>
  <c r="K1212" i="8"/>
  <c r="I1212" i="8" s="1"/>
  <c r="K1213" i="8"/>
  <c r="K1192" i="8"/>
  <c r="I1192" i="8" s="1"/>
  <c r="K1193" i="8"/>
  <c r="I1193" i="8" s="1"/>
  <c r="K1174" i="8"/>
  <c r="I1174" i="8" s="1"/>
  <c r="K1178" i="8"/>
  <c r="K1175" i="8"/>
  <c r="I1175" i="8" s="1"/>
  <c r="K1179" i="8"/>
  <c r="I1179" i="8" s="1"/>
  <c r="K1176" i="8"/>
  <c r="I1176" i="8" s="1"/>
  <c r="K1177" i="8"/>
  <c r="I1177" i="8" s="1"/>
  <c r="K1150" i="8"/>
  <c r="I1150" i="8" s="1"/>
  <c r="K1154" i="8"/>
  <c r="I1154" i="8" s="1"/>
  <c r="K1158" i="8"/>
  <c r="I1158" i="8" s="1"/>
  <c r="K1151" i="8"/>
  <c r="I1151" i="8" s="1"/>
  <c r="K1155" i="8"/>
  <c r="I1155" i="8" s="1"/>
  <c r="K1159" i="8"/>
  <c r="I1159" i="8" s="1"/>
  <c r="K1152" i="8"/>
  <c r="I1152" i="8" s="1"/>
  <c r="K1156" i="8"/>
  <c r="I1156" i="8" s="1"/>
  <c r="K1160" i="8"/>
  <c r="I1160" i="8" s="1"/>
  <c r="K1153" i="8"/>
  <c r="I1153" i="8" s="1"/>
  <c r="K1157" i="8"/>
  <c r="I1157" i="8" s="1"/>
  <c r="K1126" i="8"/>
  <c r="I1126" i="8" s="1"/>
  <c r="K1123" i="8"/>
  <c r="I1123" i="8" s="1"/>
  <c r="K1127" i="8"/>
  <c r="I1127" i="8" s="1"/>
  <c r="K1124" i="8"/>
  <c r="I1124" i="8" s="1"/>
  <c r="K1125" i="8"/>
  <c r="I1125" i="8" s="1"/>
  <c r="K1110" i="8"/>
  <c r="I1110" i="8" s="1"/>
  <c r="K1107" i="8"/>
  <c r="I1107" i="8" s="1"/>
  <c r="K1111" i="8"/>
  <c r="I1111" i="8" s="1"/>
  <c r="K1108" i="8"/>
  <c r="I1108" i="8" s="1"/>
  <c r="K1112" i="8"/>
  <c r="I1112" i="8" s="1"/>
  <c r="K1109" i="8"/>
  <c r="I1109" i="8" s="1"/>
  <c r="K1113" i="8"/>
  <c r="I1113" i="8" s="1"/>
  <c r="K1082" i="8"/>
  <c r="I1082" i="8" s="1"/>
  <c r="K1081" i="8"/>
  <c r="I1081" i="8" s="1"/>
  <c r="K1266" i="8"/>
  <c r="I1266" i="8" s="1"/>
  <c r="K1265" i="8"/>
  <c r="I1265" i="8" s="1"/>
  <c r="K1251" i="8"/>
  <c r="I1251" i="8" s="1"/>
  <c r="K1253" i="8"/>
  <c r="I1253" i="8" s="1"/>
  <c r="K1226" i="8"/>
  <c r="I1226" i="8" s="1"/>
  <c r="K1230" i="8"/>
  <c r="I1230" i="8" s="1"/>
  <c r="K1227" i="8"/>
  <c r="I1227" i="8" s="1"/>
  <c r="K1231" i="8"/>
  <c r="I1231" i="8" s="1"/>
  <c r="K1228" i="8"/>
  <c r="I1228" i="8" s="1"/>
  <c r="K1232" i="8"/>
  <c r="I1232" i="8" s="1"/>
  <c r="K1229" i="8"/>
  <c r="I1229" i="8" s="1"/>
  <c r="K1206" i="8"/>
  <c r="I1206" i="8" s="1"/>
  <c r="K1210" i="8"/>
  <c r="I1210" i="8" s="1"/>
  <c r="K1207" i="8"/>
  <c r="I1207" i="8" s="1"/>
  <c r="K1211" i="8"/>
  <c r="K1208" i="8"/>
  <c r="I1208" i="8" s="1"/>
  <c r="K1209" i="8"/>
  <c r="I1209" i="8" s="1"/>
  <c r="K1190" i="8"/>
  <c r="I1190" i="8" s="1"/>
  <c r="K1187" i="8"/>
  <c r="I1187" i="8" s="1"/>
  <c r="K1191" i="8"/>
  <c r="I1191" i="8" s="1"/>
  <c r="K1188" i="8"/>
  <c r="I1188" i="8" s="1"/>
  <c r="K1189" i="8"/>
  <c r="I1189" i="8" s="1"/>
  <c r="K1170" i="8"/>
  <c r="I1170" i="8" s="1"/>
  <c r="K1171" i="8"/>
  <c r="I1171" i="8" s="1"/>
  <c r="K1168" i="8"/>
  <c r="I1168" i="8" s="1"/>
  <c r="K1172" i="8"/>
  <c r="I1172" i="8" s="1"/>
  <c r="K1169" i="8"/>
  <c r="I1169" i="8" s="1"/>
  <c r="K1173" i="8"/>
  <c r="I1173" i="8" s="1"/>
  <c r="K1142" i="8"/>
  <c r="I1142" i="8" s="1"/>
  <c r="K1146" i="8"/>
  <c r="I1146" i="8" s="1"/>
  <c r="K1139" i="8"/>
  <c r="K1143" i="8"/>
  <c r="I1143" i="8" s="1"/>
  <c r="K1147" i="8"/>
  <c r="I1147" i="8" s="1"/>
  <c r="K1140" i="8"/>
  <c r="I1140" i="8" s="1"/>
  <c r="K1144" i="8"/>
  <c r="K1148" i="8"/>
  <c r="I1148" i="8" s="1"/>
  <c r="K1141" i="8"/>
  <c r="I1141" i="8" s="1"/>
  <c r="K1145" i="8"/>
  <c r="I1145" i="8" s="1"/>
  <c r="K1149" i="8"/>
  <c r="I1149" i="8" s="1"/>
  <c r="K1122" i="8"/>
  <c r="I1122" i="8" s="1"/>
  <c r="K1119" i="8"/>
  <c r="I1119" i="8" s="1"/>
  <c r="K1120" i="8"/>
  <c r="I1120" i="8" s="1"/>
  <c r="K1121" i="8"/>
  <c r="K1086" i="8"/>
  <c r="I1086" i="8" s="1"/>
  <c r="K1090" i="8"/>
  <c r="I1090" i="8" s="1"/>
  <c r="K1094" i="8"/>
  <c r="I1094" i="8" s="1"/>
  <c r="K1098" i="8"/>
  <c r="I1098" i="8" s="1"/>
  <c r="K1102" i="8"/>
  <c r="I1102" i="8" s="1"/>
  <c r="K1106" i="8"/>
  <c r="I1106" i="8" s="1"/>
  <c r="K1087" i="8"/>
  <c r="I1087" i="8" s="1"/>
  <c r="K1091" i="8"/>
  <c r="I1091" i="8" s="1"/>
  <c r="K1095" i="8"/>
  <c r="I1095" i="8" s="1"/>
  <c r="K1099" i="8"/>
  <c r="I1099" i="8" s="1"/>
  <c r="K1103" i="8"/>
  <c r="I1103" i="8" s="1"/>
  <c r="K1088" i="8"/>
  <c r="I1088" i="8" s="1"/>
  <c r="K1092" i="8"/>
  <c r="I1092" i="8" s="1"/>
  <c r="K1096" i="8"/>
  <c r="I1096" i="8" s="1"/>
  <c r="K1100" i="8"/>
  <c r="I1100" i="8" s="1"/>
  <c r="K1104" i="8"/>
  <c r="I1104" i="8" s="1"/>
  <c r="K1085" i="8"/>
  <c r="I1085" i="8" s="1"/>
  <c r="K1089" i="8"/>
  <c r="I1089" i="8" s="1"/>
  <c r="K1093" i="8"/>
  <c r="I1093" i="8" s="1"/>
  <c r="K1097" i="8"/>
  <c r="I1097" i="8" s="1"/>
  <c r="K1101" i="8"/>
  <c r="I1101" i="8" s="1"/>
  <c r="K1105" i="8"/>
  <c r="I1105" i="8" s="1"/>
  <c r="K1079" i="8"/>
  <c r="I1079" i="8" s="1"/>
  <c r="K1080" i="8"/>
  <c r="I1080" i="8" s="1"/>
  <c r="K1068" i="8"/>
  <c r="I1068" i="8" s="1"/>
  <c r="K1069" i="8"/>
  <c r="I1069" i="8" s="1"/>
  <c r="K1060" i="8"/>
  <c r="I1060" i="8" s="1"/>
  <c r="K1061" i="8"/>
  <c r="I1061" i="8" s="1"/>
  <c r="K1046" i="8"/>
  <c r="I1046" i="8" s="1"/>
  <c r="K1047" i="8"/>
  <c r="I1047" i="8" s="1"/>
  <c r="K1018" i="8"/>
  <c r="I1018" i="8" s="1"/>
  <c r="K1019" i="8"/>
  <c r="I1019" i="8" s="1"/>
  <c r="K1020" i="8"/>
  <c r="I1020" i="8" s="1"/>
  <c r="K1021" i="8"/>
  <c r="I1021" i="8" s="1"/>
  <c r="K998" i="8"/>
  <c r="I998" i="8" s="1"/>
  <c r="K995" i="8"/>
  <c r="I995" i="8" s="1"/>
  <c r="K999" i="8"/>
  <c r="I999" i="8" s="1"/>
  <c r="K996" i="8"/>
  <c r="I996" i="8" s="1"/>
  <c r="K1000" i="8"/>
  <c r="I1000" i="8" s="1"/>
  <c r="K997" i="8"/>
  <c r="I997" i="8" s="1"/>
  <c r="K979" i="8"/>
  <c r="I979" i="8" s="1"/>
  <c r="K976" i="8"/>
  <c r="I976" i="8" s="1"/>
  <c r="K980" i="8"/>
  <c r="I980" i="8" s="1"/>
  <c r="K977" i="8"/>
  <c r="I977" i="8" s="1"/>
  <c r="K981" i="8"/>
  <c r="I981" i="8" s="1"/>
  <c r="K982" i="8"/>
  <c r="I982" i="8" s="1"/>
  <c r="K978" i="8"/>
  <c r="I978" i="8" s="1"/>
  <c r="K947" i="8"/>
  <c r="I947" i="8" s="1"/>
  <c r="K951" i="8"/>
  <c r="I951" i="8" s="1"/>
  <c r="K955" i="8"/>
  <c r="I955" i="8" s="1"/>
  <c r="K959" i="8"/>
  <c r="I959" i="8" s="1"/>
  <c r="K963" i="8"/>
  <c r="I963" i="8" s="1"/>
  <c r="K948" i="8"/>
  <c r="I948" i="8" s="1"/>
  <c r="K952" i="8"/>
  <c r="I952" i="8" s="1"/>
  <c r="K956" i="8"/>
  <c r="I956" i="8" s="1"/>
  <c r="K960" i="8"/>
  <c r="I960" i="8" s="1"/>
  <c r="K964" i="8"/>
  <c r="I964" i="8" s="1"/>
  <c r="K945" i="8"/>
  <c r="I945" i="8" s="1"/>
  <c r="K949" i="8"/>
  <c r="I949" i="8" s="1"/>
  <c r="K953" i="8"/>
  <c r="K957" i="8"/>
  <c r="I957" i="8" s="1"/>
  <c r="K961" i="8"/>
  <c r="I961" i="8" s="1"/>
  <c r="K950" i="8"/>
  <c r="I950" i="8" s="1"/>
  <c r="K954" i="8"/>
  <c r="I954" i="8" s="1"/>
  <c r="K958" i="8"/>
  <c r="I958" i="8" s="1"/>
  <c r="K946" i="8"/>
  <c r="I946" i="8" s="1"/>
  <c r="K962" i="8"/>
  <c r="I962" i="8" s="1"/>
  <c r="K919" i="8"/>
  <c r="I919" i="8" s="1"/>
  <c r="K923" i="8"/>
  <c r="I923" i="8" s="1"/>
  <c r="K927" i="8"/>
  <c r="I927" i="8" s="1"/>
  <c r="K920" i="8"/>
  <c r="I920" i="8" s="1"/>
  <c r="K924" i="8"/>
  <c r="K928" i="8"/>
  <c r="I928" i="8" s="1"/>
  <c r="K921" i="8"/>
  <c r="I921" i="8" s="1"/>
  <c r="K925" i="8"/>
  <c r="I925" i="8" s="1"/>
  <c r="K929" i="8"/>
  <c r="I929" i="8" s="1"/>
  <c r="K918" i="8"/>
  <c r="I918" i="8" s="1"/>
  <c r="K922" i="8"/>
  <c r="I922" i="8" s="1"/>
  <c r="K926" i="8"/>
  <c r="I926" i="8" s="1"/>
  <c r="K930" i="8"/>
  <c r="I930" i="8" s="1"/>
  <c r="K904" i="8"/>
  <c r="I904" i="8" s="1"/>
  <c r="K905" i="8"/>
  <c r="I905" i="8" s="1"/>
  <c r="K906" i="8"/>
  <c r="I906" i="8" s="1"/>
  <c r="K875" i="8"/>
  <c r="I875" i="8" s="1"/>
  <c r="K876" i="8"/>
  <c r="I876" i="8" s="1"/>
  <c r="K854" i="8"/>
  <c r="I854" i="8" s="1"/>
  <c r="K858" i="8"/>
  <c r="I858" i="8" s="1"/>
  <c r="K851" i="8"/>
  <c r="I851" i="8" s="1"/>
  <c r="K855" i="8"/>
  <c r="I855" i="8" s="1"/>
  <c r="K852" i="8"/>
  <c r="I852" i="8" s="1"/>
  <c r="K856" i="8"/>
  <c r="I856" i="8" s="1"/>
  <c r="K853" i="8"/>
  <c r="I853" i="8" s="1"/>
  <c r="K857" i="8"/>
  <c r="I857" i="8" s="1"/>
  <c r="K822" i="8"/>
  <c r="I822" i="8" s="1"/>
  <c r="K826" i="8"/>
  <c r="I826" i="8" s="1"/>
  <c r="K823" i="8"/>
  <c r="I823" i="8" s="1"/>
  <c r="K827" i="8"/>
  <c r="I827" i="8" s="1"/>
  <c r="K820" i="8"/>
  <c r="I820" i="8" s="1"/>
  <c r="K824" i="8"/>
  <c r="I824" i="8" s="1"/>
  <c r="K821" i="8"/>
  <c r="I821" i="8" s="1"/>
  <c r="K825" i="8"/>
  <c r="I825" i="8" s="1"/>
  <c r="K806" i="8"/>
  <c r="I806" i="8" s="1"/>
  <c r="K807" i="8"/>
  <c r="I807" i="8" s="1"/>
  <c r="K805" i="8"/>
  <c r="I805" i="8" s="1"/>
  <c r="K794" i="8"/>
  <c r="I794" i="8" s="1"/>
  <c r="K793" i="8"/>
  <c r="I793" i="8" s="1"/>
  <c r="K778" i="8"/>
  <c r="I778" i="8" s="1"/>
  <c r="K779" i="8"/>
  <c r="K756" i="8"/>
  <c r="I756" i="8" s="1"/>
  <c r="K760" i="8"/>
  <c r="I760" i="8" s="1"/>
  <c r="K764" i="8"/>
  <c r="I764" i="8" s="1"/>
  <c r="K757" i="8"/>
  <c r="I757" i="8" s="1"/>
  <c r="K761" i="8"/>
  <c r="I761" i="8" s="1"/>
  <c r="K765" i="8"/>
  <c r="I765" i="8" s="1"/>
  <c r="K758" i="8"/>
  <c r="I758" i="8" s="1"/>
  <c r="K762" i="8"/>
  <c r="I762" i="8" s="1"/>
  <c r="K766" i="8"/>
  <c r="I766" i="8" s="1"/>
  <c r="K755" i="8"/>
  <c r="I755" i="8" s="1"/>
  <c r="K759" i="8"/>
  <c r="I759" i="8" s="1"/>
  <c r="K763" i="8"/>
  <c r="I763" i="8" s="1"/>
  <c r="K736" i="8"/>
  <c r="I736" i="8" s="1"/>
  <c r="K737" i="8"/>
  <c r="I737" i="8" s="1"/>
  <c r="K738" i="8"/>
  <c r="I738" i="8" s="1"/>
  <c r="K724" i="8"/>
  <c r="I724" i="8" s="1"/>
  <c r="K722" i="8"/>
  <c r="I722" i="8" s="1"/>
  <c r="K723" i="8"/>
  <c r="I723" i="8" s="1"/>
  <c r="K709" i="8"/>
  <c r="I709" i="8" s="1"/>
  <c r="K710" i="8"/>
  <c r="I710" i="8" s="1"/>
  <c r="K696" i="8"/>
  <c r="I696" i="8" s="1"/>
  <c r="K697" i="8"/>
  <c r="I697" i="8" s="1"/>
  <c r="K684" i="8"/>
  <c r="I684" i="8" s="1"/>
  <c r="K683" i="8"/>
  <c r="I683" i="8" s="1"/>
  <c r="K664" i="8"/>
  <c r="I664" i="8" s="1"/>
  <c r="K665" i="8"/>
  <c r="I665" i="8" s="1"/>
  <c r="K662" i="8"/>
  <c r="I662" i="8" s="1"/>
  <c r="K663" i="8"/>
  <c r="I663" i="8" s="1"/>
  <c r="K636" i="8"/>
  <c r="I636" i="8" s="1"/>
  <c r="K640" i="8"/>
  <c r="I640" i="8" s="1"/>
  <c r="K644" i="8"/>
  <c r="I644" i="8" s="1"/>
  <c r="K637" i="8"/>
  <c r="I637" i="8" s="1"/>
  <c r="K641" i="8"/>
  <c r="I641" i="8" s="1"/>
  <c r="K645" i="8"/>
  <c r="I645" i="8" s="1"/>
  <c r="K638" i="8"/>
  <c r="I638" i="8" s="1"/>
  <c r="K642" i="8"/>
  <c r="I642" i="8" s="1"/>
  <c r="K646" i="8"/>
  <c r="I646" i="8" s="1"/>
  <c r="K639" i="8"/>
  <c r="I639" i="8" s="1"/>
  <c r="K643" i="8"/>
  <c r="I643" i="8" s="1"/>
  <c r="K647" i="8"/>
  <c r="I647" i="8" s="1"/>
  <c r="K635" i="8"/>
  <c r="I635" i="8" s="1"/>
  <c r="K620" i="8"/>
  <c r="I620" i="8" s="1"/>
  <c r="K624" i="8"/>
  <c r="I624" i="8" s="1"/>
  <c r="K621" i="8"/>
  <c r="I621" i="8" s="1"/>
  <c r="K622" i="8"/>
  <c r="I622" i="8" s="1"/>
  <c r="K623" i="8"/>
  <c r="I623" i="8" s="1"/>
  <c r="K619" i="8"/>
  <c r="I619" i="8" s="1"/>
  <c r="K604" i="8"/>
  <c r="I604" i="8" s="1"/>
  <c r="K605" i="8"/>
  <c r="I605" i="8" s="1"/>
  <c r="K606" i="8"/>
  <c r="I606" i="8" s="1"/>
  <c r="K607" i="8"/>
  <c r="I607" i="8" s="1"/>
  <c r="K603" i="8"/>
  <c r="I603" i="8" s="1"/>
  <c r="K584" i="8"/>
  <c r="I584" i="8" s="1"/>
  <c r="K588" i="8"/>
  <c r="I588" i="8" s="1"/>
  <c r="K585" i="8"/>
  <c r="I585" i="8" s="1"/>
  <c r="K586" i="8"/>
  <c r="I586" i="8" s="1"/>
  <c r="K583" i="8"/>
  <c r="I583" i="8" s="1"/>
  <c r="K587" i="8"/>
  <c r="I587" i="8" s="1"/>
  <c r="K564" i="8"/>
  <c r="I564" i="8" s="1"/>
  <c r="K565" i="8"/>
  <c r="I565" i="8" s="1"/>
  <c r="K562" i="8"/>
  <c r="I562" i="8" s="1"/>
  <c r="K566" i="8"/>
  <c r="I566" i="8" s="1"/>
  <c r="K563" i="8"/>
  <c r="I563" i="8" s="1"/>
  <c r="K556" i="8"/>
  <c r="I556" i="8" s="1"/>
  <c r="K557" i="8"/>
  <c r="I557" i="8" s="1"/>
  <c r="K536" i="8"/>
  <c r="I536" i="8" s="1"/>
  <c r="K537" i="8"/>
  <c r="I537" i="8" s="1"/>
  <c r="K538" i="8"/>
  <c r="I538" i="8" s="1"/>
  <c r="K525" i="8"/>
  <c r="I525" i="8" s="1"/>
  <c r="K526" i="8"/>
  <c r="I526" i="8" s="1"/>
  <c r="K507" i="8"/>
  <c r="I507" i="8" s="1"/>
  <c r="K511" i="8"/>
  <c r="I511" i="8" s="1"/>
  <c r="K508" i="8"/>
  <c r="I508" i="8" s="1"/>
  <c r="K509" i="8"/>
  <c r="I509" i="8" s="1"/>
  <c r="K510" i="8"/>
  <c r="I510" i="8" s="1"/>
  <c r="K500" i="8"/>
  <c r="I500" i="8" s="1"/>
  <c r="K501" i="8"/>
  <c r="I501" i="8" s="1"/>
  <c r="K492" i="8"/>
  <c r="I492" i="8" s="1"/>
  <c r="K493" i="8"/>
  <c r="I493" i="8" s="1"/>
  <c r="K484" i="8"/>
  <c r="I484" i="8" s="1"/>
  <c r="K485" i="8"/>
  <c r="I485" i="8" s="1"/>
  <c r="K477" i="8"/>
  <c r="I477" i="8" s="1"/>
  <c r="K478" i="8"/>
  <c r="I478" i="8" s="1"/>
  <c r="K469" i="8"/>
  <c r="I469" i="8" s="1"/>
  <c r="K470" i="8"/>
  <c r="I470" i="8" s="1"/>
  <c r="K461" i="8"/>
  <c r="I461" i="8" s="1"/>
  <c r="K462" i="8"/>
  <c r="I462" i="8" s="1"/>
  <c r="K453" i="8"/>
  <c r="I453" i="8" s="1"/>
  <c r="K454" i="8"/>
  <c r="I454" i="8" s="1"/>
  <c r="K445" i="8"/>
  <c r="I445" i="8" s="1"/>
  <c r="K446" i="8"/>
  <c r="I446" i="8" s="1"/>
  <c r="K429" i="8"/>
  <c r="I429" i="8" s="1"/>
  <c r="K430" i="8"/>
  <c r="I430" i="8" s="1"/>
  <c r="K421" i="8"/>
  <c r="I421" i="8" s="1"/>
  <c r="K422" i="8"/>
  <c r="I422" i="8" s="1"/>
  <c r="K413" i="8"/>
  <c r="I413" i="8" s="1"/>
  <c r="K414" i="8"/>
  <c r="I414" i="8" s="1"/>
  <c r="K399" i="8"/>
  <c r="I399" i="8" s="1"/>
  <c r="K400" i="8"/>
  <c r="I400" i="8" s="1"/>
  <c r="K401" i="8"/>
  <c r="K398" i="8"/>
  <c r="I398" i="8" s="1"/>
  <c r="K402" i="8"/>
  <c r="I402" i="8" s="1"/>
  <c r="K387" i="8"/>
  <c r="I387" i="8" s="1"/>
  <c r="K391" i="8"/>
  <c r="I391" i="8" s="1"/>
  <c r="K384" i="8"/>
  <c r="I384" i="8" s="1"/>
  <c r="K388" i="8"/>
  <c r="I388" i="8" s="1"/>
  <c r="K392" i="8"/>
  <c r="I392" i="8" s="1"/>
  <c r="K385" i="8"/>
  <c r="I385" i="8" s="1"/>
  <c r="K389" i="8"/>
  <c r="I389" i="8" s="1"/>
  <c r="K393" i="8"/>
  <c r="I393" i="8" s="1"/>
  <c r="K386" i="8"/>
  <c r="I386" i="8" s="1"/>
  <c r="K390" i="8"/>
  <c r="I390" i="8" s="1"/>
  <c r="K376" i="8"/>
  <c r="I376" i="8" s="1"/>
  <c r="K377" i="8"/>
  <c r="I377" i="8" s="1"/>
  <c r="K378" i="8"/>
  <c r="I378" i="8" s="1"/>
  <c r="K369" i="8"/>
  <c r="I369" i="8" s="1"/>
  <c r="K370" i="8"/>
  <c r="I370" i="8" s="1"/>
  <c r="K356" i="8"/>
  <c r="I356" i="8" s="1"/>
  <c r="K357" i="8"/>
  <c r="I357" i="8" s="1"/>
  <c r="K347" i="8"/>
  <c r="I347" i="8" s="1"/>
  <c r="K345" i="8"/>
  <c r="I345" i="8" s="1"/>
  <c r="K346" i="8"/>
  <c r="I346" i="8" s="1"/>
  <c r="K336" i="8"/>
  <c r="I336" i="8" s="1"/>
  <c r="K337" i="8"/>
  <c r="I337" i="8" s="1"/>
  <c r="K327" i="8"/>
  <c r="I327" i="8" s="1"/>
  <c r="K328" i="8"/>
  <c r="I328" i="8" s="1"/>
  <c r="K275" i="8"/>
  <c r="I275" i="8" s="1"/>
  <c r="K279" i="8"/>
  <c r="I279" i="8" s="1"/>
  <c r="K276" i="8"/>
  <c r="I276" i="8" s="1"/>
  <c r="K280" i="8"/>
  <c r="I280" i="8" s="1"/>
  <c r="K273" i="8"/>
  <c r="I273" i="8" s="1"/>
  <c r="K277" i="8"/>
  <c r="I277" i="8" s="1"/>
  <c r="K281" i="8"/>
  <c r="I281" i="8" s="1"/>
  <c r="K274" i="8"/>
  <c r="I274" i="8" s="1"/>
  <c r="K278" i="8"/>
  <c r="I278" i="8" s="1"/>
  <c r="K282" i="8"/>
  <c r="I282" i="8" s="1"/>
  <c r="K263" i="8"/>
  <c r="I263" i="8" s="1"/>
  <c r="K264" i="8"/>
  <c r="I264" i="8" s="1"/>
  <c r="K262" i="8"/>
  <c r="I262" i="8" s="1"/>
  <c r="K253" i="8"/>
  <c r="I253" i="8" s="1"/>
  <c r="K254" i="8"/>
  <c r="I254" i="8" s="1"/>
  <c r="K244" i="8"/>
  <c r="I244" i="8" s="1"/>
  <c r="K245" i="8"/>
  <c r="I245" i="8" s="1"/>
  <c r="K246" i="8"/>
  <c r="I246" i="8" s="1"/>
  <c r="K235" i="8"/>
  <c r="I235" i="8" s="1"/>
  <c r="K236" i="8"/>
  <c r="I236" i="8" s="1"/>
  <c r="K234" i="8"/>
  <c r="I234" i="8" s="1"/>
  <c r="K223" i="8"/>
  <c r="I223" i="8" s="1"/>
  <c r="K224" i="8"/>
  <c r="I224" i="8" s="1"/>
  <c r="K221" i="8"/>
  <c r="I221" i="8" s="1"/>
  <c r="K222" i="8"/>
  <c r="I222" i="8" s="1"/>
  <c r="K207" i="8"/>
  <c r="I207" i="8" s="1"/>
  <c r="K205" i="8"/>
  <c r="I205" i="8" s="1"/>
  <c r="K206" i="8"/>
  <c r="I206" i="8" s="1"/>
  <c r="K195" i="8"/>
  <c r="I195" i="8" s="1"/>
  <c r="K196" i="8"/>
  <c r="I196" i="8" s="1"/>
  <c r="K171" i="8"/>
  <c r="I171" i="8" s="1"/>
  <c r="K175" i="8"/>
  <c r="I175" i="8" s="1"/>
  <c r="K172" i="8"/>
  <c r="I172" i="8" s="1"/>
  <c r="K176" i="8"/>
  <c r="I176" i="8" s="1"/>
  <c r="K173" i="8"/>
  <c r="I173" i="8" s="1"/>
  <c r="K170" i="8"/>
  <c r="I170" i="8" s="1"/>
  <c r="K174" i="8"/>
  <c r="I174" i="8" s="1"/>
  <c r="K159" i="8"/>
  <c r="I159" i="8" s="1"/>
  <c r="K160" i="8"/>
  <c r="I160" i="8" s="1"/>
  <c r="K161" i="8"/>
  <c r="I161" i="8" s="1"/>
  <c r="K162" i="8"/>
  <c r="I162" i="8" s="1"/>
  <c r="K147" i="8"/>
  <c r="I147" i="8" s="1"/>
  <c r="K148" i="8"/>
  <c r="I148" i="8" s="1"/>
  <c r="K127" i="8"/>
  <c r="I127" i="8" s="1"/>
  <c r="K126" i="8"/>
  <c r="I126" i="8" s="1"/>
  <c r="K120" i="8"/>
  <c r="I120" i="8" s="1"/>
  <c r="K121" i="8"/>
  <c r="I121" i="8" s="1"/>
  <c r="K111" i="8"/>
  <c r="I111" i="8" s="1"/>
  <c r="K112" i="8"/>
  <c r="I112" i="8" s="1"/>
  <c r="K113" i="8"/>
  <c r="I113" i="8" s="1"/>
  <c r="K104" i="8"/>
  <c r="I104" i="8" s="1"/>
  <c r="K105" i="8"/>
  <c r="I105" i="8" s="1"/>
  <c r="K77" i="8"/>
  <c r="I77" i="8" s="1"/>
  <c r="K78" i="8"/>
  <c r="I78" i="8" s="1"/>
  <c r="K65" i="8"/>
  <c r="I65" i="8" s="1"/>
  <c r="K66" i="8"/>
  <c r="I66" i="8" s="1"/>
  <c r="K59" i="8"/>
  <c r="I59" i="8" s="1"/>
  <c r="K56" i="8"/>
  <c r="I56" i="8" s="1"/>
  <c r="K57" i="8"/>
  <c r="I57" i="8" s="1"/>
  <c r="K58" i="8"/>
  <c r="I58" i="8" s="1"/>
  <c r="K51" i="8"/>
  <c r="I51" i="8" s="1"/>
  <c r="K52" i="8"/>
  <c r="I52" i="8" s="1"/>
  <c r="K43" i="8"/>
  <c r="I43" i="8" s="1"/>
  <c r="K44" i="8"/>
  <c r="I44" i="8" s="1"/>
  <c r="K42" i="8"/>
  <c r="I42" i="8" s="1"/>
  <c r="K35" i="8"/>
  <c r="I35" i="8" s="1"/>
  <c r="K34" i="8"/>
  <c r="I34" i="8" s="1"/>
  <c r="K27" i="8"/>
  <c r="I27" i="8" s="1"/>
  <c r="K26" i="8"/>
  <c r="I26" i="8" s="1"/>
  <c r="K19" i="8"/>
  <c r="I19" i="8" s="1"/>
  <c r="K20" i="8"/>
  <c r="I20" i="8" s="1"/>
  <c r="K11" i="8"/>
  <c r="I11" i="8" s="1"/>
  <c r="K8" i="8"/>
  <c r="I8" i="8" s="1"/>
  <c r="K12" i="8"/>
  <c r="I12" i="8" s="1"/>
  <c r="K9" i="8"/>
  <c r="I9" i="8" s="1"/>
  <c r="K10" i="8"/>
  <c r="I10" i="8" s="1"/>
  <c r="K1379" i="8"/>
  <c r="I1379" i="8" s="1"/>
  <c r="K1375" i="8"/>
  <c r="I1375" i="8" s="1"/>
  <c r="K1371" i="8"/>
  <c r="I1371" i="8" s="1"/>
  <c r="K1367" i="8"/>
  <c r="I1367" i="8" s="1"/>
  <c r="K1363" i="8"/>
  <c r="I1363" i="8" s="1"/>
  <c r="K1359" i="8"/>
  <c r="I1359" i="8" s="1"/>
  <c r="K1355" i="8"/>
  <c r="I1355" i="8" s="1"/>
  <c r="K1351" i="8"/>
  <c r="I1351" i="8" s="1"/>
  <c r="K1347" i="8"/>
  <c r="I1347" i="8" s="1"/>
  <c r="K1343" i="8"/>
  <c r="I1343" i="8" s="1"/>
  <c r="K1339" i="8"/>
  <c r="I1339" i="8" s="1"/>
  <c r="K1335" i="8"/>
  <c r="I1335" i="8" s="1"/>
  <c r="K1331" i="8"/>
  <c r="I1331" i="8" s="1"/>
  <c r="K1327" i="8"/>
  <c r="I1327" i="8" s="1"/>
  <c r="K1323" i="8"/>
  <c r="I1323" i="8" s="1"/>
  <c r="K1319" i="8"/>
  <c r="I1319" i="8" s="1"/>
  <c r="K1307" i="8"/>
  <c r="I1307" i="8" s="1"/>
  <c r="K1301" i="8"/>
  <c r="I1301" i="8" s="1"/>
  <c r="K1285" i="8"/>
  <c r="I1285" i="8" s="1"/>
  <c r="K1276" i="8"/>
  <c r="I1276" i="8" s="1"/>
  <c r="K1290" i="8"/>
  <c r="I1290" i="8" s="1"/>
  <c r="K1291" i="8"/>
  <c r="I1291" i="8" s="1"/>
  <c r="K1282" i="8"/>
  <c r="I1282" i="8" s="1"/>
  <c r="K1279" i="8"/>
  <c r="I1279" i="8" s="1"/>
  <c r="K1283" i="8"/>
  <c r="I1283" i="8" s="1"/>
  <c r="K1258" i="8"/>
  <c r="I1258" i="8" s="1"/>
  <c r="K1262" i="8"/>
  <c r="I1262" i="8" s="1"/>
  <c r="K1259" i="8"/>
  <c r="I1259" i="8" s="1"/>
  <c r="K1263" i="8"/>
  <c r="I1263" i="8" s="1"/>
  <c r="K1261" i="8"/>
  <c r="I1261" i="8" s="1"/>
  <c r="K1246" i="8"/>
  <c r="I1246" i="8" s="1"/>
  <c r="K1250" i="8"/>
  <c r="I1250" i="8" s="1"/>
  <c r="K1243" i="8"/>
  <c r="I1243" i="8" s="1"/>
  <c r="K1247" i="8"/>
  <c r="I1247" i="8" s="1"/>
  <c r="K1245" i="8"/>
  <c r="I1245" i="8" s="1"/>
  <c r="K1249" i="8"/>
  <c r="I1249" i="8" s="1"/>
  <c r="K1202" i="8"/>
  <c r="I1202" i="8" s="1"/>
  <c r="K1203" i="8"/>
  <c r="I1203" i="8" s="1"/>
  <c r="K1204" i="8"/>
  <c r="I1204" i="8" s="1"/>
  <c r="K1205" i="8"/>
  <c r="I1205" i="8" s="1"/>
  <c r="K1186" i="8"/>
  <c r="I1186" i="8" s="1"/>
  <c r="K1184" i="8"/>
  <c r="I1184" i="8" s="1"/>
  <c r="K1185" i="8"/>
  <c r="I1185" i="8" s="1"/>
  <c r="K1166" i="8"/>
  <c r="I1166" i="8" s="1"/>
  <c r="K1163" i="8"/>
  <c r="I1163" i="8" s="1"/>
  <c r="K1167" i="8"/>
  <c r="I1167" i="8" s="1"/>
  <c r="K1164" i="8"/>
  <c r="I1164" i="8" s="1"/>
  <c r="K1165" i="8"/>
  <c r="I1165" i="8" s="1"/>
  <c r="K1134" i="8"/>
  <c r="I1134" i="8" s="1"/>
  <c r="K1138" i="8"/>
  <c r="I1138" i="8" s="1"/>
  <c r="K1135" i="8"/>
  <c r="I1135" i="8" s="1"/>
  <c r="K1132" i="8"/>
  <c r="I1132" i="8" s="1"/>
  <c r="K1136" i="8"/>
  <c r="I1136" i="8" s="1"/>
  <c r="K1133" i="8"/>
  <c r="I1133" i="8" s="1"/>
  <c r="K1137" i="8"/>
  <c r="I1137" i="8" s="1"/>
  <c r="K1118" i="8"/>
  <c r="I1118" i="8" s="1"/>
  <c r="K1117" i="8"/>
  <c r="I1117" i="8" s="1"/>
  <c r="K1078" i="8"/>
  <c r="I1078" i="8" s="1"/>
  <c r="K1077" i="8"/>
  <c r="I1077" i="8" s="1"/>
  <c r="K1072" i="8"/>
  <c r="I1072" i="8" s="1"/>
  <c r="K1073" i="8"/>
  <c r="I1073" i="8" s="1"/>
  <c r="K1066" i="8"/>
  <c r="I1066" i="8" s="1"/>
  <c r="K1067" i="8"/>
  <c r="I1067" i="8" s="1"/>
  <c r="K1058" i="8"/>
  <c r="I1058" i="8" s="1"/>
  <c r="K1059" i="8"/>
  <c r="I1059" i="8" s="1"/>
  <c r="K1051" i="8"/>
  <c r="I1051" i="8" s="1"/>
  <c r="K1052" i="8"/>
  <c r="I1052" i="8" s="1"/>
  <c r="K1026" i="8"/>
  <c r="I1026" i="8" s="1"/>
  <c r="K1027" i="8"/>
  <c r="I1027" i="8" s="1"/>
  <c r="K1016" i="8"/>
  <c r="I1016" i="8" s="1"/>
  <c r="K1017" i="8"/>
  <c r="I1017" i="8" s="1"/>
  <c r="K993" i="8"/>
  <c r="I993" i="8" s="1"/>
  <c r="K994" i="8"/>
  <c r="I994" i="8" s="1"/>
  <c r="K991" i="8"/>
  <c r="I991" i="8" s="1"/>
  <c r="K992" i="8"/>
  <c r="I992" i="8" s="1"/>
  <c r="K975" i="8"/>
  <c r="I975" i="8" s="1"/>
  <c r="K973" i="8"/>
  <c r="I973" i="8" s="1"/>
  <c r="K974" i="8"/>
  <c r="I974" i="8" s="1"/>
  <c r="K943" i="8"/>
  <c r="I943" i="8" s="1"/>
  <c r="K940" i="8"/>
  <c r="I940" i="8" s="1"/>
  <c r="K944" i="8"/>
  <c r="I944" i="8" s="1"/>
  <c r="K941" i="8"/>
  <c r="I941" i="8" s="1"/>
  <c r="K942" i="8"/>
  <c r="I942" i="8" s="1"/>
  <c r="K915" i="8"/>
  <c r="I915" i="8" s="1"/>
  <c r="K916" i="8"/>
  <c r="I916" i="8" s="1"/>
  <c r="K917" i="8"/>
  <c r="I917" i="8" s="1"/>
  <c r="K914" i="8"/>
  <c r="I914" i="8" s="1"/>
  <c r="K899" i="8"/>
  <c r="I899" i="8" s="1"/>
  <c r="K903" i="8"/>
  <c r="I903" i="8" s="1"/>
  <c r="K896" i="8"/>
  <c r="I896" i="8" s="1"/>
  <c r="K900" i="8"/>
  <c r="I900" i="8" s="1"/>
  <c r="K897" i="8"/>
  <c r="I897" i="8" s="1"/>
  <c r="K901" i="8"/>
  <c r="I901" i="8" s="1"/>
  <c r="K902" i="8"/>
  <c r="I902" i="8" s="1"/>
  <c r="K898" i="8"/>
  <c r="I898" i="8" s="1"/>
  <c r="K874" i="8"/>
  <c r="I874" i="8" s="1"/>
  <c r="K873" i="8"/>
  <c r="I873" i="8" s="1"/>
  <c r="K842" i="8"/>
  <c r="I842" i="8" s="1"/>
  <c r="K846" i="8"/>
  <c r="I846" i="8" s="1"/>
  <c r="K850" i="8"/>
  <c r="I850" i="8" s="1"/>
  <c r="K839" i="8"/>
  <c r="I839" i="8" s="1"/>
  <c r="K843" i="8"/>
  <c r="I843" i="8" s="1"/>
  <c r="K847" i="8"/>
  <c r="I847" i="8" s="1"/>
  <c r="K840" i="8"/>
  <c r="I840" i="8" s="1"/>
  <c r="K844" i="8"/>
  <c r="I844" i="8" s="1"/>
  <c r="K848" i="8"/>
  <c r="I848" i="8" s="1"/>
  <c r="K841" i="8"/>
  <c r="I841" i="8" s="1"/>
  <c r="K845" i="8"/>
  <c r="I845" i="8" s="1"/>
  <c r="K849" i="8"/>
  <c r="I849" i="8" s="1"/>
  <c r="K818" i="8"/>
  <c r="I818" i="8" s="1"/>
  <c r="K819" i="8"/>
  <c r="I819" i="8" s="1"/>
  <c r="K817" i="8"/>
  <c r="I817" i="8" s="1"/>
  <c r="K802" i="8"/>
  <c r="I802" i="8" s="1"/>
  <c r="K803" i="8"/>
  <c r="I803" i="8" s="1"/>
  <c r="K804" i="8"/>
  <c r="I804" i="8" s="1"/>
  <c r="K786" i="8"/>
  <c r="I786" i="8" s="1"/>
  <c r="K790" i="8"/>
  <c r="I790" i="8" s="1"/>
  <c r="K787" i="8"/>
  <c r="I787" i="8" s="1"/>
  <c r="K791" i="8"/>
  <c r="I791" i="8" s="1"/>
  <c r="K788" i="8"/>
  <c r="I788" i="8" s="1"/>
  <c r="K792" i="8"/>
  <c r="I792" i="8" s="1"/>
  <c r="K789" i="8"/>
  <c r="I789" i="8" s="1"/>
  <c r="K772" i="8"/>
  <c r="I772" i="8" s="1"/>
  <c r="K776" i="8"/>
  <c r="I776" i="8" s="1"/>
  <c r="K773" i="8"/>
  <c r="I773" i="8" s="1"/>
  <c r="K777" i="8"/>
  <c r="I777" i="8" s="1"/>
  <c r="K774" i="8"/>
  <c r="I774" i="8" s="1"/>
  <c r="K775" i="8"/>
  <c r="I775" i="8" s="1"/>
  <c r="K753" i="8"/>
  <c r="I753" i="8" s="1"/>
  <c r="K754" i="8"/>
  <c r="I754" i="8" s="1"/>
  <c r="K733" i="8"/>
  <c r="I733" i="8" s="1"/>
  <c r="K734" i="8"/>
  <c r="I734" i="8" s="1"/>
  <c r="K735" i="8"/>
  <c r="I735" i="8" s="1"/>
  <c r="K720" i="8"/>
  <c r="I720" i="8" s="1"/>
  <c r="K721" i="8"/>
  <c r="I721" i="8" s="1"/>
  <c r="K719" i="8"/>
  <c r="I719" i="8" s="1"/>
  <c r="K708" i="8"/>
  <c r="I708" i="8" s="1"/>
  <c r="K706" i="8"/>
  <c r="I706" i="8" s="1"/>
  <c r="K707" i="8"/>
  <c r="I707" i="8" s="1"/>
  <c r="K693" i="8"/>
  <c r="I693" i="8" s="1"/>
  <c r="K694" i="8"/>
  <c r="I694" i="8" s="1"/>
  <c r="K695" i="8"/>
  <c r="I695" i="8" s="1"/>
  <c r="K674" i="8"/>
  <c r="I674" i="8" s="1"/>
  <c r="K678" i="8"/>
  <c r="I678" i="8" s="1"/>
  <c r="K675" i="8"/>
  <c r="I675" i="8" s="1"/>
  <c r="K680" i="8"/>
  <c r="I680" i="8" s="1"/>
  <c r="K676" i="8"/>
  <c r="I676" i="8" s="1"/>
  <c r="K681" i="8"/>
  <c r="I681" i="8" s="1"/>
  <c r="K677" i="8"/>
  <c r="I677" i="8" s="1"/>
  <c r="K682" i="8"/>
  <c r="I682" i="8" s="1"/>
  <c r="K679" i="8"/>
  <c r="I679" i="8" s="1"/>
  <c r="K656" i="8"/>
  <c r="I656" i="8" s="1"/>
  <c r="K660" i="8"/>
  <c r="I660" i="8" s="1"/>
  <c r="K657" i="8"/>
  <c r="I657" i="8" s="1"/>
  <c r="K661" i="8"/>
  <c r="I661" i="8" s="1"/>
  <c r="K658" i="8"/>
  <c r="I658" i="8" s="1"/>
  <c r="K659" i="8"/>
  <c r="I659" i="8" s="1"/>
  <c r="K632" i="8"/>
  <c r="I632" i="8" s="1"/>
  <c r="K633" i="8"/>
  <c r="I633" i="8" s="1"/>
  <c r="K634" i="8"/>
  <c r="I634" i="8" s="1"/>
  <c r="K616" i="8"/>
  <c r="I616" i="8" s="1"/>
  <c r="K617" i="8"/>
  <c r="I617" i="8" s="1"/>
  <c r="K618" i="8"/>
  <c r="I618" i="8" s="1"/>
  <c r="K615" i="8"/>
  <c r="I615" i="8" s="1"/>
  <c r="K600" i="8"/>
  <c r="I600" i="8" s="1"/>
  <c r="K601" i="8"/>
  <c r="I601" i="8" s="1"/>
  <c r="K602" i="8"/>
  <c r="I602" i="8" s="1"/>
  <c r="K572" i="8"/>
  <c r="I572" i="8" s="1"/>
  <c r="K576" i="8"/>
  <c r="I576" i="8" s="1"/>
  <c r="K580" i="8"/>
  <c r="I580" i="8" s="1"/>
  <c r="K573" i="8"/>
  <c r="I573" i="8" s="1"/>
  <c r="K577" i="8"/>
  <c r="I577" i="8" s="1"/>
  <c r="K581" i="8"/>
  <c r="I581" i="8" s="1"/>
  <c r="K574" i="8"/>
  <c r="I574" i="8" s="1"/>
  <c r="K578" i="8"/>
  <c r="I578" i="8" s="1"/>
  <c r="K582" i="8"/>
  <c r="I582" i="8" s="1"/>
  <c r="K575" i="8"/>
  <c r="I575" i="8" s="1"/>
  <c r="K579" i="8"/>
  <c r="I579" i="8" s="1"/>
  <c r="K571" i="8"/>
  <c r="I571" i="8" s="1"/>
  <c r="K560" i="8"/>
  <c r="I560" i="8" s="1"/>
  <c r="K561" i="8"/>
  <c r="I561" i="8" s="1"/>
  <c r="K554" i="8"/>
  <c r="I554" i="8" s="1"/>
  <c r="K555" i="8"/>
  <c r="I555" i="8" s="1"/>
  <c r="K531" i="8"/>
  <c r="I531" i="8" s="1"/>
  <c r="K535" i="8"/>
  <c r="I535" i="8" s="1"/>
  <c r="K532" i="8"/>
  <c r="I532" i="8" s="1"/>
  <c r="K533" i="8"/>
  <c r="I533" i="8" s="1"/>
  <c r="K534" i="8"/>
  <c r="I534" i="8" s="1"/>
  <c r="K523" i="8"/>
  <c r="I523" i="8" s="1"/>
  <c r="K524" i="8"/>
  <c r="I524" i="8" s="1"/>
  <c r="K522" i="8"/>
  <c r="I522" i="8" s="1"/>
  <c r="K499" i="8"/>
  <c r="I499" i="8" s="1"/>
  <c r="K498" i="8"/>
  <c r="I498" i="8" s="1"/>
  <c r="K491" i="8"/>
  <c r="I491" i="8" s="1"/>
  <c r="K490" i="8"/>
  <c r="I490" i="8" s="1"/>
  <c r="K475" i="8"/>
  <c r="I475" i="8" s="1"/>
  <c r="K476" i="8"/>
  <c r="I476" i="8" s="1"/>
  <c r="K467" i="8"/>
  <c r="I467" i="8" s="1"/>
  <c r="K468" i="8"/>
  <c r="I468" i="8" s="1"/>
  <c r="K459" i="8"/>
  <c r="I459" i="8" s="1"/>
  <c r="K460" i="8"/>
  <c r="I460" i="8" s="1"/>
  <c r="K451" i="8"/>
  <c r="I451" i="8" s="1"/>
  <c r="K452" i="8"/>
  <c r="I452" i="8" s="1"/>
  <c r="K443" i="8"/>
  <c r="I443" i="8" s="1"/>
  <c r="K444" i="8"/>
  <c r="I444" i="8" s="1"/>
  <c r="K435" i="8"/>
  <c r="I435" i="8" s="1"/>
  <c r="K436" i="8"/>
  <c r="I436" i="8" s="1"/>
  <c r="K437" i="8"/>
  <c r="I437" i="8" s="1"/>
  <c r="K427" i="8"/>
  <c r="I427" i="8" s="1"/>
  <c r="K428" i="8"/>
  <c r="I428" i="8" s="1"/>
  <c r="K419" i="8"/>
  <c r="I419" i="8" s="1"/>
  <c r="K420" i="8"/>
  <c r="I420" i="8" s="1"/>
  <c r="K411" i="8"/>
  <c r="I411" i="8" s="1"/>
  <c r="K412" i="8"/>
  <c r="I412" i="8" s="1"/>
  <c r="K383" i="8"/>
  <c r="I383" i="8" s="1"/>
  <c r="K382" i="8"/>
  <c r="I382" i="8" s="1"/>
  <c r="K375" i="8"/>
  <c r="I375" i="8" s="1"/>
  <c r="K374" i="8"/>
  <c r="I374" i="8" s="1"/>
  <c r="K367" i="8"/>
  <c r="I367" i="8" s="1"/>
  <c r="K368" i="8"/>
  <c r="I368" i="8" s="1"/>
  <c r="K363" i="8"/>
  <c r="I363" i="8" s="1"/>
  <c r="K362" i="8"/>
  <c r="I362" i="8" s="1"/>
  <c r="K355" i="8"/>
  <c r="I355" i="8" s="1"/>
  <c r="K354" i="8"/>
  <c r="I354" i="8" s="1"/>
  <c r="K343" i="8"/>
  <c r="I343" i="8" s="1"/>
  <c r="K344" i="8"/>
  <c r="I344" i="8" s="1"/>
  <c r="K342" i="8"/>
  <c r="I342" i="8" s="1"/>
  <c r="K335" i="8"/>
  <c r="I335" i="8" s="1"/>
  <c r="K334" i="8"/>
  <c r="I334" i="8" s="1"/>
  <c r="K323" i="8"/>
  <c r="I323" i="8" s="1"/>
  <c r="K324" i="8"/>
  <c r="I324" i="8" s="1"/>
  <c r="K325" i="8"/>
  <c r="I325" i="8" s="1"/>
  <c r="K322" i="8"/>
  <c r="I322" i="8" s="1"/>
  <c r="K326" i="8"/>
  <c r="I326" i="8" s="1"/>
  <c r="K271" i="8"/>
  <c r="I271" i="8" s="1"/>
  <c r="K272" i="8"/>
  <c r="I272" i="8" s="1"/>
  <c r="K259" i="8"/>
  <c r="I259" i="8" s="1"/>
  <c r="K260" i="8"/>
  <c r="K261" i="8"/>
  <c r="I261" i="8" s="1"/>
  <c r="K251" i="8"/>
  <c r="I251" i="8" s="1"/>
  <c r="K252" i="8"/>
  <c r="I252" i="8" s="1"/>
  <c r="K250" i="8"/>
  <c r="I250" i="8" s="1"/>
  <c r="K243" i="8"/>
  <c r="I243" i="8" s="1"/>
  <c r="K242" i="8"/>
  <c r="I242" i="8" s="1"/>
  <c r="K231" i="8"/>
  <c r="I231" i="8" s="1"/>
  <c r="K232" i="8"/>
  <c r="I232" i="8" s="1"/>
  <c r="K229" i="8"/>
  <c r="I229" i="8" s="1"/>
  <c r="K233" i="8"/>
  <c r="I233" i="8" s="1"/>
  <c r="K230" i="8"/>
  <c r="I230" i="8" s="1"/>
  <c r="K219" i="8"/>
  <c r="I219" i="8" s="1"/>
  <c r="K220" i="8"/>
  <c r="I220" i="8" s="1"/>
  <c r="K203" i="8"/>
  <c r="I203" i="8" s="1"/>
  <c r="K204" i="8"/>
  <c r="I204" i="8" s="1"/>
  <c r="K191" i="8"/>
  <c r="I191" i="8" s="1"/>
  <c r="K192" i="8"/>
  <c r="I192" i="8" s="1"/>
  <c r="K193" i="8"/>
  <c r="I193" i="8" s="1"/>
  <c r="K190" i="8"/>
  <c r="I190" i="8" s="1"/>
  <c r="K194" i="8"/>
  <c r="I194" i="8" s="1"/>
  <c r="K181" i="8"/>
  <c r="I181" i="8" s="1"/>
  <c r="K182" i="8"/>
  <c r="I182" i="8" s="1"/>
  <c r="K168" i="8"/>
  <c r="I168" i="8" s="1"/>
  <c r="K169" i="8"/>
  <c r="I169" i="8" s="1"/>
  <c r="K155" i="8"/>
  <c r="I155" i="8" s="1"/>
  <c r="K156" i="8"/>
  <c r="I156" i="8" s="1"/>
  <c r="K153" i="8"/>
  <c r="I153" i="8" s="1"/>
  <c r="K157" i="8"/>
  <c r="I157" i="8" s="1"/>
  <c r="K154" i="8"/>
  <c r="I154" i="8" s="1"/>
  <c r="K158" i="8"/>
  <c r="I158" i="8" s="1"/>
  <c r="K145" i="8"/>
  <c r="I145" i="8" s="1"/>
  <c r="K146" i="8"/>
  <c r="I146" i="8" s="1"/>
  <c r="K139" i="8"/>
  <c r="I139" i="8" s="1"/>
  <c r="K140" i="8"/>
  <c r="I140" i="8" s="1"/>
  <c r="K138" i="8"/>
  <c r="I138" i="8" s="1"/>
  <c r="K131" i="8"/>
  <c r="I131" i="8" s="1"/>
  <c r="K130" i="8"/>
  <c r="I130" i="8" s="1"/>
  <c r="K103" i="8"/>
  <c r="I103" i="8" s="1"/>
  <c r="K102" i="8"/>
  <c r="I102" i="8" s="1"/>
  <c r="K91" i="8"/>
  <c r="K90" i="8"/>
  <c r="I90" i="8" s="1"/>
  <c r="K83" i="8"/>
  <c r="I83" i="8" s="1"/>
  <c r="K84" i="8"/>
  <c r="I84" i="8" s="1"/>
  <c r="K85" i="8"/>
  <c r="I85" i="8" s="1"/>
  <c r="K71" i="8"/>
  <c r="I71" i="8" s="1"/>
  <c r="K72" i="8"/>
  <c r="I72" i="8" s="1"/>
  <c r="K63" i="8"/>
  <c r="I63" i="8" s="1"/>
  <c r="K64" i="8"/>
  <c r="I64" i="8" s="1"/>
  <c r="K49" i="8"/>
  <c r="I49" i="8" s="1"/>
  <c r="K50" i="8"/>
  <c r="I50" i="8" s="1"/>
  <c r="K40" i="8"/>
  <c r="I40" i="8" s="1"/>
  <c r="K41" i="8"/>
  <c r="I41" i="8" s="1"/>
  <c r="K24" i="8"/>
  <c r="I24" i="8" s="1"/>
  <c r="K25" i="8"/>
  <c r="I25" i="8" s="1"/>
  <c r="K17" i="8"/>
  <c r="I17" i="8" s="1"/>
  <c r="K18" i="8"/>
  <c r="I18" i="8" s="1"/>
  <c r="K7" i="8"/>
  <c r="I7" i="8" s="1"/>
  <c r="K4" i="8"/>
  <c r="I4" i="8" s="1"/>
  <c r="K5" i="8"/>
  <c r="I5" i="8" s="1"/>
  <c r="K6" i="8"/>
  <c r="I6" i="8" s="1"/>
  <c r="K1378" i="8"/>
  <c r="I1378" i="8" s="1"/>
  <c r="K1374" i="8"/>
  <c r="I1374" i="8" s="1"/>
  <c r="K1370" i="8"/>
  <c r="I1370" i="8" s="1"/>
  <c r="K1366" i="8"/>
  <c r="I1366" i="8" s="1"/>
  <c r="K1362" i="8"/>
  <c r="I1362" i="8" s="1"/>
  <c r="K1358" i="8"/>
  <c r="I1358" i="8" s="1"/>
  <c r="K1354" i="8"/>
  <c r="I1354" i="8" s="1"/>
  <c r="K1346" i="8"/>
  <c r="I1346" i="8" s="1"/>
  <c r="K1342" i="8"/>
  <c r="I1342" i="8" s="1"/>
  <c r="K1338" i="8"/>
  <c r="I1338" i="8" s="1"/>
  <c r="K1334" i="8"/>
  <c r="I1334" i="8" s="1"/>
  <c r="K1330" i="8"/>
  <c r="I1330" i="8" s="1"/>
  <c r="K1326" i="8"/>
  <c r="I1326" i="8" s="1"/>
  <c r="K1322" i="8"/>
  <c r="I1322" i="8" s="1"/>
  <c r="K1318" i="8"/>
  <c r="I1318" i="8" s="1"/>
  <c r="K1314" i="8"/>
  <c r="I1314" i="8" s="1"/>
  <c r="K1310" i="8"/>
  <c r="I1310" i="8" s="1"/>
  <c r="K1305" i="8"/>
  <c r="I1305" i="8" s="1"/>
  <c r="K1292" i="8"/>
  <c r="I1292" i="8" s="1"/>
  <c r="K1284" i="8"/>
  <c r="I1284" i="8" s="1"/>
  <c r="K1256" i="8"/>
  <c r="I1256" i="8" s="1"/>
  <c r="K1274" i="8"/>
  <c r="I1274" i="8" s="1"/>
  <c r="K1278" i="8"/>
  <c r="I1278" i="8" s="1"/>
  <c r="K1275" i="8"/>
  <c r="I1275" i="8" s="1"/>
  <c r="K1273" i="8"/>
  <c r="I1273" i="8" s="1"/>
  <c r="K1277" i="8"/>
  <c r="I1277" i="8" s="1"/>
  <c r="K1238" i="8"/>
  <c r="I1238" i="8" s="1"/>
  <c r="K1242" i="8"/>
  <c r="I1242" i="8" s="1"/>
  <c r="K1239" i="8"/>
  <c r="I1239" i="8" s="1"/>
  <c r="K1237" i="8"/>
  <c r="I1237" i="8" s="1"/>
  <c r="K1241" i="8"/>
  <c r="I1241" i="8" s="1"/>
  <c r="K1218" i="8"/>
  <c r="I1218" i="8" s="1"/>
  <c r="K1222" i="8"/>
  <c r="I1222" i="8" s="1"/>
  <c r="K1219" i="8"/>
  <c r="I1219" i="8" s="1"/>
  <c r="K1223" i="8"/>
  <c r="I1223" i="8" s="1"/>
  <c r="K1216" i="8"/>
  <c r="I1216" i="8" s="1"/>
  <c r="K1220" i="8"/>
  <c r="I1220" i="8" s="1"/>
  <c r="K1224" i="8"/>
  <c r="I1224" i="8" s="1"/>
  <c r="K1217" i="8"/>
  <c r="I1217" i="8" s="1"/>
  <c r="K1221" i="8"/>
  <c r="I1221" i="8" s="1"/>
  <c r="K1194" i="8"/>
  <c r="I1194" i="8" s="1"/>
  <c r="K1198" i="8"/>
  <c r="I1198" i="8" s="1"/>
  <c r="K1195" i="8"/>
  <c r="I1195" i="8" s="1"/>
  <c r="K1199" i="8"/>
  <c r="I1199" i="8" s="1"/>
  <c r="K1196" i="8"/>
  <c r="I1196" i="8" s="1"/>
  <c r="K1200" i="8"/>
  <c r="I1200" i="8" s="1"/>
  <c r="K1197" i="8"/>
  <c r="I1197" i="8" s="1"/>
  <c r="K1201" i="8"/>
  <c r="I1201" i="8" s="1"/>
  <c r="K1182" i="8"/>
  <c r="I1182" i="8" s="1"/>
  <c r="K1183" i="8"/>
  <c r="I1183" i="8" s="1"/>
  <c r="K1180" i="8"/>
  <c r="I1180" i="8" s="1"/>
  <c r="K1181" i="8"/>
  <c r="I1181" i="8" s="1"/>
  <c r="K1162" i="8"/>
  <c r="I1162" i="8" s="1"/>
  <c r="K1161" i="8"/>
  <c r="I1161" i="8" s="1"/>
  <c r="K1130" i="8"/>
  <c r="I1130" i="8" s="1"/>
  <c r="K1131" i="8"/>
  <c r="I1131" i="8" s="1"/>
  <c r="K1128" i="8"/>
  <c r="I1128" i="8" s="1"/>
  <c r="K1129" i="8"/>
  <c r="I1129" i="8" s="1"/>
  <c r="K1114" i="8"/>
  <c r="I1114" i="8" s="1"/>
  <c r="K1115" i="8"/>
  <c r="I1115" i="8" s="1"/>
  <c r="K1116" i="8"/>
  <c r="I1116" i="8" s="1"/>
  <c r="K1064" i="8"/>
  <c r="I1064" i="8" s="1"/>
  <c r="K1065" i="8"/>
  <c r="I1065" i="8" s="1"/>
  <c r="K1056" i="8"/>
  <c r="I1056" i="8" s="1"/>
  <c r="K1057" i="8"/>
  <c r="I1057" i="8" s="1"/>
  <c r="K1050" i="8"/>
  <c r="I1050" i="8" s="1"/>
  <c r="K1049" i="8"/>
  <c r="I1049" i="8" s="1"/>
  <c r="K1042" i="8"/>
  <c r="I1042" i="8" s="1"/>
  <c r="K1043" i="8"/>
  <c r="I1043" i="8" s="1"/>
  <c r="K1040" i="8"/>
  <c r="I1040" i="8" s="1"/>
  <c r="K1044" i="8"/>
  <c r="I1044" i="8" s="1"/>
  <c r="K1041" i="8"/>
  <c r="I1041" i="8" s="1"/>
  <c r="K1024" i="8"/>
  <c r="I1024" i="8" s="1"/>
  <c r="K1025" i="8"/>
  <c r="I1025" i="8" s="1"/>
  <c r="K1006" i="8"/>
  <c r="I1006" i="8" s="1"/>
  <c r="K1010" i="8"/>
  <c r="I1010" i="8" s="1"/>
  <c r="K1014" i="8"/>
  <c r="I1014" i="8" s="1"/>
  <c r="K1007" i="8"/>
  <c r="I1007" i="8" s="1"/>
  <c r="K1011" i="8"/>
  <c r="I1011" i="8" s="1"/>
  <c r="K1015" i="8"/>
  <c r="I1015" i="8" s="1"/>
  <c r="K1008" i="8"/>
  <c r="I1008" i="8" s="1"/>
  <c r="K1012" i="8"/>
  <c r="I1012" i="8" s="1"/>
  <c r="K1009" i="8"/>
  <c r="I1009" i="8" s="1"/>
  <c r="K1013" i="8"/>
  <c r="I1013" i="8" s="1"/>
  <c r="K989" i="8"/>
  <c r="I989" i="8" s="1"/>
  <c r="K988" i="8"/>
  <c r="I988" i="8" s="1"/>
  <c r="K990" i="8"/>
  <c r="I990" i="8" s="1"/>
  <c r="K967" i="8"/>
  <c r="I967" i="8" s="1"/>
  <c r="K971" i="8"/>
  <c r="I971" i="8" s="1"/>
  <c r="K968" i="8"/>
  <c r="I968" i="8" s="1"/>
  <c r="K972" i="8"/>
  <c r="I972" i="8" s="1"/>
  <c r="K969" i="8"/>
  <c r="I969" i="8" s="1"/>
  <c r="K970" i="8"/>
  <c r="I970" i="8" s="1"/>
  <c r="K935" i="8"/>
  <c r="I935" i="8" s="1"/>
  <c r="K939" i="8"/>
  <c r="I939" i="8" s="1"/>
  <c r="K936" i="8"/>
  <c r="I936" i="8" s="1"/>
  <c r="K937" i="8"/>
  <c r="I937" i="8" s="1"/>
  <c r="K934" i="8"/>
  <c r="I934" i="8" s="1"/>
  <c r="K938" i="8"/>
  <c r="I938" i="8" s="1"/>
  <c r="K911" i="8"/>
  <c r="I911" i="8" s="1"/>
  <c r="K912" i="8"/>
  <c r="I912" i="8" s="1"/>
  <c r="K909" i="8"/>
  <c r="I909" i="8" s="1"/>
  <c r="K913" i="8"/>
  <c r="I913" i="8" s="1"/>
  <c r="K910" i="8"/>
  <c r="I910" i="8" s="1"/>
  <c r="K882" i="8"/>
  <c r="I882" i="8" s="1"/>
  <c r="K883" i="8"/>
  <c r="I883" i="8" s="1"/>
  <c r="K887" i="8"/>
  <c r="I887" i="8" s="1"/>
  <c r="K891" i="8"/>
  <c r="I891" i="8" s="1"/>
  <c r="K895" i="8"/>
  <c r="I895" i="8" s="1"/>
  <c r="K884" i="8"/>
  <c r="I884" i="8" s="1"/>
  <c r="K888" i="8"/>
  <c r="I888" i="8" s="1"/>
  <c r="K892" i="8"/>
  <c r="I892" i="8" s="1"/>
  <c r="K885" i="8"/>
  <c r="I885" i="8" s="1"/>
  <c r="K889" i="8"/>
  <c r="I889" i="8" s="1"/>
  <c r="K893" i="8"/>
  <c r="I893" i="8" s="1"/>
  <c r="K886" i="8"/>
  <c r="I886" i="8" s="1"/>
  <c r="K890" i="8"/>
  <c r="I890" i="8" s="1"/>
  <c r="K894" i="8"/>
  <c r="I894" i="8" s="1"/>
  <c r="K870" i="8"/>
  <c r="I870" i="8" s="1"/>
  <c r="K867" i="8"/>
  <c r="I867" i="8" s="1"/>
  <c r="K871" i="8"/>
  <c r="I871" i="8" s="1"/>
  <c r="K868" i="8"/>
  <c r="I868" i="8" s="1"/>
  <c r="K872" i="8"/>
  <c r="I872" i="8" s="1"/>
  <c r="K869" i="8"/>
  <c r="I869" i="8" s="1"/>
  <c r="K838" i="8"/>
  <c r="I838" i="8" s="1"/>
  <c r="K836" i="8"/>
  <c r="I836" i="8" s="1"/>
  <c r="K837" i="8"/>
  <c r="I837" i="8" s="1"/>
  <c r="K814" i="8"/>
  <c r="I814" i="8" s="1"/>
  <c r="K815" i="8"/>
  <c r="I815" i="8" s="1"/>
  <c r="K812" i="8"/>
  <c r="I812" i="8" s="1"/>
  <c r="K816" i="8"/>
  <c r="I816" i="8" s="1"/>
  <c r="K813" i="8"/>
  <c r="I813" i="8" s="1"/>
  <c r="K800" i="8"/>
  <c r="I800" i="8" s="1"/>
  <c r="K801" i="8"/>
  <c r="I801" i="8" s="1"/>
  <c r="K784" i="8"/>
  <c r="I784" i="8" s="1"/>
  <c r="K785" i="8"/>
  <c r="I785" i="8" s="1"/>
  <c r="K769" i="8"/>
  <c r="I769" i="8" s="1"/>
  <c r="K770" i="8"/>
  <c r="I770" i="8" s="1"/>
  <c r="K771" i="8"/>
  <c r="I771" i="8" s="1"/>
  <c r="K744" i="8"/>
  <c r="I744" i="8" s="1"/>
  <c r="K748" i="8"/>
  <c r="I748" i="8" s="1"/>
  <c r="K752" i="8"/>
  <c r="I752" i="8" s="1"/>
  <c r="K745" i="8"/>
  <c r="I745" i="8" s="1"/>
  <c r="K749" i="8"/>
  <c r="I749" i="8" s="1"/>
  <c r="K742" i="8"/>
  <c r="I742" i="8" s="1"/>
  <c r="K746" i="8"/>
  <c r="I746" i="8" s="1"/>
  <c r="K750" i="8"/>
  <c r="I750" i="8" s="1"/>
  <c r="K743" i="8"/>
  <c r="I743" i="8" s="1"/>
  <c r="K747" i="8"/>
  <c r="I747" i="8" s="1"/>
  <c r="K751" i="8"/>
  <c r="I751" i="8" s="1"/>
  <c r="K728" i="8"/>
  <c r="I728" i="8" s="1"/>
  <c r="K732" i="8"/>
  <c r="I732" i="8" s="1"/>
  <c r="K729" i="8"/>
  <c r="I729" i="8" s="1"/>
  <c r="K726" i="8"/>
  <c r="I726" i="8" s="1"/>
  <c r="K730" i="8"/>
  <c r="I730" i="8" s="1"/>
  <c r="K727" i="8"/>
  <c r="I727" i="8" s="1"/>
  <c r="K731" i="8"/>
  <c r="I731" i="8" s="1"/>
  <c r="K716" i="8"/>
  <c r="I716" i="8" s="1"/>
  <c r="K717" i="8"/>
  <c r="I717" i="8" s="1"/>
  <c r="K718" i="8"/>
  <c r="I718" i="8" s="1"/>
  <c r="K704" i="8"/>
  <c r="I704" i="8" s="1"/>
  <c r="K701" i="8"/>
  <c r="I701" i="8" s="1"/>
  <c r="K705" i="8"/>
  <c r="I705" i="8" s="1"/>
  <c r="K702" i="8"/>
  <c r="I702" i="8" s="1"/>
  <c r="K703" i="8"/>
  <c r="I703" i="8" s="1"/>
  <c r="K692" i="8"/>
  <c r="I692" i="8" s="1"/>
  <c r="K690" i="8"/>
  <c r="I690" i="8" s="1"/>
  <c r="K691" i="8"/>
  <c r="I691" i="8" s="1"/>
  <c r="K670" i="8"/>
  <c r="I670" i="8" s="1"/>
  <c r="K671" i="8"/>
  <c r="I671" i="8" s="1"/>
  <c r="K672" i="8"/>
  <c r="I672" i="8" s="1"/>
  <c r="K673" i="8"/>
  <c r="I673" i="8" s="1"/>
  <c r="K652" i="8"/>
  <c r="I652" i="8" s="1"/>
  <c r="K653" i="8"/>
  <c r="I653" i="8" s="1"/>
  <c r="K654" i="8"/>
  <c r="I654" i="8" s="1"/>
  <c r="K655" i="8"/>
  <c r="I655" i="8" s="1"/>
  <c r="K628" i="8"/>
  <c r="I628" i="8" s="1"/>
  <c r="K629" i="8"/>
  <c r="I629" i="8" s="1"/>
  <c r="K630" i="8"/>
  <c r="I630" i="8" s="1"/>
  <c r="K627" i="8"/>
  <c r="I627" i="8" s="1"/>
  <c r="K631" i="8"/>
  <c r="I631" i="8" s="1"/>
  <c r="K612" i="8"/>
  <c r="I612" i="8" s="1"/>
  <c r="K613" i="8"/>
  <c r="I613" i="8" s="1"/>
  <c r="K614" i="8"/>
  <c r="I614" i="8" s="1"/>
  <c r="K611" i="8"/>
  <c r="I611" i="8" s="1"/>
  <c r="K597" i="8"/>
  <c r="I597" i="8" s="1"/>
  <c r="K598" i="8"/>
  <c r="I598" i="8" s="1"/>
  <c r="K599" i="8"/>
  <c r="I599" i="8" s="1"/>
  <c r="K568" i="8"/>
  <c r="I568" i="8" s="1"/>
  <c r="K569" i="8"/>
  <c r="I569" i="8" s="1"/>
  <c r="K570" i="8"/>
  <c r="I570" i="8" s="1"/>
  <c r="K548" i="8"/>
  <c r="I548" i="8" s="1"/>
  <c r="K552" i="8"/>
  <c r="I552" i="8" s="1"/>
  <c r="K549" i="8"/>
  <c r="I549" i="8" s="1"/>
  <c r="K553" i="8"/>
  <c r="I553" i="8" s="1"/>
  <c r="K550" i="8"/>
  <c r="I550" i="8" s="1"/>
  <c r="K551" i="8"/>
  <c r="I551" i="8" s="1"/>
  <c r="K529" i="8"/>
  <c r="I529" i="8" s="1"/>
  <c r="K530" i="8"/>
  <c r="I530" i="8" s="1"/>
  <c r="K519" i="8"/>
  <c r="I519" i="8" s="1"/>
  <c r="K520" i="8"/>
  <c r="I520" i="8" s="1"/>
  <c r="K521" i="8"/>
  <c r="I521" i="8" s="1"/>
  <c r="K504" i="8"/>
  <c r="I504" i="8" s="1"/>
  <c r="K505" i="8"/>
  <c r="I505" i="8" s="1"/>
  <c r="K496" i="8"/>
  <c r="I496" i="8" s="1"/>
  <c r="K497" i="8"/>
  <c r="I497" i="8" s="1"/>
  <c r="K488" i="8"/>
  <c r="I488" i="8" s="1"/>
  <c r="K489" i="8"/>
  <c r="I489" i="8" s="1"/>
  <c r="K481" i="8"/>
  <c r="I481" i="8" s="1"/>
  <c r="K482" i="8"/>
  <c r="I482" i="8" s="1"/>
  <c r="K473" i="8"/>
  <c r="I473" i="8" s="1"/>
  <c r="K474" i="8"/>
  <c r="I474" i="8" s="1"/>
  <c r="K465" i="8"/>
  <c r="I465" i="8" s="1"/>
  <c r="K466" i="8"/>
  <c r="I466" i="8" s="1"/>
  <c r="K457" i="8"/>
  <c r="I457" i="8" s="1"/>
  <c r="K458" i="8"/>
  <c r="I458" i="8" s="1"/>
  <c r="K449" i="8"/>
  <c r="I449" i="8" s="1"/>
  <c r="K450" i="8"/>
  <c r="I450" i="8" s="1"/>
  <c r="K441" i="8"/>
  <c r="I441" i="8" s="1"/>
  <c r="K442" i="8"/>
  <c r="I442" i="8" s="1"/>
  <c r="K433" i="8"/>
  <c r="I433" i="8" s="1"/>
  <c r="K434" i="8"/>
  <c r="I434" i="8" s="1"/>
  <c r="K425" i="8"/>
  <c r="I425" i="8" s="1"/>
  <c r="K426" i="8"/>
  <c r="I426" i="8" s="1"/>
  <c r="K417" i="8"/>
  <c r="I417" i="8" s="1"/>
  <c r="K418" i="8"/>
  <c r="I418" i="8" s="1"/>
  <c r="K409" i="8"/>
  <c r="I409" i="8" s="1"/>
  <c r="K410" i="8"/>
  <c r="I410" i="8" s="1"/>
  <c r="K395" i="8"/>
  <c r="I395" i="8" s="1"/>
  <c r="K396" i="8"/>
  <c r="I396" i="8" s="1"/>
  <c r="K380" i="8"/>
  <c r="I380" i="8" s="1"/>
  <c r="K381" i="8"/>
  <c r="I381" i="8" s="1"/>
  <c r="K360" i="8"/>
  <c r="I360" i="8" s="1"/>
  <c r="K361" i="8"/>
  <c r="I361" i="8" s="1"/>
  <c r="K352" i="8"/>
  <c r="I352" i="8" s="1"/>
  <c r="K353" i="8"/>
  <c r="I353" i="8" s="1"/>
  <c r="K340" i="8"/>
  <c r="I340" i="8" s="1"/>
  <c r="K341" i="8"/>
  <c r="I341" i="8" s="1"/>
  <c r="K331" i="8"/>
  <c r="I331" i="8" s="1"/>
  <c r="K332" i="8"/>
  <c r="I332" i="8" s="1"/>
  <c r="K333" i="8"/>
  <c r="I333" i="8" s="1"/>
  <c r="K311" i="8"/>
  <c r="I311" i="8" s="1"/>
  <c r="K315" i="8"/>
  <c r="I315" i="8" s="1"/>
  <c r="K319" i="8"/>
  <c r="I319" i="8" s="1"/>
  <c r="K312" i="8"/>
  <c r="I312" i="8" s="1"/>
  <c r="K316" i="8"/>
  <c r="I316" i="8" s="1"/>
  <c r="K320" i="8"/>
  <c r="I320" i="8" s="1"/>
  <c r="K313" i="8"/>
  <c r="I313" i="8" s="1"/>
  <c r="K317" i="8"/>
  <c r="I317" i="8" s="1"/>
  <c r="K321" i="8"/>
  <c r="I321" i="8" s="1"/>
  <c r="K310" i="8"/>
  <c r="I310" i="8" s="1"/>
  <c r="K314" i="8"/>
  <c r="I314" i="8" s="1"/>
  <c r="K318" i="8"/>
  <c r="I318" i="8" s="1"/>
  <c r="K267" i="8"/>
  <c r="I267" i="8" s="1"/>
  <c r="K268" i="8"/>
  <c r="I268" i="8" s="1"/>
  <c r="K269" i="8"/>
  <c r="I269" i="8" s="1"/>
  <c r="K270" i="8"/>
  <c r="I270" i="8" s="1"/>
  <c r="K257" i="8"/>
  <c r="I257" i="8" s="1"/>
  <c r="K258" i="8"/>
  <c r="I258" i="8" s="1"/>
  <c r="K248" i="8"/>
  <c r="I248" i="8" s="1"/>
  <c r="K249" i="8"/>
  <c r="I249" i="8" s="1"/>
  <c r="K240" i="8"/>
  <c r="I240" i="8" s="1"/>
  <c r="K241" i="8"/>
  <c r="I241" i="8" s="1"/>
  <c r="K227" i="8"/>
  <c r="I227" i="8" s="1"/>
  <c r="K228" i="8"/>
  <c r="I228" i="8" s="1"/>
  <c r="K216" i="8"/>
  <c r="I216" i="8" s="1"/>
  <c r="K217" i="8"/>
  <c r="I217" i="8" s="1"/>
  <c r="K218" i="8"/>
  <c r="I218" i="8" s="1"/>
  <c r="K199" i="8"/>
  <c r="I199" i="8" s="1"/>
  <c r="K200" i="8"/>
  <c r="I200" i="8" s="1"/>
  <c r="K201" i="8"/>
  <c r="I201" i="8" s="1"/>
  <c r="K202" i="8"/>
  <c r="I202" i="8" s="1"/>
  <c r="K187" i="8"/>
  <c r="I187" i="8" s="1"/>
  <c r="K188" i="8"/>
  <c r="I188" i="8" s="1"/>
  <c r="K189" i="8"/>
  <c r="I189" i="8" s="1"/>
  <c r="K186" i="8"/>
  <c r="I186" i="8" s="1"/>
  <c r="K179" i="8"/>
  <c r="I179" i="8" s="1"/>
  <c r="K180" i="8"/>
  <c r="I180" i="8" s="1"/>
  <c r="K167" i="8"/>
  <c r="I167" i="8" s="1"/>
  <c r="K164" i="8"/>
  <c r="I164" i="8" s="1"/>
  <c r="K165" i="8"/>
  <c r="I165" i="8" s="1"/>
  <c r="K166" i="8"/>
  <c r="I166" i="8" s="1"/>
  <c r="K151" i="8"/>
  <c r="I151" i="8" s="1"/>
  <c r="K152" i="8"/>
  <c r="I152" i="8" s="1"/>
  <c r="K143" i="8"/>
  <c r="I143" i="8" s="1"/>
  <c r="K144" i="8"/>
  <c r="I144" i="8" s="1"/>
  <c r="K123" i="8"/>
  <c r="I123" i="8" s="1"/>
  <c r="K124" i="8"/>
  <c r="I124" i="8" s="1"/>
  <c r="K115" i="8"/>
  <c r="I115" i="8" s="1"/>
  <c r="K116" i="8"/>
  <c r="I116" i="8" s="1"/>
  <c r="K117" i="8"/>
  <c r="I117" i="8" s="1"/>
  <c r="K118" i="8"/>
  <c r="I118" i="8" s="1"/>
  <c r="K100" i="8"/>
  <c r="I100" i="8" s="1"/>
  <c r="K101" i="8"/>
  <c r="I101" i="8" s="1"/>
  <c r="K88" i="8"/>
  <c r="I88" i="8" s="1"/>
  <c r="K89" i="8"/>
  <c r="I89" i="8" s="1"/>
  <c r="K81" i="8"/>
  <c r="I81" i="8" s="1"/>
  <c r="K82" i="8"/>
  <c r="I82" i="8" s="1"/>
  <c r="K69" i="8"/>
  <c r="I69" i="8" s="1"/>
  <c r="K70" i="8"/>
  <c r="I70" i="8" s="1"/>
  <c r="K61" i="8"/>
  <c r="I61" i="8" s="1"/>
  <c r="K62" i="8"/>
  <c r="I62" i="8" s="1"/>
  <c r="K47" i="8"/>
  <c r="I47" i="8" s="1"/>
  <c r="K48" i="8"/>
  <c r="I48" i="8" s="1"/>
  <c r="K31" i="8"/>
  <c r="I31" i="8" s="1"/>
  <c r="K32" i="8"/>
  <c r="I32" i="8" s="1"/>
  <c r="K30" i="8"/>
  <c r="I30" i="8" s="1"/>
  <c r="K23" i="8"/>
  <c r="I23" i="8" s="1"/>
  <c r="K22" i="8"/>
  <c r="I22" i="8" s="1"/>
  <c r="K15" i="8"/>
  <c r="I15" i="8" s="1"/>
  <c r="K16" i="8"/>
  <c r="I16" i="8" s="1"/>
  <c r="K14" i="8"/>
  <c r="I14" i="8" s="1"/>
  <c r="K2" i="8"/>
  <c r="I2" i="8" s="1"/>
  <c r="K1377" i="8"/>
  <c r="I1377" i="8" s="1"/>
  <c r="K1369" i="8"/>
  <c r="I1369" i="8" s="1"/>
  <c r="K1309" i="8"/>
  <c r="I1309" i="8" s="1"/>
  <c r="K1304" i="8"/>
  <c r="I1304" i="8" s="1"/>
  <c r="K1297" i="8"/>
  <c r="I1297" i="8" s="1"/>
  <c r="K1281" i="8"/>
  <c r="I1281" i="8" s="1"/>
  <c r="K1268" i="8"/>
  <c r="I1268" i="8" s="1"/>
  <c r="K1252" i="8"/>
  <c r="I1252" i="8" s="1"/>
  <c r="K1236" i="8"/>
  <c r="I1236" i="8" s="1"/>
  <c r="I1672" i="8"/>
  <c r="J1672" i="8"/>
  <c r="I1668" i="8"/>
  <c r="J1668" i="8"/>
  <c r="I1664" i="8"/>
  <c r="J1664" i="8"/>
  <c r="I1660" i="8"/>
  <c r="J1660" i="8"/>
  <c r="I1656" i="8"/>
  <c r="J1656" i="8"/>
  <c r="I1652" i="8"/>
  <c r="J1652" i="8"/>
  <c r="I1648" i="8"/>
  <c r="J1648" i="8"/>
  <c r="I1644" i="8"/>
  <c r="J1644" i="8"/>
  <c r="I1640" i="8"/>
  <c r="J1640" i="8"/>
  <c r="I1636" i="8"/>
  <c r="J1636" i="8"/>
  <c r="I1632" i="8"/>
  <c r="J1632" i="8"/>
  <c r="I1628" i="8"/>
  <c r="J1628" i="8"/>
  <c r="I1624" i="8"/>
  <c r="J1624" i="8"/>
  <c r="I1620" i="8"/>
  <c r="J1620" i="8"/>
  <c r="I1616" i="8"/>
  <c r="J1616" i="8"/>
  <c r="I1612" i="8"/>
  <c r="J1612" i="8"/>
  <c r="I1608" i="8"/>
  <c r="J1608" i="8"/>
  <c r="I1604" i="8"/>
  <c r="J1604" i="8"/>
  <c r="I1600" i="8"/>
  <c r="J1600" i="8"/>
  <c r="I1596" i="8"/>
  <c r="J1596" i="8"/>
  <c r="I1592" i="8"/>
  <c r="J1592" i="8"/>
  <c r="I1588" i="8"/>
  <c r="J1588" i="8"/>
  <c r="I1584" i="8"/>
  <c r="J1584" i="8"/>
  <c r="I1580" i="8"/>
  <c r="J1580" i="8"/>
  <c r="I1576" i="8"/>
  <c r="J1576" i="8"/>
  <c r="I1572" i="8"/>
  <c r="J1572" i="8"/>
  <c r="I1568" i="8"/>
  <c r="J1568" i="8"/>
  <c r="I1564" i="8"/>
  <c r="J1564" i="8"/>
  <c r="I1560" i="8"/>
  <c r="J1560" i="8"/>
  <c r="I1556" i="8"/>
  <c r="J1556" i="8"/>
  <c r="I1552" i="8"/>
  <c r="J1552" i="8"/>
  <c r="I1548" i="8"/>
  <c r="J1548" i="8"/>
  <c r="I1544" i="8"/>
  <c r="J1544" i="8"/>
  <c r="I1540" i="8"/>
  <c r="J1540" i="8"/>
  <c r="I1536" i="8"/>
  <c r="J1536" i="8"/>
  <c r="I1532" i="8"/>
  <c r="J1532" i="8"/>
  <c r="I1528" i="8"/>
  <c r="J1528" i="8"/>
  <c r="I1524" i="8"/>
  <c r="J1524" i="8"/>
  <c r="I1520" i="8"/>
  <c r="J1520" i="8"/>
  <c r="I1516" i="8"/>
  <c r="J1516" i="8"/>
  <c r="I1512" i="8"/>
  <c r="J1512" i="8"/>
  <c r="I1508" i="8"/>
  <c r="J1508" i="8"/>
  <c r="I1504" i="8"/>
  <c r="J1504" i="8"/>
  <c r="I1500" i="8"/>
  <c r="J1500" i="8"/>
  <c r="I1496" i="8"/>
  <c r="J1496" i="8"/>
  <c r="I1492" i="8"/>
  <c r="J1492" i="8"/>
  <c r="I1488" i="8"/>
  <c r="J1488" i="8"/>
  <c r="I1484" i="8"/>
  <c r="J1484" i="8"/>
  <c r="I1480" i="8"/>
  <c r="J1480" i="8"/>
  <c r="I1476" i="8"/>
  <c r="J1476" i="8"/>
  <c r="I1472" i="8"/>
  <c r="J1472" i="8"/>
  <c r="I1468" i="8"/>
  <c r="J1468" i="8"/>
  <c r="I1464" i="8"/>
  <c r="J1464" i="8"/>
  <c r="I1460" i="8"/>
  <c r="J1460" i="8"/>
  <c r="I1456" i="8"/>
  <c r="J1456" i="8"/>
  <c r="J1452" i="8"/>
  <c r="I1452" i="8"/>
  <c r="I1448" i="8"/>
  <c r="J1448" i="8"/>
  <c r="J1444" i="8"/>
  <c r="I1444" i="8"/>
  <c r="I1440" i="8"/>
  <c r="J1440" i="8"/>
  <c r="J1436" i="8"/>
  <c r="I1436" i="8"/>
  <c r="I1432" i="8"/>
  <c r="J1432" i="8"/>
  <c r="J1428" i="8"/>
  <c r="I1428" i="8"/>
  <c r="I1424" i="8"/>
  <c r="J1424" i="8"/>
  <c r="J1420" i="8"/>
  <c r="I1420" i="8"/>
  <c r="I1416" i="8"/>
  <c r="J1416" i="8"/>
  <c r="J1412" i="8"/>
  <c r="I1412" i="8"/>
  <c r="I1408" i="8"/>
  <c r="J1408" i="8"/>
  <c r="J1404" i="8"/>
  <c r="I1404" i="8"/>
  <c r="I1400" i="8"/>
  <c r="J1400" i="8"/>
  <c r="J1396" i="8"/>
  <c r="I1396" i="8"/>
  <c r="I1392" i="8"/>
  <c r="J1392" i="8"/>
  <c r="J1388" i="8"/>
  <c r="I1388" i="8"/>
  <c r="I1384" i="8"/>
  <c r="J1384" i="8"/>
  <c r="J1380" i="8"/>
  <c r="I1380" i="8"/>
  <c r="I1352" i="8"/>
  <c r="I1300" i="8"/>
  <c r="I1296" i="8"/>
  <c r="I1280" i="8"/>
  <c r="I1272" i="8"/>
  <c r="I1260" i="8"/>
  <c r="I1244" i="8"/>
  <c r="I1240" i="8"/>
  <c r="I1144" i="8"/>
  <c r="I1084" i="8"/>
  <c r="I1076" i="8"/>
  <c r="I1048" i="8"/>
  <c r="I1028" i="8"/>
  <c r="I924" i="8"/>
  <c r="I558" i="8"/>
  <c r="I542" i="8"/>
  <c r="I506" i="8"/>
  <c r="I502" i="8"/>
  <c r="I438" i="8"/>
  <c r="I394" i="8"/>
  <c r="I366" i="8"/>
  <c r="I358" i="8"/>
  <c r="I294" i="8"/>
  <c r="I142" i="8"/>
  <c r="I122" i="8"/>
  <c r="I114" i="8"/>
  <c r="I110" i="8"/>
  <c r="I94" i="8"/>
  <c r="I86" i="8"/>
  <c r="I74" i="8"/>
  <c r="I54" i="8"/>
  <c r="I1671" i="8"/>
  <c r="J1671" i="8"/>
  <c r="I1667" i="8"/>
  <c r="J1667" i="8"/>
  <c r="I1663" i="8"/>
  <c r="J1663" i="8"/>
  <c r="I1659" i="8"/>
  <c r="J1659" i="8"/>
  <c r="I1655" i="8"/>
  <c r="J1655" i="8"/>
  <c r="I1651" i="8"/>
  <c r="J1651" i="8"/>
  <c r="I1647" i="8"/>
  <c r="J1647" i="8"/>
  <c r="I1643" i="8"/>
  <c r="J1643" i="8"/>
  <c r="I1639" i="8"/>
  <c r="J1639" i="8"/>
  <c r="I1635" i="8"/>
  <c r="J1635" i="8"/>
  <c r="I1631" i="8"/>
  <c r="J1631" i="8"/>
  <c r="I1627" i="8"/>
  <c r="J1627" i="8"/>
  <c r="I1623" i="8"/>
  <c r="J1623" i="8"/>
  <c r="I1619" i="8"/>
  <c r="J1619" i="8"/>
  <c r="I1615" i="8"/>
  <c r="J1615" i="8"/>
  <c r="I1611" i="8"/>
  <c r="J1611" i="8"/>
  <c r="I1607" i="8"/>
  <c r="J1607" i="8"/>
  <c r="I1603" i="8"/>
  <c r="J1603" i="8"/>
  <c r="I1599" i="8"/>
  <c r="J1599" i="8"/>
  <c r="I1595" i="8"/>
  <c r="J1595" i="8"/>
  <c r="I1591" i="8"/>
  <c r="J1591" i="8"/>
  <c r="I1587" i="8"/>
  <c r="J1587" i="8"/>
  <c r="I1583" i="8"/>
  <c r="J1583" i="8"/>
  <c r="I1579" i="8"/>
  <c r="J1579" i="8"/>
  <c r="I1575" i="8"/>
  <c r="J1575" i="8"/>
  <c r="I1571" i="8"/>
  <c r="J1571" i="8"/>
  <c r="I1567" i="8"/>
  <c r="J1567" i="8"/>
  <c r="I1563" i="8"/>
  <c r="J1563" i="8"/>
  <c r="I1559" i="8"/>
  <c r="J1559" i="8"/>
  <c r="I1555" i="8"/>
  <c r="J1555" i="8"/>
  <c r="I1551" i="8"/>
  <c r="J1551" i="8"/>
  <c r="I1547" i="8"/>
  <c r="J1547" i="8"/>
  <c r="I1543" i="8"/>
  <c r="J1543" i="8"/>
  <c r="I1539" i="8"/>
  <c r="J1539" i="8"/>
  <c r="I1535" i="8"/>
  <c r="J1535" i="8"/>
  <c r="I1531" i="8"/>
  <c r="J1531" i="8"/>
  <c r="I1527" i="8"/>
  <c r="J1527" i="8"/>
  <c r="I1523" i="8"/>
  <c r="J1523" i="8"/>
  <c r="I1519" i="8"/>
  <c r="J1519" i="8"/>
  <c r="I1515" i="8"/>
  <c r="J1515" i="8"/>
  <c r="I1511" i="8"/>
  <c r="J1511" i="8"/>
  <c r="I1507" i="8"/>
  <c r="J1507" i="8"/>
  <c r="I1503" i="8"/>
  <c r="J1503" i="8"/>
  <c r="I1499" i="8"/>
  <c r="J1499" i="8"/>
  <c r="I1495" i="8"/>
  <c r="J1495" i="8"/>
  <c r="I1491" i="8"/>
  <c r="J1491" i="8"/>
  <c r="I1487" i="8"/>
  <c r="J1487" i="8"/>
  <c r="I1483" i="8"/>
  <c r="J1483" i="8"/>
  <c r="I1479" i="8"/>
  <c r="J1479" i="8"/>
  <c r="I1475" i="8"/>
  <c r="J1475" i="8"/>
  <c r="I1471" i="8"/>
  <c r="J1471" i="8"/>
  <c r="I1467" i="8"/>
  <c r="J1467" i="8"/>
  <c r="I1463" i="8"/>
  <c r="J1463" i="8"/>
  <c r="I1459" i="8"/>
  <c r="J1459" i="8"/>
  <c r="I1455" i="8"/>
  <c r="J1455" i="8"/>
  <c r="I1451" i="8"/>
  <c r="J1451" i="8"/>
  <c r="I1447" i="8"/>
  <c r="J1447" i="8"/>
  <c r="I1443" i="8"/>
  <c r="J1443" i="8"/>
  <c r="I1439" i="8"/>
  <c r="J1439" i="8"/>
  <c r="I1435" i="8"/>
  <c r="J1435" i="8"/>
  <c r="I1431" i="8"/>
  <c r="J1431" i="8"/>
  <c r="I1427" i="8"/>
  <c r="J1427" i="8"/>
  <c r="I1423" i="8"/>
  <c r="J1423" i="8"/>
  <c r="I1419" i="8"/>
  <c r="J1419" i="8"/>
  <c r="I1415" i="8"/>
  <c r="J1415" i="8"/>
  <c r="I1411" i="8"/>
  <c r="J1411" i="8"/>
  <c r="I1407" i="8"/>
  <c r="J1407" i="8"/>
  <c r="I1403" i="8"/>
  <c r="J1403" i="8"/>
  <c r="I1399" i="8"/>
  <c r="J1399" i="8"/>
  <c r="I1395" i="8"/>
  <c r="J1395" i="8"/>
  <c r="I1391" i="8"/>
  <c r="J1391" i="8"/>
  <c r="I1387" i="8"/>
  <c r="J1387" i="8"/>
  <c r="I1383" i="8"/>
  <c r="J1383" i="8"/>
  <c r="I1315" i="8"/>
  <c r="I1311" i="8"/>
  <c r="I1303" i="8"/>
  <c r="I1299" i="8"/>
  <c r="I1295" i="8"/>
  <c r="I1287" i="8"/>
  <c r="I1211" i="8"/>
  <c r="I1139" i="8"/>
  <c r="I1083" i="8"/>
  <c r="I1075" i="8"/>
  <c r="I1071" i="8"/>
  <c r="I1023" i="8"/>
  <c r="I983" i="8"/>
  <c r="I859" i="8"/>
  <c r="I811" i="8"/>
  <c r="I725" i="8"/>
  <c r="I713" i="8"/>
  <c r="I625" i="8"/>
  <c r="I401" i="8"/>
  <c r="I397" i="8"/>
  <c r="I373" i="8"/>
  <c r="I365" i="8"/>
  <c r="I289" i="8"/>
  <c r="I185" i="8"/>
  <c r="I141" i="8"/>
  <c r="I137" i="8"/>
  <c r="I129" i="8"/>
  <c r="I125" i="8"/>
  <c r="I109" i="8"/>
  <c r="I93" i="8"/>
  <c r="I73" i="8"/>
  <c r="I53" i="8"/>
  <c r="I33" i="8"/>
  <c r="I1670" i="8"/>
  <c r="J1670" i="8"/>
  <c r="I1666" i="8"/>
  <c r="J1666" i="8"/>
  <c r="I1662" i="8"/>
  <c r="J1662" i="8"/>
  <c r="I1658" i="8"/>
  <c r="J1658" i="8"/>
  <c r="I1654" i="8"/>
  <c r="J1654" i="8"/>
  <c r="I1650" i="8"/>
  <c r="J1650" i="8"/>
  <c r="I1646" i="8"/>
  <c r="J1646" i="8"/>
  <c r="I1642" i="8"/>
  <c r="J1642" i="8"/>
  <c r="I1638" i="8"/>
  <c r="J1638" i="8"/>
  <c r="I1634" i="8"/>
  <c r="J1634" i="8"/>
  <c r="I1630" i="8"/>
  <c r="J1630" i="8"/>
  <c r="I1626" i="8"/>
  <c r="J1626" i="8"/>
  <c r="I1622" i="8"/>
  <c r="J1622" i="8"/>
  <c r="I1618" i="8"/>
  <c r="J1618" i="8"/>
  <c r="I1614" i="8"/>
  <c r="J1614" i="8"/>
  <c r="I1610" i="8"/>
  <c r="J1610" i="8"/>
  <c r="I1606" i="8"/>
  <c r="J1606" i="8"/>
  <c r="I1602" i="8"/>
  <c r="J1602" i="8"/>
  <c r="I1598" i="8"/>
  <c r="J1598" i="8"/>
  <c r="I1594" i="8"/>
  <c r="J1594" i="8"/>
  <c r="I1590" i="8"/>
  <c r="J1590" i="8"/>
  <c r="I1586" i="8"/>
  <c r="J1586" i="8"/>
  <c r="I1582" i="8"/>
  <c r="J1582" i="8"/>
  <c r="I1578" i="8"/>
  <c r="J1578" i="8"/>
  <c r="I1574" i="8"/>
  <c r="J1574" i="8"/>
  <c r="I1570" i="8"/>
  <c r="J1570" i="8"/>
  <c r="I1566" i="8"/>
  <c r="J1566" i="8"/>
  <c r="I1562" i="8"/>
  <c r="J1562" i="8"/>
  <c r="I1558" i="8"/>
  <c r="J1558" i="8"/>
  <c r="I1554" i="8"/>
  <c r="J1554" i="8"/>
  <c r="I1550" i="8"/>
  <c r="J1550" i="8"/>
  <c r="I1546" i="8"/>
  <c r="J1546" i="8"/>
  <c r="I1542" i="8"/>
  <c r="J1542" i="8"/>
  <c r="I1538" i="8"/>
  <c r="J1538" i="8"/>
  <c r="I1534" i="8"/>
  <c r="J1534" i="8"/>
  <c r="I1530" i="8"/>
  <c r="J1530" i="8"/>
  <c r="I1526" i="8"/>
  <c r="J1526" i="8"/>
  <c r="I1522" i="8"/>
  <c r="J1522" i="8"/>
  <c r="I1518" i="8"/>
  <c r="J1518" i="8"/>
  <c r="I1514" i="8"/>
  <c r="J1514" i="8"/>
  <c r="I1510" i="8"/>
  <c r="J1510" i="8"/>
  <c r="I1506" i="8"/>
  <c r="J1506" i="8"/>
  <c r="I1502" i="8"/>
  <c r="J1502" i="8"/>
  <c r="I1498" i="8"/>
  <c r="J1498" i="8"/>
  <c r="I1494" i="8"/>
  <c r="J1494" i="8"/>
  <c r="I1490" i="8"/>
  <c r="J1490" i="8"/>
  <c r="I1486" i="8"/>
  <c r="J1486" i="8"/>
  <c r="I1482" i="8"/>
  <c r="J1482" i="8"/>
  <c r="I1478" i="8"/>
  <c r="J1478" i="8"/>
  <c r="I1474" i="8"/>
  <c r="J1474" i="8"/>
  <c r="I1470" i="8"/>
  <c r="J1470" i="8"/>
  <c r="I1466" i="8"/>
  <c r="J1466" i="8"/>
  <c r="I1462" i="8"/>
  <c r="J1462" i="8"/>
  <c r="I1458" i="8"/>
  <c r="J1458" i="8"/>
  <c r="I1454" i="8"/>
  <c r="J1454" i="8"/>
  <c r="I1450" i="8"/>
  <c r="J1450" i="8"/>
  <c r="I1446" i="8"/>
  <c r="J1446" i="8"/>
  <c r="I1442" i="8"/>
  <c r="J1442" i="8"/>
  <c r="I1438" i="8"/>
  <c r="J1438" i="8"/>
  <c r="I1434" i="8"/>
  <c r="J1434" i="8"/>
  <c r="I1430" i="8"/>
  <c r="J1430" i="8"/>
  <c r="I1426" i="8"/>
  <c r="J1426" i="8"/>
  <c r="I1422" i="8"/>
  <c r="J1422" i="8"/>
  <c r="I1418" i="8"/>
  <c r="J1418" i="8"/>
  <c r="I1414" i="8"/>
  <c r="J1414" i="8"/>
  <c r="I1410" i="8"/>
  <c r="J1410" i="8"/>
  <c r="I1406" i="8"/>
  <c r="J1406" i="8"/>
  <c r="I1402" i="8"/>
  <c r="J1402" i="8"/>
  <c r="I1398" i="8"/>
  <c r="J1398" i="8"/>
  <c r="I1394" i="8"/>
  <c r="J1394" i="8"/>
  <c r="I1390" i="8"/>
  <c r="J1390" i="8"/>
  <c r="I1386" i="8"/>
  <c r="J1386" i="8"/>
  <c r="I1382" i="8"/>
  <c r="J1382" i="8"/>
  <c r="I1350" i="8"/>
  <c r="I1306" i="8"/>
  <c r="I1302" i="8"/>
  <c r="I1298" i="8"/>
  <c r="I1294" i="8"/>
  <c r="I1286" i="8"/>
  <c r="I1178" i="8"/>
  <c r="I1074" i="8"/>
  <c r="I1070" i="8"/>
  <c r="I1030" i="8"/>
  <c r="I834" i="8"/>
  <c r="I740" i="8"/>
  <c r="I700" i="8"/>
  <c r="I440" i="8"/>
  <c r="I364" i="8"/>
  <c r="I260" i="8"/>
  <c r="I132" i="8"/>
  <c r="I128" i="8"/>
  <c r="I96" i="8"/>
  <c r="I92" i="8"/>
  <c r="I80" i="8"/>
  <c r="I76" i="8"/>
  <c r="I60" i="8"/>
  <c r="I1669" i="8"/>
  <c r="J1669" i="8"/>
  <c r="I1665" i="8"/>
  <c r="J1665" i="8"/>
  <c r="I1661" i="8"/>
  <c r="J1661" i="8"/>
  <c r="I1657" i="8"/>
  <c r="J1657" i="8"/>
  <c r="I1653" i="8"/>
  <c r="J1653" i="8"/>
  <c r="I1649" i="8"/>
  <c r="J1649" i="8"/>
  <c r="I1645" i="8"/>
  <c r="J1645" i="8"/>
  <c r="I1641" i="8"/>
  <c r="J1641" i="8"/>
  <c r="I1637" i="8"/>
  <c r="J1637" i="8"/>
  <c r="I1633" i="8"/>
  <c r="J1633" i="8"/>
  <c r="I1629" i="8"/>
  <c r="J1629" i="8"/>
  <c r="I1625" i="8"/>
  <c r="J1625" i="8"/>
  <c r="I1621" i="8"/>
  <c r="J1621" i="8"/>
  <c r="I1617" i="8"/>
  <c r="J1617" i="8"/>
  <c r="I1613" i="8"/>
  <c r="J1613" i="8"/>
  <c r="I1609" i="8"/>
  <c r="J1609" i="8"/>
  <c r="I1605" i="8"/>
  <c r="J1605" i="8"/>
  <c r="I1601" i="8"/>
  <c r="J1601" i="8"/>
  <c r="I1597" i="8"/>
  <c r="J1597" i="8"/>
  <c r="I1593" i="8"/>
  <c r="J1593" i="8"/>
  <c r="I1589" i="8"/>
  <c r="J1589" i="8"/>
  <c r="I1585" i="8"/>
  <c r="J1585" i="8"/>
  <c r="I1581" i="8"/>
  <c r="J1581" i="8"/>
  <c r="I1577" i="8"/>
  <c r="J1577" i="8"/>
  <c r="I1573" i="8"/>
  <c r="J1573" i="8"/>
  <c r="I1569" i="8"/>
  <c r="J1569" i="8"/>
  <c r="I1565" i="8"/>
  <c r="J1565" i="8"/>
  <c r="I1561" i="8"/>
  <c r="J1561" i="8"/>
  <c r="I1557" i="8"/>
  <c r="J1557" i="8"/>
  <c r="I1553" i="8"/>
  <c r="J1553" i="8"/>
  <c r="I1549" i="8"/>
  <c r="J1549" i="8"/>
  <c r="I1545" i="8"/>
  <c r="J1545" i="8"/>
  <c r="I1541" i="8"/>
  <c r="J1541" i="8"/>
  <c r="I1537" i="8"/>
  <c r="J1537" i="8"/>
  <c r="I1533" i="8"/>
  <c r="J1533" i="8"/>
  <c r="I1529" i="8"/>
  <c r="J1529" i="8"/>
  <c r="I1525" i="8"/>
  <c r="J1525" i="8"/>
  <c r="I1521" i="8"/>
  <c r="J1521" i="8"/>
  <c r="I1517" i="8"/>
  <c r="J1517" i="8"/>
  <c r="I1513" i="8"/>
  <c r="J1513" i="8"/>
  <c r="I1509" i="8"/>
  <c r="J1509" i="8"/>
  <c r="I1505" i="8"/>
  <c r="J1505" i="8"/>
  <c r="I1501" i="8"/>
  <c r="J1501" i="8"/>
  <c r="I1497" i="8"/>
  <c r="J1497" i="8"/>
  <c r="I1493" i="8"/>
  <c r="J1493" i="8"/>
  <c r="I1489" i="8"/>
  <c r="J1489" i="8"/>
  <c r="I1485" i="8"/>
  <c r="J1485" i="8"/>
  <c r="I1481" i="8"/>
  <c r="J1481" i="8"/>
  <c r="I1477" i="8"/>
  <c r="J1477" i="8"/>
  <c r="I1473" i="8"/>
  <c r="J1473" i="8"/>
  <c r="I1469" i="8"/>
  <c r="J1469" i="8"/>
  <c r="I1465" i="8"/>
  <c r="J1465" i="8"/>
  <c r="I1461" i="8"/>
  <c r="J1461" i="8"/>
  <c r="I1457" i="8"/>
  <c r="J1457" i="8"/>
  <c r="I1453" i="8"/>
  <c r="J1453" i="8"/>
  <c r="I1449" i="8"/>
  <c r="J1449" i="8"/>
  <c r="I1445" i="8"/>
  <c r="J1445" i="8"/>
  <c r="I1441" i="8"/>
  <c r="J1441" i="8"/>
  <c r="I1437" i="8"/>
  <c r="J1437" i="8"/>
  <c r="I1433" i="8"/>
  <c r="J1433" i="8"/>
  <c r="I1429" i="8"/>
  <c r="J1429" i="8"/>
  <c r="I1425" i="8"/>
  <c r="J1425" i="8"/>
  <c r="I1421" i="8"/>
  <c r="J1421" i="8"/>
  <c r="I1417" i="8"/>
  <c r="J1417" i="8"/>
  <c r="I1413" i="8"/>
  <c r="J1413" i="8"/>
  <c r="I1409" i="8"/>
  <c r="J1409" i="8"/>
  <c r="I1405" i="8"/>
  <c r="J1405" i="8"/>
  <c r="I1401" i="8"/>
  <c r="J1401" i="8"/>
  <c r="I1397" i="8"/>
  <c r="J1397" i="8"/>
  <c r="I1393" i="8"/>
  <c r="J1393" i="8"/>
  <c r="I1389" i="8"/>
  <c r="J1389" i="8"/>
  <c r="I1385" i="8"/>
  <c r="J1385" i="8"/>
  <c r="I1381" i="8"/>
  <c r="J1381" i="8"/>
  <c r="I1373" i="8"/>
  <c r="I1365" i="8"/>
  <c r="I1361" i="8"/>
  <c r="I1357" i="8"/>
  <c r="I1353" i="8"/>
  <c r="I1349" i="8"/>
  <c r="I1345" i="8"/>
  <c r="I1341" i="8"/>
  <c r="I1337" i="8"/>
  <c r="I1333" i="8"/>
  <c r="I1329" i="8"/>
  <c r="I1325" i="8"/>
  <c r="I1321" i="8"/>
  <c r="I1317" i="8"/>
  <c r="I1313" i="8"/>
  <c r="I1293" i="8"/>
  <c r="I1289" i="8"/>
  <c r="I1257" i="8"/>
  <c r="I1225" i="8"/>
  <c r="I1213" i="8"/>
  <c r="I1121" i="8"/>
  <c r="I1053" i="8"/>
  <c r="I1045" i="8"/>
  <c r="I1001" i="8"/>
  <c r="I953" i="8"/>
  <c r="I779" i="8"/>
  <c r="I567" i="8"/>
  <c r="I559" i="8"/>
  <c r="I515" i="8"/>
  <c r="I483" i="8"/>
  <c r="I379" i="8"/>
  <c r="I247" i="8"/>
  <c r="I183" i="8"/>
  <c r="I163" i="8"/>
  <c r="I119" i="8"/>
  <c r="I95" i="8"/>
  <c r="I91" i="8"/>
  <c r="I87" i="8"/>
  <c r="I75" i="8"/>
  <c r="I55" i="8"/>
  <c r="I39" i="8"/>
  <c r="I3" i="8"/>
  <c r="I21" i="8"/>
  <c r="I13" i="8"/>
  <c r="B1381" i="8"/>
  <c r="C1381" i="8"/>
  <c r="B1382" i="8"/>
  <c r="C1382" i="8"/>
  <c r="B1383" i="8"/>
  <c r="C1383" i="8"/>
  <c r="B1384" i="8"/>
  <c r="C1384" i="8"/>
  <c r="B1385" i="8"/>
  <c r="C1385" i="8"/>
  <c r="B1386" i="8"/>
  <c r="C1386" i="8"/>
  <c r="B1389" i="8"/>
  <c r="C1389" i="8"/>
  <c r="B1387" i="8"/>
  <c r="C1387" i="8"/>
  <c r="B1388" i="8"/>
  <c r="C1388" i="8"/>
  <c r="B1390" i="8"/>
  <c r="C1390" i="8"/>
  <c r="B1392" i="8"/>
  <c r="C1392" i="8"/>
  <c r="B1393" i="8"/>
  <c r="C1393" i="8"/>
  <c r="B1394" i="8"/>
  <c r="C1394" i="8"/>
  <c r="B1391" i="8"/>
  <c r="C1391" i="8"/>
  <c r="B1395" i="8"/>
  <c r="C1395" i="8"/>
  <c r="B1396" i="8"/>
  <c r="C1396" i="8"/>
  <c r="B1400" i="8"/>
  <c r="C1400" i="8"/>
  <c r="B1397" i="8"/>
  <c r="C1397" i="8"/>
  <c r="B1398" i="8"/>
  <c r="C1398" i="8"/>
  <c r="B1399" i="8"/>
  <c r="C1399" i="8"/>
  <c r="B1401" i="8"/>
  <c r="C1401" i="8"/>
  <c r="B1402" i="8"/>
  <c r="C1402" i="8"/>
  <c r="B1403" i="8"/>
  <c r="C1403" i="8"/>
  <c r="B1404" i="8"/>
  <c r="C1404" i="8"/>
  <c r="B1405" i="8"/>
  <c r="C1405" i="8"/>
  <c r="B1406" i="8"/>
  <c r="C1406" i="8"/>
  <c r="B1407" i="8"/>
  <c r="C1407" i="8"/>
  <c r="B1408" i="8"/>
  <c r="C1408" i="8"/>
  <c r="B1409" i="8"/>
  <c r="C1409" i="8"/>
  <c r="B1410" i="8"/>
  <c r="C1410" i="8"/>
  <c r="B1411" i="8"/>
  <c r="C1411" i="8"/>
  <c r="B1412" i="8"/>
  <c r="C1412" i="8"/>
  <c r="B1413" i="8"/>
  <c r="C1413" i="8"/>
  <c r="B1414" i="8"/>
  <c r="C1414" i="8"/>
  <c r="B1415" i="8"/>
  <c r="C1415" i="8"/>
  <c r="B1416" i="8"/>
  <c r="C1416" i="8"/>
  <c r="B1417" i="8"/>
  <c r="C1417" i="8"/>
  <c r="B1418" i="8"/>
  <c r="C1418" i="8"/>
  <c r="B1419" i="8"/>
  <c r="C1419" i="8"/>
  <c r="B1420" i="8"/>
  <c r="C1420" i="8"/>
  <c r="B1422" i="8"/>
  <c r="C1422" i="8"/>
  <c r="B1423" i="8"/>
  <c r="C1423" i="8"/>
  <c r="B1424" i="8"/>
  <c r="C1424" i="8"/>
  <c r="B1425" i="8"/>
  <c r="C1425" i="8"/>
  <c r="B1426" i="8"/>
  <c r="C1426" i="8"/>
  <c r="B1427" i="8"/>
  <c r="C1427" i="8"/>
  <c r="B1428" i="8"/>
  <c r="C1428" i="8"/>
  <c r="B1429" i="8"/>
  <c r="C1429" i="8"/>
  <c r="B1430" i="8"/>
  <c r="C1430" i="8"/>
  <c r="B1421" i="8"/>
  <c r="C1421" i="8"/>
  <c r="B1431" i="8"/>
  <c r="C1431" i="8"/>
  <c r="B1432" i="8"/>
  <c r="C1432" i="8"/>
  <c r="B1433" i="8"/>
  <c r="C1433" i="8"/>
  <c r="B1434" i="8"/>
  <c r="C1434" i="8"/>
  <c r="B1435" i="8"/>
  <c r="C1435" i="8"/>
  <c r="B1436" i="8"/>
  <c r="C1436" i="8"/>
  <c r="B1437" i="8"/>
  <c r="C1437" i="8"/>
  <c r="B1438" i="8"/>
  <c r="C1438" i="8"/>
  <c r="B1439" i="8"/>
  <c r="C1439" i="8"/>
  <c r="B1440" i="8"/>
  <c r="C1440" i="8"/>
  <c r="B1441" i="8"/>
  <c r="C1441" i="8"/>
  <c r="B1442" i="8"/>
  <c r="C1442" i="8"/>
  <c r="B1443" i="8"/>
  <c r="C1443" i="8"/>
  <c r="B1444" i="8"/>
  <c r="C1444" i="8"/>
  <c r="B1445" i="8"/>
  <c r="C1445" i="8"/>
  <c r="B1446" i="8"/>
  <c r="C1446" i="8"/>
  <c r="B1447" i="8"/>
  <c r="C1447" i="8"/>
  <c r="B1453" i="8"/>
  <c r="C1453" i="8"/>
  <c r="B1448" i="8"/>
  <c r="C1448" i="8"/>
  <c r="B1449" i="8"/>
  <c r="C1449" i="8"/>
  <c r="B1450" i="8"/>
  <c r="C1450" i="8"/>
  <c r="B1451" i="8"/>
  <c r="C1451" i="8"/>
  <c r="B1452" i="8"/>
  <c r="C1452" i="8"/>
  <c r="B1454" i="8"/>
  <c r="C1454" i="8"/>
  <c r="B1458" i="8"/>
  <c r="C1458" i="8"/>
  <c r="B1459" i="8"/>
  <c r="C1459" i="8"/>
  <c r="B1460" i="8"/>
  <c r="C1460" i="8"/>
  <c r="B1455" i="8"/>
  <c r="C1455" i="8"/>
  <c r="B1456" i="8"/>
  <c r="C1456" i="8"/>
  <c r="B1457" i="8"/>
  <c r="C1457" i="8"/>
  <c r="B1461" i="8"/>
  <c r="C1461" i="8"/>
  <c r="B1462" i="8"/>
  <c r="C1462" i="8"/>
  <c r="B1463" i="8"/>
  <c r="C1463" i="8"/>
  <c r="B1465" i="8"/>
  <c r="C1465" i="8"/>
  <c r="B1466" i="8"/>
  <c r="C1466" i="8"/>
  <c r="B1467" i="8"/>
  <c r="C1467" i="8"/>
  <c r="B1464" i="8"/>
  <c r="C1464" i="8"/>
  <c r="B1468" i="8"/>
  <c r="C1468" i="8"/>
  <c r="B1469" i="8"/>
  <c r="C1469" i="8"/>
  <c r="B1470" i="8"/>
  <c r="C1470" i="8"/>
  <c r="B1471" i="8"/>
  <c r="C1471" i="8"/>
  <c r="B1472" i="8"/>
  <c r="C1472" i="8"/>
  <c r="B1473" i="8"/>
  <c r="C1473" i="8"/>
  <c r="B1474" i="8"/>
  <c r="C1474" i="8"/>
  <c r="B1475" i="8"/>
  <c r="C1475" i="8"/>
  <c r="B1476" i="8"/>
  <c r="C1476" i="8"/>
  <c r="B1477" i="8"/>
  <c r="C1477" i="8"/>
  <c r="B1478" i="8"/>
  <c r="C1478" i="8"/>
  <c r="B1480" i="8"/>
  <c r="C1480" i="8"/>
  <c r="B1481" i="8"/>
  <c r="C1481" i="8"/>
  <c r="B1482" i="8"/>
  <c r="C1482" i="8"/>
  <c r="B1479" i="8"/>
  <c r="C1479" i="8"/>
  <c r="B1483" i="8"/>
  <c r="C1483" i="8"/>
  <c r="B1484" i="8"/>
  <c r="C1484" i="8"/>
  <c r="B1485" i="8"/>
  <c r="C1485" i="8"/>
  <c r="B1486" i="8"/>
  <c r="C1486" i="8"/>
  <c r="B1487" i="8"/>
  <c r="C1487" i="8"/>
  <c r="B1488" i="8"/>
  <c r="C1488" i="8"/>
  <c r="B1489" i="8"/>
  <c r="C1489" i="8"/>
  <c r="B1490" i="8"/>
  <c r="C1490" i="8"/>
  <c r="B1491" i="8"/>
  <c r="C1491" i="8"/>
  <c r="B1492" i="8"/>
  <c r="C1492" i="8"/>
  <c r="B1493" i="8"/>
  <c r="C1493" i="8"/>
  <c r="B1494" i="8"/>
  <c r="C1494" i="8"/>
  <c r="B1496" i="8"/>
  <c r="C1496" i="8"/>
  <c r="B1497" i="8"/>
  <c r="C1497" i="8"/>
  <c r="B1498" i="8"/>
  <c r="C1498" i="8"/>
  <c r="B1499" i="8"/>
  <c r="C1499" i="8"/>
  <c r="B1495" i="8"/>
  <c r="C1495" i="8"/>
  <c r="B1500" i="8"/>
  <c r="C1500" i="8"/>
  <c r="B1503" i="8"/>
  <c r="C1503" i="8"/>
  <c r="B1504" i="8"/>
  <c r="C1504" i="8"/>
  <c r="B1505" i="8"/>
  <c r="C1505" i="8"/>
  <c r="B1506" i="8"/>
  <c r="C1506" i="8"/>
  <c r="B1501" i="8"/>
  <c r="C1501" i="8"/>
  <c r="B1502" i="8"/>
  <c r="C1502" i="8"/>
  <c r="B1507" i="8"/>
  <c r="C1507" i="8"/>
  <c r="B1508" i="8"/>
  <c r="C1508" i="8"/>
  <c r="B1512" i="8"/>
  <c r="C1512" i="8"/>
  <c r="B1513" i="8"/>
  <c r="C1513" i="8"/>
  <c r="B1514" i="8"/>
  <c r="C1514" i="8"/>
  <c r="B1509" i="8"/>
  <c r="C1509" i="8"/>
  <c r="B1515" i="8"/>
  <c r="C1515" i="8"/>
  <c r="B1510" i="8"/>
  <c r="C1510" i="8"/>
  <c r="B1511" i="8"/>
  <c r="C1511" i="8"/>
  <c r="B1516" i="8"/>
  <c r="C1516" i="8"/>
  <c r="B1517" i="8"/>
  <c r="C1517" i="8"/>
  <c r="B1521" i="8"/>
  <c r="C1521" i="8"/>
  <c r="B1522" i="8"/>
  <c r="C1522" i="8"/>
  <c r="B1523" i="8"/>
  <c r="C1523" i="8"/>
  <c r="B1524" i="8"/>
  <c r="C1524" i="8"/>
  <c r="B1525" i="8"/>
  <c r="C1525" i="8"/>
  <c r="B1518" i="8"/>
  <c r="C1518" i="8"/>
  <c r="B1519" i="8"/>
  <c r="C1519" i="8"/>
  <c r="B1520" i="8"/>
  <c r="C1520" i="8"/>
  <c r="B1526" i="8"/>
  <c r="C1526" i="8"/>
  <c r="B1528" i="8"/>
  <c r="C1528" i="8"/>
  <c r="B1529" i="8"/>
  <c r="C1529" i="8"/>
  <c r="B1530" i="8"/>
  <c r="C1530" i="8"/>
  <c r="B1531" i="8"/>
  <c r="C1531" i="8"/>
  <c r="B1532" i="8"/>
  <c r="C1532" i="8"/>
  <c r="B1533" i="8"/>
  <c r="C1533" i="8"/>
  <c r="B1534" i="8"/>
  <c r="C1534" i="8"/>
  <c r="B1535" i="8"/>
  <c r="C1535" i="8"/>
  <c r="B1536" i="8"/>
  <c r="C1536" i="8"/>
  <c r="B1537" i="8"/>
  <c r="C1537" i="8"/>
  <c r="B1538" i="8"/>
  <c r="C1538" i="8"/>
  <c r="B1527" i="8"/>
  <c r="C1527" i="8"/>
  <c r="B1539" i="8"/>
  <c r="C1539" i="8"/>
  <c r="B1543" i="8"/>
  <c r="C1543" i="8"/>
  <c r="B1544" i="8"/>
  <c r="C1544" i="8"/>
  <c r="B1540" i="8"/>
  <c r="C1540" i="8"/>
  <c r="B1545" i="8"/>
  <c r="C1545" i="8"/>
  <c r="B1546" i="8"/>
  <c r="C1546" i="8"/>
  <c r="B1547" i="8"/>
  <c r="C1547" i="8"/>
  <c r="B1548" i="8"/>
  <c r="C1548" i="8"/>
  <c r="B1549" i="8"/>
  <c r="C1549" i="8"/>
  <c r="B1550" i="8"/>
  <c r="C1550" i="8"/>
  <c r="B1551" i="8"/>
  <c r="C1551" i="8"/>
  <c r="B1552" i="8"/>
  <c r="C1552" i="8"/>
  <c r="B1553" i="8"/>
  <c r="C1553" i="8"/>
  <c r="B1541" i="8"/>
  <c r="C1541" i="8"/>
  <c r="B1554" i="8"/>
  <c r="C1554" i="8"/>
  <c r="B1555" i="8"/>
  <c r="C1555" i="8"/>
  <c r="B1556" i="8"/>
  <c r="C1556" i="8"/>
  <c r="B1557" i="8"/>
  <c r="C1557" i="8"/>
  <c r="B1558" i="8"/>
  <c r="C1558" i="8"/>
  <c r="B1542" i="8"/>
  <c r="C1542" i="8"/>
  <c r="B1559" i="8"/>
  <c r="C1559" i="8"/>
  <c r="B1560" i="8"/>
  <c r="C1560" i="8"/>
  <c r="B1563" i="8"/>
  <c r="C1563" i="8"/>
  <c r="B1564" i="8"/>
  <c r="C1564" i="8"/>
  <c r="B1565" i="8"/>
  <c r="C1565" i="8"/>
  <c r="B1566" i="8"/>
  <c r="C1566" i="8"/>
  <c r="B1567" i="8"/>
  <c r="C1567" i="8"/>
  <c r="B1568" i="8"/>
  <c r="C1568" i="8"/>
  <c r="B1569" i="8"/>
  <c r="C1569" i="8"/>
  <c r="B1570" i="8"/>
  <c r="C1570" i="8"/>
  <c r="B1571" i="8"/>
  <c r="C1571" i="8"/>
  <c r="B1572" i="8"/>
  <c r="C1572" i="8"/>
  <c r="B1573" i="8"/>
  <c r="C1573" i="8"/>
  <c r="B1561" i="8"/>
  <c r="C1561" i="8"/>
  <c r="B1562" i="8"/>
  <c r="C1562" i="8"/>
  <c r="B1574" i="8"/>
  <c r="C1574" i="8"/>
  <c r="B1578" i="8"/>
  <c r="C1578" i="8"/>
  <c r="B1579" i="8"/>
  <c r="C1579" i="8"/>
  <c r="B1580" i="8"/>
  <c r="C1580" i="8"/>
  <c r="B1581" i="8"/>
  <c r="C1581" i="8"/>
  <c r="B1575" i="8"/>
  <c r="C1575" i="8"/>
  <c r="B1576" i="8"/>
  <c r="C1576" i="8"/>
  <c r="B1577" i="8"/>
  <c r="C1577" i="8"/>
  <c r="B1582" i="8"/>
  <c r="C1582" i="8"/>
  <c r="B1583" i="8"/>
  <c r="B1586" i="8"/>
  <c r="C1586" i="8"/>
  <c r="B1587" i="8"/>
  <c r="C1587" i="8"/>
  <c r="B1588" i="8"/>
  <c r="C1588" i="8"/>
  <c r="B1584" i="8"/>
  <c r="C1584" i="8"/>
  <c r="B1585" i="8"/>
  <c r="C1585" i="8"/>
  <c r="B1589" i="8"/>
  <c r="C1589" i="8"/>
  <c r="B1601" i="8"/>
  <c r="C1601" i="8"/>
  <c r="B1602" i="8"/>
  <c r="C1602" i="8"/>
  <c r="B1603" i="8"/>
  <c r="C1603" i="8"/>
  <c r="B1592" i="8"/>
  <c r="C1592" i="8"/>
  <c r="B1604" i="8"/>
  <c r="C1604" i="8"/>
  <c r="B1605" i="8"/>
  <c r="C1605" i="8"/>
  <c r="B1606" i="8"/>
  <c r="C1606" i="8"/>
  <c r="B1607" i="8"/>
  <c r="C1607" i="8"/>
  <c r="B1608" i="8"/>
  <c r="C1608" i="8"/>
  <c r="B1609" i="8"/>
  <c r="C1609" i="8"/>
  <c r="B1590" i="8"/>
  <c r="C1590" i="8"/>
  <c r="B1593" i="8"/>
  <c r="C1593" i="8"/>
  <c r="B1594" i="8"/>
  <c r="C1594" i="8"/>
  <c r="B1595" i="8"/>
  <c r="C1595" i="8"/>
  <c r="B1596" i="8"/>
  <c r="C1596" i="8"/>
  <c r="B1597" i="8"/>
  <c r="C1597" i="8"/>
  <c r="B1591" i="8"/>
  <c r="C1591" i="8"/>
  <c r="B1598" i="8"/>
  <c r="C1598" i="8"/>
  <c r="B1599" i="8"/>
  <c r="C1599" i="8"/>
  <c r="B1600" i="8"/>
  <c r="C1600" i="8"/>
  <c r="B1610" i="8"/>
  <c r="C1610" i="8"/>
  <c r="B1611" i="8"/>
  <c r="C1611" i="8"/>
  <c r="B1616" i="8"/>
  <c r="C1616" i="8"/>
  <c r="B1617" i="8"/>
  <c r="C1617" i="8"/>
  <c r="B1618" i="8"/>
  <c r="C1618" i="8"/>
  <c r="B1619" i="8"/>
  <c r="C1619" i="8"/>
  <c r="B1612" i="8"/>
  <c r="C1612" i="8"/>
  <c r="B1620" i="8"/>
  <c r="C1620" i="8"/>
  <c r="B1613" i="8"/>
  <c r="C1613" i="8"/>
  <c r="B1621" i="8"/>
  <c r="C1621" i="8"/>
  <c r="B1622" i="8"/>
  <c r="C1622" i="8"/>
  <c r="B1623" i="8"/>
  <c r="C1623" i="8"/>
  <c r="B1624" i="8"/>
  <c r="C1624" i="8"/>
  <c r="B1625" i="8"/>
  <c r="C1625" i="8"/>
  <c r="B1626" i="8"/>
  <c r="C1626" i="8"/>
  <c r="B1627" i="8"/>
  <c r="C1627" i="8"/>
  <c r="B1628" i="8"/>
  <c r="C1628" i="8"/>
  <c r="B1629" i="8"/>
  <c r="C1629" i="8"/>
  <c r="B1614" i="8"/>
  <c r="C1614" i="8"/>
  <c r="B1615" i="8"/>
  <c r="C1615" i="8"/>
  <c r="B1630" i="8"/>
  <c r="C1630" i="8"/>
  <c r="B1631" i="8"/>
  <c r="C1631" i="8"/>
  <c r="B1632" i="8"/>
  <c r="C1632" i="8"/>
  <c r="B1633" i="8"/>
  <c r="C1633" i="8"/>
  <c r="B1634" i="8"/>
  <c r="C1634" i="8"/>
  <c r="B1635" i="8"/>
  <c r="C1635" i="8"/>
  <c r="B1636" i="8"/>
  <c r="C1636" i="8"/>
  <c r="B1639" i="8"/>
  <c r="C1639" i="8"/>
  <c r="B1637" i="8"/>
  <c r="C1637" i="8"/>
  <c r="B1640" i="8"/>
  <c r="C1640" i="8"/>
  <c r="B1641" i="8"/>
  <c r="C1641" i="8"/>
  <c r="B1638" i="8"/>
  <c r="C1638" i="8"/>
  <c r="B1642" i="8"/>
  <c r="C1642" i="8"/>
  <c r="B1643" i="8"/>
  <c r="C1643" i="8"/>
  <c r="B1644" i="8"/>
  <c r="C1644" i="8"/>
  <c r="B1645" i="8"/>
  <c r="C1645" i="8"/>
  <c r="B1646" i="8"/>
  <c r="C1646" i="8"/>
  <c r="B1647" i="8"/>
  <c r="C1647" i="8"/>
  <c r="B1648" i="8"/>
  <c r="C1648" i="8"/>
  <c r="B1649" i="8"/>
  <c r="C1649" i="8"/>
  <c r="B1650" i="8"/>
  <c r="C1650" i="8"/>
  <c r="B1651" i="8"/>
  <c r="C1651" i="8"/>
  <c r="B1652" i="8"/>
  <c r="C1652" i="8"/>
  <c r="B1653" i="8"/>
  <c r="C1653" i="8"/>
  <c r="B1654" i="8"/>
  <c r="C1654" i="8"/>
  <c r="B1655" i="8"/>
  <c r="C1655" i="8"/>
  <c r="B1656" i="8"/>
  <c r="C1656" i="8"/>
  <c r="B1657" i="8"/>
  <c r="C1657" i="8"/>
  <c r="B1658" i="8"/>
  <c r="C1658" i="8"/>
  <c r="B1659" i="8"/>
  <c r="C1659" i="8"/>
  <c r="B1660" i="8"/>
  <c r="C1660" i="8"/>
  <c r="B1661" i="8"/>
  <c r="C1661" i="8"/>
  <c r="B1662" i="8"/>
  <c r="C1662" i="8"/>
  <c r="B1664" i="8"/>
  <c r="C1664" i="8"/>
  <c r="B1665" i="8"/>
  <c r="C1665" i="8"/>
  <c r="B1663" i="8"/>
  <c r="C1663" i="8"/>
  <c r="B1666" i="8"/>
  <c r="C1666" i="8"/>
  <c r="B1667" i="8"/>
  <c r="C1667" i="8"/>
  <c r="B1669" i="8"/>
  <c r="C1669" i="8"/>
  <c r="B1668" i="8"/>
  <c r="C1668" i="8"/>
  <c r="B1670" i="8"/>
  <c r="C1670" i="8"/>
  <c r="B1671" i="8"/>
  <c r="C1671" i="8"/>
  <c r="B1672" i="8"/>
  <c r="C1672" i="8"/>
  <c r="C1380" i="8"/>
  <c r="B1380" i="8"/>
  <c r="F2" i="8"/>
  <c r="F1355" i="8"/>
  <c r="J1355" i="8" l="1"/>
  <c r="J2" i="8"/>
  <c r="M1314" i="8"/>
  <c r="M1313" i="8"/>
  <c r="F501" i="8" l="1"/>
  <c r="J501" i="8" s="1"/>
  <c r="D501" i="8"/>
  <c r="F500" i="8"/>
  <c r="J500" i="8" s="1"/>
  <c r="D500" i="8"/>
  <c r="F105" i="8" l="1"/>
  <c r="J105" i="8" s="1"/>
  <c r="D105" i="8"/>
  <c r="F104" i="8"/>
  <c r="J104" i="8" s="1"/>
  <c r="D104" i="8"/>
  <c r="D95" i="8"/>
  <c r="F95" i="8"/>
  <c r="J95" i="8" s="1"/>
  <c r="F91" i="8"/>
  <c r="J91" i="8" s="1"/>
  <c r="D90" i="8"/>
  <c r="F90" i="8"/>
  <c r="J90" i="8" s="1"/>
  <c r="D89" i="8"/>
  <c r="F89" i="8"/>
  <c r="J89" i="8" s="1"/>
  <c r="D88" i="8"/>
  <c r="F88" i="8"/>
  <c r="J88" i="8" s="1"/>
  <c r="D87" i="8"/>
  <c r="F87" i="8"/>
  <c r="J87" i="8" s="1"/>
  <c r="F1005" i="8"/>
  <c r="J1005" i="8" s="1"/>
  <c r="F220" i="8" l="1"/>
  <c r="J220" i="8" s="1"/>
  <c r="F69" i="8"/>
  <c r="J69" i="8" s="1"/>
  <c r="D69" i="8"/>
  <c r="F70" i="8"/>
  <c r="J70" i="8" s="1"/>
  <c r="D70" i="8"/>
  <c r="F3" i="8" l="1"/>
  <c r="J3" i="8" s="1"/>
  <c r="F4" i="8"/>
  <c r="J4" i="8" s="1"/>
  <c r="F5" i="8"/>
  <c r="J5" i="8" s="1"/>
  <c r="F6" i="8"/>
  <c r="J6" i="8" s="1"/>
  <c r="F7" i="8"/>
  <c r="J7" i="8" s="1"/>
  <c r="F8" i="8"/>
  <c r="J8" i="8" s="1"/>
  <c r="F9" i="8"/>
  <c r="J9" i="8" s="1"/>
  <c r="F10" i="8"/>
  <c r="J10" i="8" s="1"/>
  <c r="F11" i="8"/>
  <c r="J11" i="8" s="1"/>
  <c r="F12" i="8"/>
  <c r="J12" i="8" s="1"/>
  <c r="F13" i="8"/>
  <c r="J13" i="8" s="1"/>
  <c r="F14" i="8"/>
  <c r="J14" i="8" s="1"/>
  <c r="F15" i="8"/>
  <c r="J15" i="8" s="1"/>
  <c r="F16" i="8"/>
  <c r="J16" i="8" s="1"/>
  <c r="F17" i="8"/>
  <c r="J17" i="8" s="1"/>
  <c r="F18" i="8"/>
  <c r="J18" i="8" s="1"/>
  <c r="F19" i="8"/>
  <c r="J19" i="8" s="1"/>
  <c r="F20" i="8"/>
  <c r="J20" i="8" s="1"/>
  <c r="F21" i="8"/>
  <c r="J21" i="8" s="1"/>
  <c r="F22" i="8"/>
  <c r="J22" i="8" s="1"/>
  <c r="F23" i="8"/>
  <c r="J23" i="8" s="1"/>
  <c r="F24" i="8"/>
  <c r="J24" i="8" s="1"/>
  <c r="F25" i="8"/>
  <c r="J25" i="8" s="1"/>
  <c r="F26" i="8"/>
  <c r="J26" i="8" s="1"/>
  <c r="F27" i="8"/>
  <c r="J27" i="8" s="1"/>
  <c r="F28" i="8"/>
  <c r="J28" i="8" s="1"/>
  <c r="F29" i="8"/>
  <c r="J29" i="8" s="1"/>
  <c r="F30" i="8"/>
  <c r="J30" i="8" s="1"/>
  <c r="F31" i="8"/>
  <c r="J31" i="8" s="1"/>
  <c r="F32" i="8"/>
  <c r="J32" i="8" s="1"/>
  <c r="F33" i="8"/>
  <c r="J33" i="8" s="1"/>
  <c r="F34" i="8"/>
  <c r="J34" i="8" s="1"/>
  <c r="F35" i="8"/>
  <c r="J35" i="8" s="1"/>
  <c r="F36" i="8"/>
  <c r="J36" i="8" s="1"/>
  <c r="F37" i="8"/>
  <c r="J37" i="8" s="1"/>
  <c r="F38" i="8"/>
  <c r="J38" i="8" s="1"/>
  <c r="F39" i="8"/>
  <c r="J39" i="8" s="1"/>
  <c r="F40" i="8"/>
  <c r="J40" i="8" s="1"/>
  <c r="F41" i="8"/>
  <c r="J41" i="8" s="1"/>
  <c r="F42" i="8"/>
  <c r="J42" i="8" s="1"/>
  <c r="F43" i="8"/>
  <c r="J43" i="8" s="1"/>
  <c r="F44" i="8"/>
  <c r="J44" i="8" s="1"/>
  <c r="F45" i="8"/>
  <c r="J45" i="8" s="1"/>
  <c r="F46" i="8"/>
  <c r="J46" i="8" s="1"/>
  <c r="F47" i="8"/>
  <c r="J47" i="8" s="1"/>
  <c r="F48" i="8"/>
  <c r="J48" i="8" s="1"/>
  <c r="F49" i="8"/>
  <c r="J49" i="8" s="1"/>
  <c r="F50" i="8"/>
  <c r="J50" i="8" s="1"/>
  <c r="F51" i="8"/>
  <c r="J51" i="8" s="1"/>
  <c r="F52" i="8"/>
  <c r="J52" i="8" s="1"/>
  <c r="F53" i="8"/>
  <c r="J53" i="8" s="1"/>
  <c r="F54" i="8"/>
  <c r="J54" i="8" s="1"/>
  <c r="F55" i="8"/>
  <c r="J55" i="8" s="1"/>
  <c r="F56" i="8"/>
  <c r="J56" i="8" s="1"/>
  <c r="F57" i="8"/>
  <c r="J57" i="8" s="1"/>
  <c r="F58" i="8"/>
  <c r="J58" i="8" s="1"/>
  <c r="F59" i="8"/>
  <c r="J59" i="8" s="1"/>
  <c r="F60" i="8"/>
  <c r="J60" i="8" s="1"/>
  <c r="F61" i="8"/>
  <c r="J61" i="8" s="1"/>
  <c r="F62" i="8"/>
  <c r="J62" i="8" s="1"/>
  <c r="F63" i="8"/>
  <c r="J63" i="8" s="1"/>
  <c r="F64" i="8"/>
  <c r="J64" i="8" s="1"/>
  <c r="F65" i="8"/>
  <c r="J65" i="8" s="1"/>
  <c r="F66" i="8"/>
  <c r="J66" i="8" s="1"/>
  <c r="F67" i="8"/>
  <c r="J67" i="8" s="1"/>
  <c r="F68" i="8"/>
  <c r="J68" i="8" s="1"/>
  <c r="F71" i="8"/>
  <c r="J71" i="8" s="1"/>
  <c r="F72" i="8"/>
  <c r="J72" i="8" s="1"/>
  <c r="F73" i="8"/>
  <c r="J73" i="8" s="1"/>
  <c r="F74" i="8"/>
  <c r="J74" i="8" s="1"/>
  <c r="F75" i="8"/>
  <c r="J75" i="8" s="1"/>
  <c r="F76" i="8"/>
  <c r="J76" i="8" s="1"/>
  <c r="F77" i="8"/>
  <c r="J77" i="8" s="1"/>
  <c r="F78" i="8"/>
  <c r="J78" i="8" s="1"/>
  <c r="F79" i="8"/>
  <c r="J79" i="8" s="1"/>
  <c r="F80" i="8"/>
  <c r="J80" i="8" s="1"/>
  <c r="F81" i="8"/>
  <c r="J81" i="8" s="1"/>
  <c r="F82" i="8"/>
  <c r="J82" i="8" s="1"/>
  <c r="F83" i="8"/>
  <c r="J83" i="8" s="1"/>
  <c r="F84" i="8"/>
  <c r="J84" i="8" s="1"/>
  <c r="F85" i="8"/>
  <c r="J85" i="8" s="1"/>
  <c r="F86" i="8"/>
  <c r="J86" i="8" s="1"/>
  <c r="F92" i="8"/>
  <c r="J92" i="8" s="1"/>
  <c r="F93" i="8"/>
  <c r="J93" i="8" s="1"/>
  <c r="F94" i="8"/>
  <c r="J94" i="8" s="1"/>
  <c r="F96" i="8"/>
  <c r="J96" i="8" s="1"/>
  <c r="F97" i="8"/>
  <c r="J97" i="8" s="1"/>
  <c r="F98" i="8"/>
  <c r="J98" i="8" s="1"/>
  <c r="F99" i="8"/>
  <c r="J99" i="8" s="1"/>
  <c r="F100" i="8"/>
  <c r="J100" i="8" s="1"/>
  <c r="F101" i="8"/>
  <c r="J101" i="8" s="1"/>
  <c r="F102" i="8"/>
  <c r="J102" i="8" s="1"/>
  <c r="F103" i="8"/>
  <c r="J103" i="8" s="1"/>
  <c r="F106" i="8"/>
  <c r="J106" i="8" s="1"/>
  <c r="F107" i="8"/>
  <c r="J107" i="8" s="1"/>
  <c r="F108" i="8"/>
  <c r="J108" i="8" s="1"/>
  <c r="F109" i="8"/>
  <c r="J109" i="8" s="1"/>
  <c r="F110" i="8"/>
  <c r="J110" i="8" s="1"/>
  <c r="F111" i="8"/>
  <c r="J111" i="8" s="1"/>
  <c r="F112" i="8"/>
  <c r="J112" i="8" s="1"/>
  <c r="F113" i="8"/>
  <c r="J113" i="8" s="1"/>
  <c r="F114" i="8"/>
  <c r="J114" i="8" s="1"/>
  <c r="F115" i="8"/>
  <c r="J115" i="8" s="1"/>
  <c r="F116" i="8"/>
  <c r="J116" i="8" s="1"/>
  <c r="F117" i="8"/>
  <c r="J117" i="8" s="1"/>
  <c r="F118" i="8"/>
  <c r="J118" i="8" s="1"/>
  <c r="F119" i="8"/>
  <c r="J119" i="8" s="1"/>
  <c r="F120" i="8"/>
  <c r="J120" i="8" s="1"/>
  <c r="F121" i="8"/>
  <c r="J121" i="8" s="1"/>
  <c r="F122" i="8"/>
  <c r="J122" i="8" s="1"/>
  <c r="F123" i="8"/>
  <c r="J123" i="8" s="1"/>
  <c r="F124" i="8"/>
  <c r="J124" i="8" s="1"/>
  <c r="F125" i="8"/>
  <c r="J125" i="8" s="1"/>
  <c r="F126" i="8"/>
  <c r="J126" i="8" s="1"/>
  <c r="F127" i="8"/>
  <c r="J127" i="8" s="1"/>
  <c r="F128" i="8"/>
  <c r="J128" i="8" s="1"/>
  <c r="F129" i="8"/>
  <c r="J129" i="8" s="1"/>
  <c r="F130" i="8"/>
  <c r="J130" i="8" s="1"/>
  <c r="F131" i="8"/>
  <c r="J131" i="8" s="1"/>
  <c r="F132" i="8"/>
  <c r="J132" i="8" s="1"/>
  <c r="F133" i="8"/>
  <c r="J133" i="8" s="1"/>
  <c r="F134" i="8"/>
  <c r="J134" i="8" s="1"/>
  <c r="F135" i="8"/>
  <c r="J135" i="8" s="1"/>
  <c r="F136" i="8"/>
  <c r="J136" i="8" s="1"/>
  <c r="F137" i="8"/>
  <c r="J137" i="8" s="1"/>
  <c r="F138" i="8"/>
  <c r="J138" i="8" s="1"/>
  <c r="F139" i="8"/>
  <c r="J139" i="8" s="1"/>
  <c r="F140" i="8"/>
  <c r="J140" i="8" s="1"/>
  <c r="F141" i="8"/>
  <c r="J141" i="8" s="1"/>
  <c r="F142" i="8"/>
  <c r="J142" i="8" s="1"/>
  <c r="F143" i="8"/>
  <c r="J143" i="8" s="1"/>
  <c r="F144" i="8"/>
  <c r="J144" i="8" s="1"/>
  <c r="F145" i="8"/>
  <c r="J145" i="8" s="1"/>
  <c r="F146" i="8"/>
  <c r="J146" i="8" s="1"/>
  <c r="F147" i="8"/>
  <c r="J147" i="8" s="1"/>
  <c r="F148" i="8"/>
  <c r="J148" i="8" s="1"/>
  <c r="F149" i="8"/>
  <c r="J149" i="8" s="1"/>
  <c r="F150" i="8"/>
  <c r="J150" i="8" s="1"/>
  <c r="F151" i="8"/>
  <c r="J151" i="8" s="1"/>
  <c r="F152" i="8"/>
  <c r="J152" i="8" s="1"/>
  <c r="F153" i="8"/>
  <c r="J153" i="8" s="1"/>
  <c r="F154" i="8"/>
  <c r="J154" i="8" s="1"/>
  <c r="F155" i="8"/>
  <c r="J155" i="8" s="1"/>
  <c r="F156" i="8"/>
  <c r="J156" i="8" s="1"/>
  <c r="F158" i="8"/>
  <c r="J158" i="8" s="1"/>
  <c r="F157" i="8"/>
  <c r="J157" i="8" s="1"/>
  <c r="F159" i="8"/>
  <c r="J159" i="8" s="1"/>
  <c r="F160" i="8"/>
  <c r="J160" i="8" s="1"/>
  <c r="F161" i="8"/>
  <c r="J161" i="8" s="1"/>
  <c r="F162" i="8"/>
  <c r="J162" i="8" s="1"/>
  <c r="F163" i="8"/>
  <c r="J163" i="8" s="1"/>
  <c r="F164" i="8"/>
  <c r="J164" i="8" s="1"/>
  <c r="F165" i="8"/>
  <c r="J165" i="8" s="1"/>
  <c r="F166" i="8"/>
  <c r="J166" i="8" s="1"/>
  <c r="F167" i="8"/>
  <c r="J167" i="8" s="1"/>
  <c r="F168" i="8"/>
  <c r="J168" i="8" s="1"/>
  <c r="F169" i="8"/>
  <c r="J169" i="8" s="1"/>
  <c r="F170" i="8"/>
  <c r="J170" i="8" s="1"/>
  <c r="F171" i="8"/>
  <c r="J171" i="8" s="1"/>
  <c r="F172" i="8"/>
  <c r="J172" i="8" s="1"/>
  <c r="F173" i="8"/>
  <c r="J173" i="8" s="1"/>
  <c r="F174" i="8"/>
  <c r="J174" i="8" s="1"/>
  <c r="F175" i="8"/>
  <c r="J175" i="8" s="1"/>
  <c r="F176" i="8"/>
  <c r="J176" i="8" s="1"/>
  <c r="F177" i="8"/>
  <c r="J177" i="8" s="1"/>
  <c r="F178" i="8"/>
  <c r="J178" i="8" s="1"/>
  <c r="F179" i="8"/>
  <c r="J179" i="8" s="1"/>
  <c r="F180" i="8"/>
  <c r="J180" i="8" s="1"/>
  <c r="F181" i="8"/>
  <c r="J181" i="8" s="1"/>
  <c r="F182" i="8"/>
  <c r="J182" i="8" s="1"/>
  <c r="F183" i="8"/>
  <c r="J183" i="8" s="1"/>
  <c r="F184" i="8"/>
  <c r="J184" i="8" s="1"/>
  <c r="F185" i="8"/>
  <c r="J185" i="8" s="1"/>
  <c r="F186" i="8"/>
  <c r="J186" i="8" s="1"/>
  <c r="F187" i="8"/>
  <c r="J187" i="8" s="1"/>
  <c r="F188" i="8"/>
  <c r="J188" i="8" s="1"/>
  <c r="F189" i="8"/>
  <c r="J189" i="8" s="1"/>
  <c r="F190" i="8"/>
  <c r="J190" i="8" s="1"/>
  <c r="F191" i="8"/>
  <c r="J191" i="8" s="1"/>
  <c r="F192" i="8"/>
  <c r="J192" i="8" s="1"/>
  <c r="F193" i="8"/>
  <c r="J193" i="8" s="1"/>
  <c r="F194" i="8"/>
  <c r="J194" i="8" s="1"/>
  <c r="F195" i="8"/>
  <c r="J195" i="8" s="1"/>
  <c r="F196" i="8"/>
  <c r="J196" i="8" s="1"/>
  <c r="F197" i="8"/>
  <c r="J197" i="8" s="1"/>
  <c r="F198" i="8"/>
  <c r="J198" i="8" s="1"/>
  <c r="F199" i="8"/>
  <c r="J199" i="8" s="1"/>
  <c r="F200" i="8"/>
  <c r="J200" i="8" s="1"/>
  <c r="F201" i="8"/>
  <c r="J201" i="8" s="1"/>
  <c r="F202" i="8"/>
  <c r="J202" i="8" s="1"/>
  <c r="F203" i="8"/>
  <c r="J203" i="8" s="1"/>
  <c r="F204" i="8"/>
  <c r="J204" i="8" s="1"/>
  <c r="F205" i="8"/>
  <c r="J205" i="8" s="1"/>
  <c r="F206" i="8"/>
  <c r="J206" i="8" s="1"/>
  <c r="F207" i="8"/>
  <c r="J207" i="8" s="1"/>
  <c r="F208" i="8"/>
  <c r="J208" i="8" s="1"/>
  <c r="F209" i="8"/>
  <c r="J209" i="8" s="1"/>
  <c r="F210" i="8"/>
  <c r="J210" i="8" s="1"/>
  <c r="F211" i="8"/>
  <c r="J211" i="8" s="1"/>
  <c r="F212" i="8"/>
  <c r="J212" i="8" s="1"/>
  <c r="F213" i="8"/>
  <c r="J213" i="8" s="1"/>
  <c r="F214" i="8"/>
  <c r="J214" i="8" s="1"/>
  <c r="F215" i="8"/>
  <c r="J215" i="8" s="1"/>
  <c r="F216" i="8"/>
  <c r="J216" i="8" s="1"/>
  <c r="F217" i="8"/>
  <c r="J217" i="8" s="1"/>
  <c r="F218" i="8"/>
  <c r="J218" i="8" s="1"/>
  <c r="F219" i="8"/>
  <c r="J219" i="8" s="1"/>
  <c r="F221" i="8"/>
  <c r="J221" i="8" s="1"/>
  <c r="F222" i="8"/>
  <c r="J222" i="8" s="1"/>
  <c r="F223" i="8"/>
  <c r="J223" i="8" s="1"/>
  <c r="F224" i="8"/>
  <c r="J224" i="8" s="1"/>
  <c r="F225" i="8"/>
  <c r="J225" i="8" s="1"/>
  <c r="F226" i="8"/>
  <c r="J226" i="8" s="1"/>
  <c r="F227" i="8"/>
  <c r="J227" i="8" s="1"/>
  <c r="F228" i="8"/>
  <c r="J228" i="8" s="1"/>
  <c r="F229" i="8"/>
  <c r="J229" i="8" s="1"/>
  <c r="F230" i="8"/>
  <c r="J230" i="8" s="1"/>
  <c r="F231" i="8"/>
  <c r="J231" i="8" s="1"/>
  <c r="F232" i="8"/>
  <c r="J232" i="8" s="1"/>
  <c r="F233" i="8"/>
  <c r="J233" i="8" s="1"/>
  <c r="F234" i="8"/>
  <c r="J234" i="8" s="1"/>
  <c r="F235" i="8"/>
  <c r="J235" i="8" s="1"/>
  <c r="F236" i="8"/>
  <c r="J236" i="8" s="1"/>
  <c r="F237" i="8"/>
  <c r="J237" i="8" s="1"/>
  <c r="F238" i="8"/>
  <c r="J238" i="8" s="1"/>
  <c r="F239" i="8"/>
  <c r="J239" i="8" s="1"/>
  <c r="F240" i="8"/>
  <c r="J240" i="8" s="1"/>
  <c r="F241" i="8"/>
  <c r="J241" i="8" s="1"/>
  <c r="F242" i="8"/>
  <c r="J242" i="8" s="1"/>
  <c r="F243" i="8"/>
  <c r="J243" i="8" s="1"/>
  <c r="F244" i="8"/>
  <c r="J244" i="8" s="1"/>
  <c r="F245" i="8"/>
  <c r="J245" i="8" s="1"/>
  <c r="F246" i="8"/>
  <c r="J246" i="8" s="1"/>
  <c r="F247" i="8"/>
  <c r="J247" i="8" s="1"/>
  <c r="F248" i="8"/>
  <c r="J248" i="8" s="1"/>
  <c r="F249" i="8"/>
  <c r="J249" i="8" s="1"/>
  <c r="F250" i="8"/>
  <c r="J250" i="8" s="1"/>
  <c r="F251" i="8"/>
  <c r="J251" i="8" s="1"/>
  <c r="F252" i="8"/>
  <c r="J252" i="8" s="1"/>
  <c r="F253" i="8"/>
  <c r="J253" i="8" s="1"/>
  <c r="F254" i="8"/>
  <c r="J254" i="8" s="1"/>
  <c r="F255" i="8"/>
  <c r="J255" i="8" s="1"/>
  <c r="F256" i="8"/>
  <c r="J256" i="8" s="1"/>
  <c r="F257" i="8"/>
  <c r="J257" i="8" s="1"/>
  <c r="F258" i="8"/>
  <c r="J258" i="8" s="1"/>
  <c r="F259" i="8"/>
  <c r="J259" i="8" s="1"/>
  <c r="F260" i="8"/>
  <c r="J260" i="8" s="1"/>
  <c r="F261" i="8"/>
  <c r="J261" i="8" s="1"/>
  <c r="F262" i="8"/>
  <c r="J262" i="8" s="1"/>
  <c r="F263" i="8"/>
  <c r="J263" i="8" s="1"/>
  <c r="F264" i="8"/>
  <c r="J264" i="8" s="1"/>
  <c r="F265" i="8"/>
  <c r="J265" i="8" s="1"/>
  <c r="F266" i="8"/>
  <c r="J266" i="8" s="1"/>
  <c r="F267" i="8"/>
  <c r="J267" i="8" s="1"/>
  <c r="F268" i="8"/>
  <c r="J268" i="8" s="1"/>
  <c r="F269" i="8"/>
  <c r="J269" i="8" s="1"/>
  <c r="F270" i="8"/>
  <c r="J270" i="8" s="1"/>
  <c r="F271" i="8"/>
  <c r="J271" i="8" s="1"/>
  <c r="F272" i="8"/>
  <c r="J272" i="8" s="1"/>
  <c r="F273" i="8"/>
  <c r="J273" i="8" s="1"/>
  <c r="F274" i="8"/>
  <c r="J274" i="8" s="1"/>
  <c r="F275" i="8"/>
  <c r="J275" i="8" s="1"/>
  <c r="F276" i="8"/>
  <c r="J276" i="8" s="1"/>
  <c r="F277" i="8"/>
  <c r="J277" i="8" s="1"/>
  <c r="F278" i="8"/>
  <c r="J278" i="8" s="1"/>
  <c r="F279" i="8"/>
  <c r="J279" i="8" s="1"/>
  <c r="F280" i="8"/>
  <c r="J280" i="8" s="1"/>
  <c r="F281" i="8"/>
  <c r="J281" i="8" s="1"/>
  <c r="F282" i="8"/>
  <c r="J282" i="8" s="1"/>
  <c r="F283" i="8"/>
  <c r="J283" i="8" s="1"/>
  <c r="F284" i="8"/>
  <c r="J284" i="8" s="1"/>
  <c r="F285" i="8"/>
  <c r="J285" i="8" s="1"/>
  <c r="F286" i="8"/>
  <c r="J286" i="8" s="1"/>
  <c r="F287" i="8"/>
  <c r="J287" i="8" s="1"/>
  <c r="F288" i="8"/>
  <c r="J288" i="8" s="1"/>
  <c r="F289" i="8"/>
  <c r="J289" i="8" s="1"/>
  <c r="F290" i="8"/>
  <c r="J290" i="8" s="1"/>
  <c r="F291" i="8"/>
  <c r="J291" i="8" s="1"/>
  <c r="F292" i="8"/>
  <c r="J292" i="8" s="1"/>
  <c r="F293" i="8"/>
  <c r="J293" i="8" s="1"/>
  <c r="F294" i="8"/>
  <c r="J294" i="8" s="1"/>
  <c r="F295" i="8"/>
  <c r="J295" i="8" s="1"/>
  <c r="F296" i="8"/>
  <c r="J296" i="8" s="1"/>
  <c r="F297" i="8"/>
  <c r="J297" i="8" s="1"/>
  <c r="F298" i="8"/>
  <c r="J298" i="8" s="1"/>
  <c r="F299" i="8"/>
  <c r="J299" i="8" s="1"/>
  <c r="F300" i="8"/>
  <c r="J300" i="8" s="1"/>
  <c r="F301" i="8"/>
  <c r="J301" i="8" s="1"/>
  <c r="F302" i="8"/>
  <c r="J302" i="8" s="1"/>
  <c r="F303" i="8"/>
  <c r="J303" i="8" s="1"/>
  <c r="F304" i="8"/>
  <c r="J304" i="8" s="1"/>
  <c r="F305" i="8"/>
  <c r="J305" i="8" s="1"/>
  <c r="F306" i="8"/>
  <c r="J306" i="8" s="1"/>
  <c r="F307" i="8"/>
  <c r="J307" i="8" s="1"/>
  <c r="F308" i="8"/>
  <c r="J308" i="8" s="1"/>
  <c r="F309" i="8"/>
  <c r="J309" i="8" s="1"/>
  <c r="F310" i="8"/>
  <c r="J310" i="8" s="1"/>
  <c r="F311" i="8"/>
  <c r="J311" i="8" s="1"/>
  <c r="F312" i="8"/>
  <c r="J312" i="8" s="1"/>
  <c r="F313" i="8"/>
  <c r="J313" i="8" s="1"/>
  <c r="F314" i="8"/>
  <c r="J314" i="8" s="1"/>
  <c r="F315" i="8"/>
  <c r="J315" i="8" s="1"/>
  <c r="F316" i="8"/>
  <c r="J316" i="8" s="1"/>
  <c r="F317" i="8"/>
  <c r="J317" i="8" s="1"/>
  <c r="F318" i="8"/>
  <c r="J318" i="8" s="1"/>
  <c r="F319" i="8"/>
  <c r="J319" i="8" s="1"/>
  <c r="F320" i="8"/>
  <c r="J320" i="8" s="1"/>
  <c r="F321" i="8"/>
  <c r="J321" i="8" s="1"/>
  <c r="F322" i="8"/>
  <c r="J322" i="8" s="1"/>
  <c r="F323" i="8"/>
  <c r="J323" i="8" s="1"/>
  <c r="F324" i="8"/>
  <c r="J324" i="8" s="1"/>
  <c r="F325" i="8"/>
  <c r="J325" i="8" s="1"/>
  <c r="F326" i="8"/>
  <c r="J326" i="8" s="1"/>
  <c r="F327" i="8"/>
  <c r="J327" i="8" s="1"/>
  <c r="F328" i="8"/>
  <c r="J328" i="8" s="1"/>
  <c r="F329" i="8"/>
  <c r="J329" i="8" s="1"/>
  <c r="F330" i="8"/>
  <c r="J330" i="8" s="1"/>
  <c r="F331" i="8"/>
  <c r="J331" i="8" s="1"/>
  <c r="F332" i="8"/>
  <c r="J332" i="8" s="1"/>
  <c r="F333" i="8"/>
  <c r="J333" i="8" s="1"/>
  <c r="F334" i="8"/>
  <c r="J334" i="8" s="1"/>
  <c r="F335" i="8"/>
  <c r="J335" i="8" s="1"/>
  <c r="F336" i="8"/>
  <c r="J336" i="8" s="1"/>
  <c r="F337" i="8"/>
  <c r="J337" i="8" s="1"/>
  <c r="F338" i="8"/>
  <c r="J338" i="8" s="1"/>
  <c r="F339" i="8"/>
  <c r="J339" i="8" s="1"/>
  <c r="F340" i="8"/>
  <c r="J340" i="8" s="1"/>
  <c r="F341" i="8"/>
  <c r="J341" i="8" s="1"/>
  <c r="F342" i="8"/>
  <c r="J342" i="8" s="1"/>
  <c r="F343" i="8"/>
  <c r="J343" i="8" s="1"/>
  <c r="F344" i="8"/>
  <c r="J344" i="8" s="1"/>
  <c r="F345" i="8"/>
  <c r="J345" i="8" s="1"/>
  <c r="F346" i="8"/>
  <c r="J346" i="8" s="1"/>
  <c r="F347" i="8"/>
  <c r="J347" i="8" s="1"/>
  <c r="F348" i="8"/>
  <c r="J348" i="8" s="1"/>
  <c r="F349" i="8"/>
  <c r="J349" i="8" s="1"/>
  <c r="F350" i="8"/>
  <c r="J350" i="8" s="1"/>
  <c r="F351" i="8"/>
  <c r="J351" i="8" s="1"/>
  <c r="F352" i="8"/>
  <c r="J352" i="8" s="1"/>
  <c r="F353" i="8"/>
  <c r="J353" i="8" s="1"/>
  <c r="F354" i="8"/>
  <c r="J354" i="8" s="1"/>
  <c r="F355" i="8"/>
  <c r="J355" i="8" s="1"/>
  <c r="F356" i="8"/>
  <c r="J356" i="8" s="1"/>
  <c r="F357" i="8"/>
  <c r="J357" i="8" s="1"/>
  <c r="F358" i="8"/>
  <c r="J358" i="8" s="1"/>
  <c r="F359" i="8"/>
  <c r="J359" i="8" s="1"/>
  <c r="F360" i="8"/>
  <c r="J360" i="8" s="1"/>
  <c r="F361" i="8"/>
  <c r="J361" i="8" s="1"/>
  <c r="F362" i="8"/>
  <c r="J362" i="8" s="1"/>
  <c r="F363" i="8"/>
  <c r="J363" i="8" s="1"/>
  <c r="F364" i="8"/>
  <c r="J364" i="8" s="1"/>
  <c r="F365" i="8"/>
  <c r="J365" i="8" s="1"/>
  <c r="F366" i="8"/>
  <c r="J366" i="8" s="1"/>
  <c r="F367" i="8"/>
  <c r="J367" i="8" s="1"/>
  <c r="F368" i="8"/>
  <c r="J368" i="8" s="1"/>
  <c r="F369" i="8"/>
  <c r="J369" i="8" s="1"/>
  <c r="F370" i="8"/>
  <c r="J370" i="8" s="1"/>
  <c r="F371" i="8"/>
  <c r="J371" i="8" s="1"/>
  <c r="F372" i="8"/>
  <c r="J372" i="8" s="1"/>
  <c r="F373" i="8"/>
  <c r="J373" i="8" s="1"/>
  <c r="F374" i="8"/>
  <c r="J374" i="8" s="1"/>
  <c r="F375" i="8"/>
  <c r="J375" i="8" s="1"/>
  <c r="F376" i="8"/>
  <c r="J376" i="8" s="1"/>
  <c r="F377" i="8"/>
  <c r="J377" i="8" s="1"/>
  <c r="F378" i="8"/>
  <c r="J378" i="8" s="1"/>
  <c r="F379" i="8"/>
  <c r="J379" i="8" s="1"/>
  <c r="F380" i="8"/>
  <c r="J380" i="8" s="1"/>
  <c r="F381" i="8"/>
  <c r="J381" i="8" s="1"/>
  <c r="F382" i="8"/>
  <c r="J382" i="8" s="1"/>
  <c r="F383" i="8"/>
  <c r="J383" i="8" s="1"/>
  <c r="F384" i="8"/>
  <c r="J384" i="8" s="1"/>
  <c r="F385" i="8"/>
  <c r="J385" i="8" s="1"/>
  <c r="F386" i="8"/>
  <c r="J386" i="8" s="1"/>
  <c r="F387" i="8"/>
  <c r="J387" i="8" s="1"/>
  <c r="F388" i="8"/>
  <c r="J388" i="8" s="1"/>
  <c r="F389" i="8"/>
  <c r="J389" i="8" s="1"/>
  <c r="F390" i="8"/>
  <c r="J390" i="8" s="1"/>
  <c r="F391" i="8"/>
  <c r="J391" i="8" s="1"/>
  <c r="F392" i="8"/>
  <c r="J392" i="8" s="1"/>
  <c r="F393" i="8"/>
  <c r="J393" i="8" s="1"/>
  <c r="F394" i="8"/>
  <c r="J394" i="8" s="1"/>
  <c r="F395" i="8"/>
  <c r="J395" i="8" s="1"/>
  <c r="F396" i="8"/>
  <c r="J396" i="8" s="1"/>
  <c r="F397" i="8"/>
  <c r="J397" i="8" s="1"/>
  <c r="F398" i="8"/>
  <c r="J398" i="8" s="1"/>
  <c r="F399" i="8"/>
  <c r="J399" i="8" s="1"/>
  <c r="F400" i="8"/>
  <c r="J400" i="8" s="1"/>
  <c r="F401" i="8"/>
  <c r="J401" i="8" s="1"/>
  <c r="F402" i="8"/>
  <c r="J402" i="8" s="1"/>
  <c r="F403" i="8"/>
  <c r="J403" i="8" s="1"/>
  <c r="F404" i="8"/>
  <c r="J404" i="8" s="1"/>
  <c r="F405" i="8"/>
  <c r="J405" i="8" s="1"/>
  <c r="F406" i="8"/>
  <c r="J406" i="8" s="1"/>
  <c r="F407" i="8"/>
  <c r="J407" i="8" s="1"/>
  <c r="F408" i="8"/>
  <c r="J408" i="8" s="1"/>
  <c r="F409" i="8"/>
  <c r="J409" i="8" s="1"/>
  <c r="F410" i="8"/>
  <c r="J410" i="8" s="1"/>
  <c r="F411" i="8"/>
  <c r="J411" i="8" s="1"/>
  <c r="F412" i="8"/>
  <c r="J412" i="8" s="1"/>
  <c r="F413" i="8"/>
  <c r="J413" i="8" s="1"/>
  <c r="F414" i="8"/>
  <c r="J414" i="8" s="1"/>
  <c r="F415" i="8"/>
  <c r="J415" i="8" s="1"/>
  <c r="F416" i="8"/>
  <c r="J416" i="8" s="1"/>
  <c r="F417" i="8"/>
  <c r="J417" i="8" s="1"/>
  <c r="F418" i="8"/>
  <c r="J418" i="8" s="1"/>
  <c r="F419" i="8"/>
  <c r="J419" i="8" s="1"/>
  <c r="F420" i="8"/>
  <c r="J420" i="8" s="1"/>
  <c r="F421" i="8"/>
  <c r="J421" i="8" s="1"/>
  <c r="F422" i="8"/>
  <c r="J422" i="8" s="1"/>
  <c r="F423" i="8"/>
  <c r="J423" i="8" s="1"/>
  <c r="F424" i="8"/>
  <c r="J424" i="8" s="1"/>
  <c r="F425" i="8"/>
  <c r="J425" i="8" s="1"/>
  <c r="F426" i="8"/>
  <c r="J426" i="8" s="1"/>
  <c r="F427" i="8"/>
  <c r="J427" i="8" s="1"/>
  <c r="F428" i="8"/>
  <c r="J428" i="8" s="1"/>
  <c r="F429" i="8"/>
  <c r="J429" i="8" s="1"/>
  <c r="F430" i="8"/>
  <c r="J430" i="8" s="1"/>
  <c r="F431" i="8"/>
  <c r="J431" i="8" s="1"/>
  <c r="F432" i="8"/>
  <c r="J432" i="8" s="1"/>
  <c r="F433" i="8"/>
  <c r="J433" i="8" s="1"/>
  <c r="F434" i="8"/>
  <c r="J434" i="8" s="1"/>
  <c r="F435" i="8"/>
  <c r="J435" i="8" s="1"/>
  <c r="F436" i="8"/>
  <c r="J436" i="8" s="1"/>
  <c r="F437" i="8"/>
  <c r="J437" i="8" s="1"/>
  <c r="F438" i="8"/>
  <c r="J438" i="8" s="1"/>
  <c r="F439" i="8"/>
  <c r="J439" i="8" s="1"/>
  <c r="F440" i="8"/>
  <c r="J440" i="8" s="1"/>
  <c r="F441" i="8"/>
  <c r="J441" i="8" s="1"/>
  <c r="F442" i="8"/>
  <c r="J442" i="8" s="1"/>
  <c r="F443" i="8"/>
  <c r="J443" i="8" s="1"/>
  <c r="F444" i="8"/>
  <c r="J444" i="8" s="1"/>
  <c r="F445" i="8"/>
  <c r="J445" i="8" s="1"/>
  <c r="F446" i="8"/>
  <c r="J446" i="8" s="1"/>
  <c r="F447" i="8"/>
  <c r="J447" i="8" s="1"/>
  <c r="F448" i="8"/>
  <c r="J448" i="8" s="1"/>
  <c r="F449" i="8"/>
  <c r="J449" i="8" s="1"/>
  <c r="F450" i="8"/>
  <c r="J450" i="8" s="1"/>
  <c r="F451" i="8"/>
  <c r="J451" i="8" s="1"/>
  <c r="F452" i="8"/>
  <c r="J452" i="8" s="1"/>
  <c r="F453" i="8"/>
  <c r="J453" i="8" s="1"/>
  <c r="F454" i="8"/>
  <c r="J454" i="8" s="1"/>
  <c r="F455" i="8"/>
  <c r="J455" i="8" s="1"/>
  <c r="F456" i="8"/>
  <c r="J456" i="8" s="1"/>
  <c r="F457" i="8"/>
  <c r="J457" i="8" s="1"/>
  <c r="F458" i="8"/>
  <c r="J458" i="8" s="1"/>
  <c r="F459" i="8"/>
  <c r="J459" i="8" s="1"/>
  <c r="F460" i="8"/>
  <c r="J460" i="8" s="1"/>
  <c r="F461" i="8"/>
  <c r="J461" i="8" s="1"/>
  <c r="F462" i="8"/>
  <c r="J462" i="8" s="1"/>
  <c r="F463" i="8"/>
  <c r="J463" i="8" s="1"/>
  <c r="F464" i="8"/>
  <c r="J464" i="8" s="1"/>
  <c r="F465" i="8"/>
  <c r="J465" i="8" s="1"/>
  <c r="F466" i="8"/>
  <c r="J466" i="8" s="1"/>
  <c r="F467" i="8"/>
  <c r="J467" i="8" s="1"/>
  <c r="F468" i="8"/>
  <c r="J468" i="8" s="1"/>
  <c r="F469" i="8"/>
  <c r="J469" i="8" s="1"/>
  <c r="F470" i="8"/>
  <c r="J470" i="8" s="1"/>
  <c r="F471" i="8"/>
  <c r="J471" i="8" s="1"/>
  <c r="F472" i="8"/>
  <c r="J472" i="8" s="1"/>
  <c r="F473" i="8"/>
  <c r="J473" i="8" s="1"/>
  <c r="F474" i="8"/>
  <c r="J474" i="8" s="1"/>
  <c r="F475" i="8"/>
  <c r="J475" i="8" s="1"/>
  <c r="F476" i="8"/>
  <c r="J476" i="8" s="1"/>
  <c r="F477" i="8"/>
  <c r="J477" i="8" s="1"/>
  <c r="F478" i="8"/>
  <c r="J478" i="8" s="1"/>
  <c r="F479" i="8"/>
  <c r="J479" i="8" s="1"/>
  <c r="F480" i="8"/>
  <c r="J480" i="8" s="1"/>
  <c r="F481" i="8"/>
  <c r="J481" i="8" s="1"/>
  <c r="F482" i="8"/>
  <c r="J482" i="8" s="1"/>
  <c r="F483" i="8"/>
  <c r="J483" i="8" s="1"/>
  <c r="F484" i="8"/>
  <c r="J484" i="8" s="1"/>
  <c r="F485" i="8"/>
  <c r="J485" i="8" s="1"/>
  <c r="F486" i="8"/>
  <c r="J486" i="8" s="1"/>
  <c r="F487" i="8"/>
  <c r="J487" i="8" s="1"/>
  <c r="F488" i="8"/>
  <c r="J488" i="8" s="1"/>
  <c r="F489" i="8"/>
  <c r="J489" i="8" s="1"/>
  <c r="F490" i="8"/>
  <c r="J490" i="8" s="1"/>
  <c r="F491" i="8"/>
  <c r="J491" i="8" s="1"/>
  <c r="F492" i="8"/>
  <c r="J492" i="8" s="1"/>
  <c r="F493" i="8"/>
  <c r="J493" i="8" s="1"/>
  <c r="F494" i="8"/>
  <c r="J494" i="8" s="1"/>
  <c r="F495" i="8"/>
  <c r="J495" i="8" s="1"/>
  <c r="F496" i="8"/>
  <c r="J496" i="8" s="1"/>
  <c r="F497" i="8"/>
  <c r="J497" i="8" s="1"/>
  <c r="F498" i="8"/>
  <c r="J498" i="8" s="1"/>
  <c r="F499" i="8"/>
  <c r="J499" i="8" s="1"/>
  <c r="F502" i="8"/>
  <c r="J502" i="8" s="1"/>
  <c r="F503" i="8"/>
  <c r="J503" i="8" s="1"/>
  <c r="F504" i="8"/>
  <c r="J504" i="8" s="1"/>
  <c r="F505" i="8"/>
  <c r="J505" i="8" s="1"/>
  <c r="F506" i="8"/>
  <c r="J506" i="8" s="1"/>
  <c r="F507" i="8"/>
  <c r="J507" i="8" s="1"/>
  <c r="F508" i="8"/>
  <c r="J508" i="8" s="1"/>
  <c r="F509" i="8"/>
  <c r="J509" i="8" s="1"/>
  <c r="F510" i="8"/>
  <c r="J510" i="8" s="1"/>
  <c r="F511" i="8"/>
  <c r="J511" i="8" s="1"/>
  <c r="F512" i="8"/>
  <c r="J512" i="8" s="1"/>
  <c r="F513" i="8"/>
  <c r="J513" i="8" s="1"/>
  <c r="F514" i="8"/>
  <c r="J514" i="8" s="1"/>
  <c r="F515" i="8"/>
  <c r="J515" i="8" s="1"/>
  <c r="F516" i="8"/>
  <c r="J516" i="8" s="1"/>
  <c r="F517" i="8"/>
  <c r="J517" i="8" s="1"/>
  <c r="F518" i="8"/>
  <c r="J518" i="8" s="1"/>
  <c r="F519" i="8"/>
  <c r="J519" i="8" s="1"/>
  <c r="F520" i="8"/>
  <c r="J520" i="8" s="1"/>
  <c r="F521" i="8"/>
  <c r="J521" i="8" s="1"/>
  <c r="F522" i="8"/>
  <c r="J522" i="8" s="1"/>
  <c r="F523" i="8"/>
  <c r="J523" i="8" s="1"/>
  <c r="F524" i="8"/>
  <c r="J524" i="8" s="1"/>
  <c r="F525" i="8"/>
  <c r="J525" i="8" s="1"/>
  <c r="F526" i="8"/>
  <c r="J526" i="8" s="1"/>
  <c r="F527" i="8"/>
  <c r="J527" i="8" s="1"/>
  <c r="F528" i="8"/>
  <c r="J528" i="8" s="1"/>
  <c r="F529" i="8"/>
  <c r="J529" i="8" s="1"/>
  <c r="F530" i="8"/>
  <c r="J530" i="8" s="1"/>
  <c r="F531" i="8"/>
  <c r="J531" i="8" s="1"/>
  <c r="F532" i="8"/>
  <c r="J532" i="8" s="1"/>
  <c r="F533" i="8"/>
  <c r="J533" i="8" s="1"/>
  <c r="F534" i="8"/>
  <c r="J534" i="8" s="1"/>
  <c r="F535" i="8"/>
  <c r="J535" i="8" s="1"/>
  <c r="F536" i="8"/>
  <c r="J536" i="8" s="1"/>
  <c r="F537" i="8"/>
  <c r="J537" i="8" s="1"/>
  <c r="F538" i="8"/>
  <c r="J538" i="8" s="1"/>
  <c r="F539" i="8"/>
  <c r="J539" i="8" s="1"/>
  <c r="F540" i="8"/>
  <c r="J540" i="8" s="1"/>
  <c r="F541" i="8"/>
  <c r="J541" i="8" s="1"/>
  <c r="F542" i="8"/>
  <c r="J542" i="8" s="1"/>
  <c r="F543" i="8"/>
  <c r="J543" i="8" s="1"/>
  <c r="F544" i="8"/>
  <c r="J544" i="8" s="1"/>
  <c r="F545" i="8"/>
  <c r="J545" i="8" s="1"/>
  <c r="F546" i="8"/>
  <c r="J546" i="8" s="1"/>
  <c r="F547" i="8"/>
  <c r="J547" i="8" s="1"/>
  <c r="F548" i="8"/>
  <c r="J548" i="8" s="1"/>
  <c r="F549" i="8"/>
  <c r="J549" i="8" s="1"/>
  <c r="F550" i="8"/>
  <c r="J550" i="8" s="1"/>
  <c r="F551" i="8"/>
  <c r="J551" i="8" s="1"/>
  <c r="F552" i="8"/>
  <c r="J552" i="8" s="1"/>
  <c r="F553" i="8"/>
  <c r="J553" i="8" s="1"/>
  <c r="F554" i="8"/>
  <c r="J554" i="8" s="1"/>
  <c r="F555" i="8"/>
  <c r="J555" i="8" s="1"/>
  <c r="F556" i="8"/>
  <c r="J556" i="8" s="1"/>
  <c r="F557" i="8"/>
  <c r="J557" i="8" s="1"/>
  <c r="F558" i="8"/>
  <c r="J558" i="8" s="1"/>
  <c r="F559" i="8"/>
  <c r="J559" i="8" s="1"/>
  <c r="F560" i="8"/>
  <c r="J560" i="8" s="1"/>
  <c r="F561" i="8"/>
  <c r="J561" i="8" s="1"/>
  <c r="F562" i="8"/>
  <c r="J562" i="8" s="1"/>
  <c r="F563" i="8"/>
  <c r="J563" i="8" s="1"/>
  <c r="F564" i="8"/>
  <c r="J564" i="8" s="1"/>
  <c r="F565" i="8"/>
  <c r="J565" i="8" s="1"/>
  <c r="F566" i="8"/>
  <c r="J566" i="8" s="1"/>
  <c r="F567" i="8"/>
  <c r="J567" i="8" s="1"/>
  <c r="F568" i="8"/>
  <c r="J568" i="8" s="1"/>
  <c r="F569" i="8"/>
  <c r="J569" i="8" s="1"/>
  <c r="F570" i="8"/>
  <c r="J570" i="8" s="1"/>
  <c r="F571" i="8"/>
  <c r="J571" i="8" s="1"/>
  <c r="F572" i="8"/>
  <c r="J572" i="8" s="1"/>
  <c r="F573" i="8"/>
  <c r="J573" i="8" s="1"/>
  <c r="F574" i="8"/>
  <c r="J574" i="8" s="1"/>
  <c r="F575" i="8"/>
  <c r="J575" i="8" s="1"/>
  <c r="F576" i="8"/>
  <c r="J576" i="8" s="1"/>
  <c r="F577" i="8"/>
  <c r="J577" i="8" s="1"/>
  <c r="F578" i="8"/>
  <c r="J578" i="8" s="1"/>
  <c r="F579" i="8"/>
  <c r="J579" i="8" s="1"/>
  <c r="F580" i="8"/>
  <c r="J580" i="8" s="1"/>
  <c r="F581" i="8"/>
  <c r="J581" i="8" s="1"/>
  <c r="F582" i="8"/>
  <c r="J582" i="8" s="1"/>
  <c r="F583" i="8"/>
  <c r="J583" i="8" s="1"/>
  <c r="F584" i="8"/>
  <c r="J584" i="8" s="1"/>
  <c r="F585" i="8"/>
  <c r="J585" i="8" s="1"/>
  <c r="F586" i="8"/>
  <c r="J586" i="8" s="1"/>
  <c r="F587" i="8"/>
  <c r="J587" i="8" s="1"/>
  <c r="F588" i="8"/>
  <c r="J588" i="8" s="1"/>
  <c r="F589" i="8"/>
  <c r="J589" i="8" s="1"/>
  <c r="F590" i="8"/>
  <c r="J590" i="8" s="1"/>
  <c r="F591" i="8"/>
  <c r="J591" i="8" s="1"/>
  <c r="F592" i="8"/>
  <c r="J592" i="8" s="1"/>
  <c r="F593" i="8"/>
  <c r="J593" i="8" s="1"/>
  <c r="F594" i="8"/>
  <c r="J594" i="8" s="1"/>
  <c r="F595" i="8"/>
  <c r="J595" i="8" s="1"/>
  <c r="F596" i="8"/>
  <c r="J596" i="8" s="1"/>
  <c r="F597" i="8"/>
  <c r="J597" i="8" s="1"/>
  <c r="F598" i="8"/>
  <c r="J598" i="8" s="1"/>
  <c r="F599" i="8"/>
  <c r="J599" i="8" s="1"/>
  <c r="F600" i="8"/>
  <c r="J600" i="8" s="1"/>
  <c r="F601" i="8"/>
  <c r="J601" i="8" s="1"/>
  <c r="F602" i="8"/>
  <c r="J602" i="8" s="1"/>
  <c r="F603" i="8"/>
  <c r="J603" i="8" s="1"/>
  <c r="F604" i="8"/>
  <c r="J604" i="8" s="1"/>
  <c r="F605" i="8"/>
  <c r="J605" i="8" s="1"/>
  <c r="F606" i="8"/>
  <c r="J606" i="8" s="1"/>
  <c r="F607" i="8"/>
  <c r="J607" i="8" s="1"/>
  <c r="F608" i="8"/>
  <c r="J608" i="8" s="1"/>
  <c r="F609" i="8"/>
  <c r="J609" i="8" s="1"/>
  <c r="F610" i="8"/>
  <c r="J610" i="8" s="1"/>
  <c r="F611" i="8"/>
  <c r="J611" i="8" s="1"/>
  <c r="F612" i="8"/>
  <c r="J612" i="8" s="1"/>
  <c r="F613" i="8"/>
  <c r="J613" i="8" s="1"/>
  <c r="F614" i="8"/>
  <c r="J614" i="8" s="1"/>
  <c r="F615" i="8"/>
  <c r="J615" i="8" s="1"/>
  <c r="F616" i="8"/>
  <c r="J616" i="8" s="1"/>
  <c r="F617" i="8"/>
  <c r="J617" i="8" s="1"/>
  <c r="F618" i="8"/>
  <c r="J618" i="8" s="1"/>
  <c r="F619" i="8"/>
  <c r="J619" i="8" s="1"/>
  <c r="F620" i="8"/>
  <c r="J620" i="8" s="1"/>
  <c r="F621" i="8"/>
  <c r="J621" i="8" s="1"/>
  <c r="F622" i="8"/>
  <c r="J622" i="8" s="1"/>
  <c r="F623" i="8"/>
  <c r="J623" i="8" s="1"/>
  <c r="F624" i="8"/>
  <c r="J624" i="8" s="1"/>
  <c r="F625" i="8"/>
  <c r="J625" i="8" s="1"/>
  <c r="F626" i="8"/>
  <c r="J626" i="8" s="1"/>
  <c r="F627" i="8"/>
  <c r="J627" i="8" s="1"/>
  <c r="F628" i="8"/>
  <c r="J628" i="8" s="1"/>
  <c r="F629" i="8"/>
  <c r="J629" i="8" s="1"/>
  <c r="F630" i="8"/>
  <c r="J630" i="8" s="1"/>
  <c r="F631" i="8"/>
  <c r="J631" i="8" s="1"/>
  <c r="F632" i="8"/>
  <c r="J632" i="8" s="1"/>
  <c r="F633" i="8"/>
  <c r="J633" i="8" s="1"/>
  <c r="F634" i="8"/>
  <c r="J634" i="8" s="1"/>
  <c r="F635" i="8"/>
  <c r="J635" i="8" s="1"/>
  <c r="F636" i="8"/>
  <c r="J636" i="8" s="1"/>
  <c r="F637" i="8"/>
  <c r="J637" i="8" s="1"/>
  <c r="F638" i="8"/>
  <c r="J638" i="8" s="1"/>
  <c r="F639" i="8"/>
  <c r="J639" i="8" s="1"/>
  <c r="F640" i="8"/>
  <c r="J640" i="8" s="1"/>
  <c r="F641" i="8"/>
  <c r="J641" i="8" s="1"/>
  <c r="F642" i="8"/>
  <c r="J642" i="8" s="1"/>
  <c r="F643" i="8"/>
  <c r="J643" i="8" s="1"/>
  <c r="F644" i="8"/>
  <c r="J644" i="8" s="1"/>
  <c r="F645" i="8"/>
  <c r="J645" i="8" s="1"/>
  <c r="F646" i="8"/>
  <c r="J646" i="8" s="1"/>
  <c r="F647" i="8"/>
  <c r="J647" i="8" s="1"/>
  <c r="F648" i="8"/>
  <c r="J648" i="8" s="1"/>
  <c r="F649" i="8"/>
  <c r="J649" i="8" s="1"/>
  <c r="F650" i="8"/>
  <c r="J650" i="8" s="1"/>
  <c r="F651" i="8"/>
  <c r="J651" i="8" s="1"/>
  <c r="F652" i="8"/>
  <c r="J652" i="8" s="1"/>
  <c r="F653" i="8"/>
  <c r="J653" i="8" s="1"/>
  <c r="F654" i="8"/>
  <c r="J654" i="8" s="1"/>
  <c r="F655" i="8"/>
  <c r="J655" i="8" s="1"/>
  <c r="F656" i="8"/>
  <c r="J656" i="8" s="1"/>
  <c r="F657" i="8"/>
  <c r="J657" i="8" s="1"/>
  <c r="F658" i="8"/>
  <c r="J658" i="8" s="1"/>
  <c r="F659" i="8"/>
  <c r="J659" i="8" s="1"/>
  <c r="F660" i="8"/>
  <c r="J660" i="8" s="1"/>
  <c r="F661" i="8"/>
  <c r="J661" i="8" s="1"/>
  <c r="F662" i="8"/>
  <c r="J662" i="8" s="1"/>
  <c r="F663" i="8"/>
  <c r="J663" i="8" s="1"/>
  <c r="F664" i="8"/>
  <c r="J664" i="8" s="1"/>
  <c r="F665" i="8"/>
  <c r="J665" i="8" s="1"/>
  <c r="F666" i="8"/>
  <c r="J666" i="8" s="1"/>
  <c r="F667" i="8"/>
  <c r="J667" i="8" s="1"/>
  <c r="F668" i="8"/>
  <c r="J668" i="8" s="1"/>
  <c r="F669" i="8"/>
  <c r="J669" i="8" s="1"/>
  <c r="F670" i="8"/>
  <c r="J670" i="8" s="1"/>
  <c r="F671" i="8"/>
  <c r="J671" i="8" s="1"/>
  <c r="F672" i="8"/>
  <c r="J672" i="8" s="1"/>
  <c r="F673" i="8"/>
  <c r="J673" i="8" s="1"/>
  <c r="F674" i="8"/>
  <c r="J674" i="8" s="1"/>
  <c r="F675" i="8"/>
  <c r="J675" i="8" s="1"/>
  <c r="F676" i="8"/>
  <c r="J676" i="8" s="1"/>
  <c r="F677" i="8"/>
  <c r="J677" i="8" s="1"/>
  <c r="F678" i="8"/>
  <c r="J678" i="8" s="1"/>
  <c r="F679" i="8"/>
  <c r="J679" i="8" s="1"/>
  <c r="F680" i="8"/>
  <c r="J680" i="8" s="1"/>
  <c r="F681" i="8"/>
  <c r="J681" i="8" s="1"/>
  <c r="F682" i="8"/>
  <c r="J682" i="8" s="1"/>
  <c r="F683" i="8"/>
  <c r="J683" i="8" s="1"/>
  <c r="F684" i="8"/>
  <c r="J684" i="8" s="1"/>
  <c r="F685" i="8"/>
  <c r="J685" i="8" s="1"/>
  <c r="F686" i="8"/>
  <c r="J686" i="8" s="1"/>
  <c r="F687" i="8"/>
  <c r="J687" i="8" s="1"/>
  <c r="F688" i="8"/>
  <c r="J688" i="8" s="1"/>
  <c r="F689" i="8"/>
  <c r="J689" i="8" s="1"/>
  <c r="F690" i="8"/>
  <c r="J690" i="8" s="1"/>
  <c r="F691" i="8"/>
  <c r="J691" i="8" s="1"/>
  <c r="F692" i="8"/>
  <c r="J692" i="8" s="1"/>
  <c r="F693" i="8"/>
  <c r="J693" i="8" s="1"/>
  <c r="F694" i="8"/>
  <c r="J694" i="8" s="1"/>
  <c r="F695" i="8"/>
  <c r="J695" i="8" s="1"/>
  <c r="F696" i="8"/>
  <c r="J696" i="8" s="1"/>
  <c r="F697" i="8"/>
  <c r="J697" i="8" s="1"/>
  <c r="F698" i="8"/>
  <c r="J698" i="8" s="1"/>
  <c r="F699" i="8"/>
  <c r="J699" i="8" s="1"/>
  <c r="F700" i="8"/>
  <c r="J700" i="8" s="1"/>
  <c r="F701" i="8"/>
  <c r="J701" i="8" s="1"/>
  <c r="F702" i="8"/>
  <c r="J702" i="8" s="1"/>
  <c r="F703" i="8"/>
  <c r="J703" i="8" s="1"/>
  <c r="F704" i="8"/>
  <c r="J704" i="8" s="1"/>
  <c r="F705" i="8"/>
  <c r="J705" i="8" s="1"/>
  <c r="F706" i="8"/>
  <c r="J706" i="8" s="1"/>
  <c r="F707" i="8"/>
  <c r="J707" i="8" s="1"/>
  <c r="F708" i="8"/>
  <c r="J708" i="8" s="1"/>
  <c r="F709" i="8"/>
  <c r="J709" i="8" s="1"/>
  <c r="F710" i="8"/>
  <c r="J710" i="8" s="1"/>
  <c r="F711" i="8"/>
  <c r="J711" i="8" s="1"/>
  <c r="F712" i="8"/>
  <c r="J712" i="8" s="1"/>
  <c r="F713" i="8"/>
  <c r="J713" i="8" s="1"/>
  <c r="F714" i="8"/>
  <c r="J714" i="8" s="1"/>
  <c r="F715" i="8"/>
  <c r="J715" i="8" s="1"/>
  <c r="F716" i="8"/>
  <c r="J716" i="8" s="1"/>
  <c r="F717" i="8"/>
  <c r="J717" i="8" s="1"/>
  <c r="F718" i="8"/>
  <c r="J718" i="8" s="1"/>
  <c r="F719" i="8"/>
  <c r="J719" i="8" s="1"/>
  <c r="F720" i="8"/>
  <c r="J720" i="8" s="1"/>
  <c r="F721" i="8"/>
  <c r="J721" i="8" s="1"/>
  <c r="F722" i="8"/>
  <c r="J722" i="8" s="1"/>
  <c r="F723" i="8"/>
  <c r="J723" i="8" s="1"/>
  <c r="F724" i="8"/>
  <c r="J724" i="8" s="1"/>
  <c r="F725" i="8"/>
  <c r="J725" i="8" s="1"/>
  <c r="F726" i="8"/>
  <c r="J726" i="8" s="1"/>
  <c r="F727" i="8"/>
  <c r="J727" i="8" s="1"/>
  <c r="F728" i="8"/>
  <c r="J728" i="8" s="1"/>
  <c r="F729" i="8"/>
  <c r="J729" i="8" s="1"/>
  <c r="F730" i="8"/>
  <c r="J730" i="8" s="1"/>
  <c r="F731" i="8"/>
  <c r="J731" i="8" s="1"/>
  <c r="F732" i="8"/>
  <c r="J732" i="8" s="1"/>
  <c r="F733" i="8"/>
  <c r="J733" i="8" s="1"/>
  <c r="F734" i="8"/>
  <c r="J734" i="8" s="1"/>
  <c r="F735" i="8"/>
  <c r="J735" i="8" s="1"/>
  <c r="F736" i="8"/>
  <c r="J736" i="8" s="1"/>
  <c r="F737" i="8"/>
  <c r="J737" i="8" s="1"/>
  <c r="F738" i="8"/>
  <c r="J738" i="8" s="1"/>
  <c r="F739" i="8"/>
  <c r="J739" i="8" s="1"/>
  <c r="F740" i="8"/>
  <c r="J740" i="8" s="1"/>
  <c r="F741" i="8"/>
  <c r="J741" i="8" s="1"/>
  <c r="F742" i="8"/>
  <c r="J742" i="8" s="1"/>
  <c r="F743" i="8"/>
  <c r="J743" i="8" s="1"/>
  <c r="F744" i="8"/>
  <c r="J744" i="8" s="1"/>
  <c r="F745" i="8"/>
  <c r="J745" i="8" s="1"/>
  <c r="F746" i="8"/>
  <c r="J746" i="8" s="1"/>
  <c r="F747" i="8"/>
  <c r="J747" i="8" s="1"/>
  <c r="F748" i="8"/>
  <c r="J748" i="8" s="1"/>
  <c r="F749" i="8"/>
  <c r="J749" i="8" s="1"/>
  <c r="F750" i="8"/>
  <c r="J750" i="8" s="1"/>
  <c r="F751" i="8"/>
  <c r="J751" i="8" s="1"/>
  <c r="F752" i="8"/>
  <c r="J752" i="8" s="1"/>
  <c r="F753" i="8"/>
  <c r="J753" i="8" s="1"/>
  <c r="F754" i="8"/>
  <c r="J754" i="8" s="1"/>
  <c r="F755" i="8"/>
  <c r="J755" i="8" s="1"/>
  <c r="F756" i="8"/>
  <c r="J756" i="8" s="1"/>
  <c r="F757" i="8"/>
  <c r="J757" i="8" s="1"/>
  <c r="F758" i="8"/>
  <c r="J758" i="8" s="1"/>
  <c r="F759" i="8"/>
  <c r="J759" i="8" s="1"/>
  <c r="F760" i="8"/>
  <c r="J760" i="8" s="1"/>
  <c r="F761" i="8"/>
  <c r="J761" i="8" s="1"/>
  <c r="F762" i="8"/>
  <c r="J762" i="8" s="1"/>
  <c r="F763" i="8"/>
  <c r="J763" i="8" s="1"/>
  <c r="F764" i="8"/>
  <c r="J764" i="8" s="1"/>
  <c r="F765" i="8"/>
  <c r="J765" i="8" s="1"/>
  <c r="F766" i="8"/>
  <c r="J766" i="8" s="1"/>
  <c r="F767" i="8"/>
  <c r="J767" i="8" s="1"/>
  <c r="F768" i="8"/>
  <c r="J768" i="8" s="1"/>
  <c r="F769" i="8"/>
  <c r="J769" i="8" s="1"/>
  <c r="F770" i="8"/>
  <c r="J770" i="8" s="1"/>
  <c r="F771" i="8"/>
  <c r="J771" i="8" s="1"/>
  <c r="F772" i="8"/>
  <c r="J772" i="8" s="1"/>
  <c r="F773" i="8"/>
  <c r="J773" i="8" s="1"/>
  <c r="F774" i="8"/>
  <c r="J774" i="8" s="1"/>
  <c r="F775" i="8"/>
  <c r="J775" i="8" s="1"/>
  <c r="F776" i="8"/>
  <c r="J776" i="8" s="1"/>
  <c r="F777" i="8"/>
  <c r="J777" i="8" s="1"/>
  <c r="F778" i="8"/>
  <c r="J778" i="8" s="1"/>
  <c r="F779" i="8"/>
  <c r="J779" i="8" s="1"/>
  <c r="F780" i="8"/>
  <c r="J780" i="8" s="1"/>
  <c r="F781" i="8"/>
  <c r="J781" i="8" s="1"/>
  <c r="F784" i="8"/>
  <c r="J784" i="8" s="1"/>
  <c r="F785" i="8"/>
  <c r="J785" i="8" s="1"/>
  <c r="F786" i="8"/>
  <c r="J786" i="8" s="1"/>
  <c r="F787" i="8"/>
  <c r="J787" i="8" s="1"/>
  <c r="F788" i="8"/>
  <c r="J788" i="8" s="1"/>
  <c r="F789" i="8"/>
  <c r="J789" i="8" s="1"/>
  <c r="F790" i="8"/>
  <c r="J790" i="8" s="1"/>
  <c r="F791" i="8"/>
  <c r="J791" i="8" s="1"/>
  <c r="F792" i="8"/>
  <c r="J792" i="8" s="1"/>
  <c r="F793" i="8"/>
  <c r="J793" i="8" s="1"/>
  <c r="F794" i="8"/>
  <c r="J794" i="8" s="1"/>
  <c r="F799" i="8"/>
  <c r="J799" i="8" s="1"/>
  <c r="F797" i="8"/>
  <c r="J797" i="8" s="1"/>
  <c r="F798" i="8"/>
  <c r="J798" i="8" s="1"/>
  <c r="F795" i="8"/>
  <c r="J795" i="8" s="1"/>
  <c r="F796" i="8"/>
  <c r="J796" i="8" s="1"/>
  <c r="F800" i="8"/>
  <c r="J800" i="8" s="1"/>
  <c r="F801" i="8"/>
  <c r="J801" i="8" s="1"/>
  <c r="F804" i="8"/>
  <c r="J804" i="8" s="1"/>
  <c r="F802" i="8"/>
  <c r="J802" i="8" s="1"/>
  <c r="F803" i="8"/>
  <c r="J803" i="8" s="1"/>
  <c r="F805" i="8"/>
  <c r="J805" i="8" s="1"/>
  <c r="F806" i="8"/>
  <c r="J806" i="8" s="1"/>
  <c r="F807" i="8"/>
  <c r="J807" i="8" s="1"/>
  <c r="F808" i="8"/>
  <c r="J808" i="8" s="1"/>
  <c r="F809" i="8"/>
  <c r="J809" i="8" s="1"/>
  <c r="F810" i="8"/>
  <c r="J810" i="8" s="1"/>
  <c r="F811" i="8"/>
  <c r="J811" i="8" s="1"/>
  <c r="F812" i="8"/>
  <c r="J812" i="8" s="1"/>
  <c r="F813" i="8"/>
  <c r="J813" i="8" s="1"/>
  <c r="F814" i="8"/>
  <c r="J814" i="8" s="1"/>
  <c r="F815" i="8"/>
  <c r="J815" i="8" s="1"/>
  <c r="F816" i="8"/>
  <c r="J816" i="8" s="1"/>
  <c r="F817" i="8"/>
  <c r="J817" i="8" s="1"/>
  <c r="F818" i="8"/>
  <c r="J818" i="8" s="1"/>
  <c r="F819" i="8"/>
  <c r="J819" i="8" s="1"/>
  <c r="F820" i="8"/>
  <c r="J820" i="8" s="1"/>
  <c r="F821" i="8"/>
  <c r="J821" i="8" s="1"/>
  <c r="F822" i="8"/>
  <c r="J822" i="8" s="1"/>
  <c r="F823" i="8"/>
  <c r="J823" i="8" s="1"/>
  <c r="F824" i="8"/>
  <c r="J824" i="8" s="1"/>
  <c r="F825" i="8"/>
  <c r="J825" i="8" s="1"/>
  <c r="F826" i="8"/>
  <c r="J826" i="8" s="1"/>
  <c r="F827" i="8"/>
  <c r="J827" i="8" s="1"/>
  <c r="F828" i="8"/>
  <c r="J828" i="8" s="1"/>
  <c r="F829" i="8"/>
  <c r="J829" i="8" s="1"/>
  <c r="F830" i="8"/>
  <c r="J830" i="8" s="1"/>
  <c r="F831" i="8"/>
  <c r="J831" i="8" s="1"/>
  <c r="F832" i="8"/>
  <c r="J832" i="8" s="1"/>
  <c r="F833" i="8"/>
  <c r="J833" i="8" s="1"/>
  <c r="F834" i="8"/>
  <c r="J834" i="8" s="1"/>
  <c r="F835" i="8"/>
  <c r="J835" i="8" s="1"/>
  <c r="F836" i="8"/>
  <c r="J836" i="8" s="1"/>
  <c r="F837" i="8"/>
  <c r="J837" i="8" s="1"/>
  <c r="F838" i="8"/>
  <c r="J838" i="8" s="1"/>
  <c r="F839" i="8"/>
  <c r="J839" i="8" s="1"/>
  <c r="F840" i="8"/>
  <c r="J840" i="8" s="1"/>
  <c r="F841" i="8"/>
  <c r="J841" i="8" s="1"/>
  <c r="F842" i="8"/>
  <c r="J842" i="8" s="1"/>
  <c r="F843" i="8"/>
  <c r="J843" i="8" s="1"/>
  <c r="F844" i="8"/>
  <c r="J844" i="8" s="1"/>
  <c r="F845" i="8"/>
  <c r="J845" i="8" s="1"/>
  <c r="F846" i="8"/>
  <c r="J846" i="8" s="1"/>
  <c r="F847" i="8"/>
  <c r="J847" i="8" s="1"/>
  <c r="F848" i="8"/>
  <c r="J848" i="8" s="1"/>
  <c r="F849" i="8"/>
  <c r="J849" i="8" s="1"/>
  <c r="F850" i="8"/>
  <c r="J850" i="8" s="1"/>
  <c r="F851" i="8"/>
  <c r="J851" i="8" s="1"/>
  <c r="F852" i="8"/>
  <c r="J852" i="8" s="1"/>
  <c r="F853" i="8"/>
  <c r="J853" i="8" s="1"/>
  <c r="F854" i="8"/>
  <c r="J854" i="8" s="1"/>
  <c r="F855" i="8"/>
  <c r="J855" i="8" s="1"/>
  <c r="F856" i="8"/>
  <c r="J856" i="8" s="1"/>
  <c r="F857" i="8"/>
  <c r="J857" i="8" s="1"/>
  <c r="F858" i="8"/>
  <c r="J858" i="8" s="1"/>
  <c r="F859" i="8"/>
  <c r="J859" i="8" s="1"/>
  <c r="F860" i="8"/>
  <c r="J860" i="8" s="1"/>
  <c r="F861" i="8"/>
  <c r="J861" i="8" s="1"/>
  <c r="F862" i="8"/>
  <c r="J862" i="8" s="1"/>
  <c r="F867" i="8"/>
  <c r="J867" i="8" s="1"/>
  <c r="F868" i="8"/>
  <c r="J868" i="8" s="1"/>
  <c r="F869" i="8"/>
  <c r="J869" i="8" s="1"/>
  <c r="F870" i="8"/>
  <c r="J870" i="8" s="1"/>
  <c r="F871" i="8"/>
  <c r="J871" i="8" s="1"/>
  <c r="F872" i="8"/>
  <c r="J872" i="8" s="1"/>
  <c r="F873" i="8"/>
  <c r="J873" i="8" s="1"/>
  <c r="F874" i="8"/>
  <c r="J874" i="8" s="1"/>
  <c r="F875" i="8"/>
  <c r="J875" i="8" s="1"/>
  <c r="F876" i="8"/>
  <c r="J876" i="8" s="1"/>
  <c r="F877" i="8"/>
  <c r="J877" i="8" s="1"/>
  <c r="F878" i="8"/>
  <c r="J878" i="8" s="1"/>
  <c r="F879" i="8"/>
  <c r="J879" i="8" s="1"/>
  <c r="F880" i="8"/>
  <c r="J880" i="8" s="1"/>
  <c r="F881" i="8"/>
  <c r="J881" i="8" s="1"/>
  <c r="F882" i="8"/>
  <c r="J882" i="8" s="1"/>
  <c r="F883" i="8"/>
  <c r="J883" i="8" s="1"/>
  <c r="F884" i="8"/>
  <c r="J884" i="8" s="1"/>
  <c r="F885" i="8"/>
  <c r="J885" i="8" s="1"/>
  <c r="F886" i="8"/>
  <c r="J886" i="8" s="1"/>
  <c r="F887" i="8"/>
  <c r="J887" i="8" s="1"/>
  <c r="F888" i="8"/>
  <c r="J888" i="8" s="1"/>
  <c r="F889" i="8"/>
  <c r="J889" i="8" s="1"/>
  <c r="F890" i="8"/>
  <c r="J890" i="8" s="1"/>
  <c r="F891" i="8"/>
  <c r="J891" i="8" s="1"/>
  <c r="F892" i="8"/>
  <c r="J892" i="8" s="1"/>
  <c r="F893" i="8"/>
  <c r="J893" i="8" s="1"/>
  <c r="F894" i="8"/>
  <c r="J894" i="8" s="1"/>
  <c r="F895" i="8"/>
  <c r="J895" i="8" s="1"/>
  <c r="F896" i="8"/>
  <c r="J896" i="8" s="1"/>
  <c r="F897" i="8"/>
  <c r="J897" i="8" s="1"/>
  <c r="F898" i="8"/>
  <c r="J898" i="8" s="1"/>
  <c r="F899" i="8"/>
  <c r="J899" i="8" s="1"/>
  <c r="F900" i="8"/>
  <c r="J900" i="8" s="1"/>
  <c r="F901" i="8"/>
  <c r="J901" i="8" s="1"/>
  <c r="F902" i="8"/>
  <c r="J902" i="8" s="1"/>
  <c r="F903" i="8"/>
  <c r="J903" i="8" s="1"/>
  <c r="F904" i="8"/>
  <c r="J904" i="8" s="1"/>
  <c r="F905" i="8"/>
  <c r="J905" i="8" s="1"/>
  <c r="F906" i="8"/>
  <c r="J906" i="8" s="1"/>
  <c r="F907" i="8"/>
  <c r="J907" i="8" s="1"/>
  <c r="F908" i="8"/>
  <c r="J908" i="8" s="1"/>
  <c r="F909" i="8"/>
  <c r="J909" i="8" s="1"/>
  <c r="F910" i="8"/>
  <c r="J910" i="8" s="1"/>
  <c r="F911" i="8"/>
  <c r="J911" i="8" s="1"/>
  <c r="F912" i="8"/>
  <c r="J912" i="8" s="1"/>
  <c r="F913" i="8"/>
  <c r="J913" i="8" s="1"/>
  <c r="F914" i="8"/>
  <c r="J914" i="8" s="1"/>
  <c r="F915" i="8"/>
  <c r="J915" i="8" s="1"/>
  <c r="F916" i="8"/>
  <c r="J916" i="8" s="1"/>
  <c r="F917" i="8"/>
  <c r="J917" i="8" s="1"/>
  <c r="F918" i="8"/>
  <c r="J918" i="8" s="1"/>
  <c r="F919" i="8"/>
  <c r="J919" i="8" s="1"/>
  <c r="F920" i="8"/>
  <c r="J920" i="8" s="1"/>
  <c r="F921" i="8"/>
  <c r="J921" i="8" s="1"/>
  <c r="F922" i="8"/>
  <c r="J922" i="8" s="1"/>
  <c r="F923" i="8"/>
  <c r="J923" i="8" s="1"/>
  <c r="F924" i="8"/>
  <c r="J924" i="8" s="1"/>
  <c r="F925" i="8"/>
  <c r="J925" i="8" s="1"/>
  <c r="F926" i="8"/>
  <c r="J926" i="8" s="1"/>
  <c r="F927" i="8"/>
  <c r="J927" i="8" s="1"/>
  <c r="F928" i="8"/>
  <c r="J928" i="8" s="1"/>
  <c r="F929" i="8"/>
  <c r="J929" i="8" s="1"/>
  <c r="F930" i="8"/>
  <c r="J930" i="8" s="1"/>
  <c r="F931" i="8"/>
  <c r="J931" i="8" s="1"/>
  <c r="F932" i="8"/>
  <c r="J932" i="8" s="1"/>
  <c r="F933" i="8"/>
  <c r="J933" i="8" s="1"/>
  <c r="F934" i="8"/>
  <c r="J934" i="8" s="1"/>
  <c r="F935" i="8"/>
  <c r="J935" i="8" s="1"/>
  <c r="F936" i="8"/>
  <c r="J936" i="8" s="1"/>
  <c r="F937" i="8"/>
  <c r="J937" i="8" s="1"/>
  <c r="F938" i="8"/>
  <c r="J938" i="8" s="1"/>
  <c r="F939" i="8"/>
  <c r="J939" i="8" s="1"/>
  <c r="F940" i="8"/>
  <c r="J940" i="8" s="1"/>
  <c r="F941" i="8"/>
  <c r="J941" i="8" s="1"/>
  <c r="F942" i="8"/>
  <c r="J942" i="8" s="1"/>
  <c r="F943" i="8"/>
  <c r="J943" i="8" s="1"/>
  <c r="F944" i="8"/>
  <c r="J944" i="8" s="1"/>
  <c r="F945" i="8"/>
  <c r="J945" i="8" s="1"/>
  <c r="F946" i="8"/>
  <c r="J946" i="8" s="1"/>
  <c r="F947" i="8"/>
  <c r="J947" i="8" s="1"/>
  <c r="F948" i="8"/>
  <c r="J948" i="8" s="1"/>
  <c r="F949" i="8"/>
  <c r="J949" i="8" s="1"/>
  <c r="F950" i="8"/>
  <c r="J950" i="8" s="1"/>
  <c r="F951" i="8"/>
  <c r="J951" i="8" s="1"/>
  <c r="F952" i="8"/>
  <c r="J952" i="8" s="1"/>
  <c r="F953" i="8"/>
  <c r="J953" i="8" s="1"/>
  <c r="F954" i="8"/>
  <c r="J954" i="8" s="1"/>
  <c r="F955" i="8"/>
  <c r="J955" i="8" s="1"/>
  <c r="F956" i="8"/>
  <c r="J956" i="8" s="1"/>
  <c r="F957" i="8"/>
  <c r="J957" i="8" s="1"/>
  <c r="F958" i="8"/>
  <c r="J958" i="8" s="1"/>
  <c r="F959" i="8"/>
  <c r="J959" i="8" s="1"/>
  <c r="F960" i="8"/>
  <c r="J960" i="8" s="1"/>
  <c r="F961" i="8"/>
  <c r="J961" i="8" s="1"/>
  <c r="F962" i="8"/>
  <c r="J962" i="8" s="1"/>
  <c r="F963" i="8"/>
  <c r="J963" i="8" s="1"/>
  <c r="F964" i="8"/>
  <c r="J964" i="8" s="1"/>
  <c r="F965" i="8"/>
  <c r="J965" i="8" s="1"/>
  <c r="F966" i="8"/>
  <c r="J966" i="8" s="1"/>
  <c r="F967" i="8"/>
  <c r="J967" i="8" s="1"/>
  <c r="F968" i="8"/>
  <c r="J968" i="8" s="1"/>
  <c r="F969" i="8"/>
  <c r="J969" i="8" s="1"/>
  <c r="F970" i="8"/>
  <c r="J970" i="8" s="1"/>
  <c r="F971" i="8"/>
  <c r="J971" i="8" s="1"/>
  <c r="F972" i="8"/>
  <c r="J972" i="8" s="1"/>
  <c r="F973" i="8"/>
  <c r="J973" i="8" s="1"/>
  <c r="F974" i="8"/>
  <c r="J974" i="8" s="1"/>
  <c r="F975" i="8"/>
  <c r="J975" i="8" s="1"/>
  <c r="F976" i="8"/>
  <c r="J976" i="8" s="1"/>
  <c r="F977" i="8"/>
  <c r="J977" i="8" s="1"/>
  <c r="F978" i="8"/>
  <c r="J978" i="8" s="1"/>
  <c r="F979" i="8"/>
  <c r="J979" i="8" s="1"/>
  <c r="F980" i="8"/>
  <c r="J980" i="8" s="1"/>
  <c r="F981" i="8"/>
  <c r="J981" i="8" s="1"/>
  <c r="F982" i="8"/>
  <c r="J982" i="8" s="1"/>
  <c r="F983" i="8"/>
  <c r="J983" i="8" s="1"/>
  <c r="F984" i="8"/>
  <c r="J984" i="8" s="1"/>
  <c r="F985" i="8"/>
  <c r="J985" i="8" s="1"/>
  <c r="F986" i="8"/>
  <c r="J986" i="8" s="1"/>
  <c r="F987" i="8"/>
  <c r="J987" i="8" s="1"/>
  <c r="F988" i="8"/>
  <c r="J988" i="8" s="1"/>
  <c r="F989" i="8"/>
  <c r="J989" i="8" s="1"/>
  <c r="F990" i="8"/>
  <c r="J990" i="8" s="1"/>
  <c r="F991" i="8"/>
  <c r="J991" i="8" s="1"/>
  <c r="F992" i="8"/>
  <c r="J992" i="8" s="1"/>
  <c r="F993" i="8"/>
  <c r="J993" i="8" s="1"/>
  <c r="F994" i="8"/>
  <c r="J994" i="8" s="1"/>
  <c r="F995" i="8"/>
  <c r="J995" i="8" s="1"/>
  <c r="F996" i="8"/>
  <c r="J996" i="8" s="1"/>
  <c r="F997" i="8"/>
  <c r="J997" i="8" s="1"/>
  <c r="F998" i="8"/>
  <c r="J998" i="8" s="1"/>
  <c r="F999" i="8"/>
  <c r="J999" i="8" s="1"/>
  <c r="F1000" i="8"/>
  <c r="J1000" i="8" s="1"/>
  <c r="F1001" i="8"/>
  <c r="J1001" i="8" s="1"/>
  <c r="F1002" i="8"/>
  <c r="J1002" i="8" s="1"/>
  <c r="F1003" i="8"/>
  <c r="J1003" i="8" s="1"/>
  <c r="F1004" i="8"/>
  <c r="J1004" i="8" s="1"/>
  <c r="F1006" i="8"/>
  <c r="J1006" i="8" s="1"/>
  <c r="F1007" i="8"/>
  <c r="J1007" i="8" s="1"/>
  <c r="F1008" i="8"/>
  <c r="J1008" i="8" s="1"/>
  <c r="F1009" i="8"/>
  <c r="J1009" i="8" s="1"/>
  <c r="F1010" i="8"/>
  <c r="J1010" i="8" s="1"/>
  <c r="F1011" i="8"/>
  <c r="J1011" i="8" s="1"/>
  <c r="F1012" i="8"/>
  <c r="J1012" i="8" s="1"/>
  <c r="F1013" i="8"/>
  <c r="J1013" i="8" s="1"/>
  <c r="F1014" i="8"/>
  <c r="J1014" i="8" s="1"/>
  <c r="F1015" i="8"/>
  <c r="J1015" i="8" s="1"/>
  <c r="F1016" i="8"/>
  <c r="J1016" i="8" s="1"/>
  <c r="F1017" i="8"/>
  <c r="J1017" i="8" s="1"/>
  <c r="F1018" i="8"/>
  <c r="J1018" i="8" s="1"/>
  <c r="F1019" i="8"/>
  <c r="J1019" i="8" s="1"/>
  <c r="F1020" i="8"/>
  <c r="J1020" i="8" s="1"/>
  <c r="F1021" i="8"/>
  <c r="J1021" i="8" s="1"/>
  <c r="F1022" i="8"/>
  <c r="J1022" i="8" s="1"/>
  <c r="F1023" i="8"/>
  <c r="J1023" i="8" s="1"/>
  <c r="F1024" i="8"/>
  <c r="J1024" i="8" s="1"/>
  <c r="F1025" i="8"/>
  <c r="J1025" i="8" s="1"/>
  <c r="F1026" i="8"/>
  <c r="J1026" i="8" s="1"/>
  <c r="F1027" i="8"/>
  <c r="J1027" i="8" s="1"/>
  <c r="F1028" i="8"/>
  <c r="J1028" i="8" s="1"/>
  <c r="F1029" i="8"/>
  <c r="J1029" i="8" s="1"/>
  <c r="F1030" i="8"/>
  <c r="J1030" i="8" s="1"/>
  <c r="F1031" i="8"/>
  <c r="J1031" i="8" s="1"/>
  <c r="F1032" i="8"/>
  <c r="J1032" i="8" s="1"/>
  <c r="F1033" i="8"/>
  <c r="J1033" i="8" s="1"/>
  <c r="F1034" i="8"/>
  <c r="J1034" i="8" s="1"/>
  <c r="F1035" i="8"/>
  <c r="J1035" i="8" s="1"/>
  <c r="F1036" i="8"/>
  <c r="J1036" i="8" s="1"/>
  <c r="F1037" i="8"/>
  <c r="J1037" i="8" s="1"/>
  <c r="F1038" i="8"/>
  <c r="J1038" i="8" s="1"/>
  <c r="F1039" i="8"/>
  <c r="J1039" i="8" s="1"/>
  <c r="F1040" i="8"/>
  <c r="J1040" i="8" s="1"/>
  <c r="F1041" i="8"/>
  <c r="J1041" i="8" s="1"/>
  <c r="F1042" i="8"/>
  <c r="J1042" i="8" s="1"/>
  <c r="F1043" i="8"/>
  <c r="J1043" i="8" s="1"/>
  <c r="F1044" i="8"/>
  <c r="J1044" i="8" s="1"/>
  <c r="F1045" i="8"/>
  <c r="J1045" i="8" s="1"/>
  <c r="F1046" i="8"/>
  <c r="J1046" i="8" s="1"/>
  <c r="F1047" i="8"/>
  <c r="J1047" i="8" s="1"/>
  <c r="F1048" i="8"/>
  <c r="J1048" i="8" s="1"/>
  <c r="F1049" i="8"/>
  <c r="J1049" i="8" s="1"/>
  <c r="F1050" i="8"/>
  <c r="J1050" i="8" s="1"/>
  <c r="F1051" i="8"/>
  <c r="J1051" i="8" s="1"/>
  <c r="F1052" i="8"/>
  <c r="J1052" i="8" s="1"/>
  <c r="F1053" i="8"/>
  <c r="J1053" i="8" s="1"/>
  <c r="F1054" i="8"/>
  <c r="J1054" i="8" s="1"/>
  <c r="F1055" i="8"/>
  <c r="J1055" i="8" s="1"/>
  <c r="F1056" i="8"/>
  <c r="J1056" i="8" s="1"/>
  <c r="F1057" i="8"/>
  <c r="J1057" i="8" s="1"/>
  <c r="F1058" i="8"/>
  <c r="J1058" i="8" s="1"/>
  <c r="F1059" i="8"/>
  <c r="J1059" i="8" s="1"/>
  <c r="F1060" i="8"/>
  <c r="J1060" i="8" s="1"/>
  <c r="F1061" i="8"/>
  <c r="J1061" i="8" s="1"/>
  <c r="F1062" i="8"/>
  <c r="J1062" i="8" s="1"/>
  <c r="F1063" i="8"/>
  <c r="J1063" i="8" s="1"/>
  <c r="F1064" i="8"/>
  <c r="J1064" i="8" s="1"/>
  <c r="F1065" i="8"/>
  <c r="J1065" i="8" s="1"/>
  <c r="F1066" i="8"/>
  <c r="J1066" i="8" s="1"/>
  <c r="F1067" i="8"/>
  <c r="J1067" i="8" s="1"/>
  <c r="F1068" i="8"/>
  <c r="J1068" i="8" s="1"/>
  <c r="F1069" i="8"/>
  <c r="J1069" i="8" s="1"/>
  <c r="F1070" i="8"/>
  <c r="J1070" i="8" s="1"/>
  <c r="F1071" i="8"/>
  <c r="J1071" i="8" s="1"/>
  <c r="F1072" i="8"/>
  <c r="J1072" i="8" s="1"/>
  <c r="F1073" i="8"/>
  <c r="J1073" i="8" s="1"/>
  <c r="F1074" i="8"/>
  <c r="J1074" i="8" s="1"/>
  <c r="F1075" i="8"/>
  <c r="J1075" i="8" s="1"/>
  <c r="F1076" i="8"/>
  <c r="J1076" i="8" s="1"/>
  <c r="F1077" i="8"/>
  <c r="J1077" i="8" s="1"/>
  <c r="F1078" i="8"/>
  <c r="J1078" i="8" s="1"/>
  <c r="F1079" i="8"/>
  <c r="J1079" i="8" s="1"/>
  <c r="F1080" i="8"/>
  <c r="J1080" i="8" s="1"/>
  <c r="F1081" i="8"/>
  <c r="J1081" i="8" s="1"/>
  <c r="F1082" i="8"/>
  <c r="J1082" i="8" s="1"/>
  <c r="F1083" i="8"/>
  <c r="J1083" i="8" s="1"/>
  <c r="F1084" i="8"/>
  <c r="J1084" i="8" s="1"/>
  <c r="F1085" i="8"/>
  <c r="J1085" i="8" s="1"/>
  <c r="F1086" i="8"/>
  <c r="J1086" i="8" s="1"/>
  <c r="F1087" i="8"/>
  <c r="J1087" i="8" s="1"/>
  <c r="F1088" i="8"/>
  <c r="J1088" i="8" s="1"/>
  <c r="F1089" i="8"/>
  <c r="J1089" i="8" s="1"/>
  <c r="F1090" i="8"/>
  <c r="J1090" i="8" s="1"/>
  <c r="F1091" i="8"/>
  <c r="J1091" i="8" s="1"/>
  <c r="F1092" i="8"/>
  <c r="J1092" i="8" s="1"/>
  <c r="F1093" i="8"/>
  <c r="J1093" i="8" s="1"/>
  <c r="F1094" i="8"/>
  <c r="J1094" i="8" s="1"/>
  <c r="F1095" i="8"/>
  <c r="J1095" i="8" s="1"/>
  <c r="F1096" i="8"/>
  <c r="J1096" i="8" s="1"/>
  <c r="F1097" i="8"/>
  <c r="J1097" i="8" s="1"/>
  <c r="F1098" i="8"/>
  <c r="J1098" i="8" s="1"/>
  <c r="F1099" i="8"/>
  <c r="J1099" i="8" s="1"/>
  <c r="F1100" i="8"/>
  <c r="J1100" i="8" s="1"/>
  <c r="F1101" i="8"/>
  <c r="J1101" i="8" s="1"/>
  <c r="F1102" i="8"/>
  <c r="J1102" i="8" s="1"/>
  <c r="F1103" i="8"/>
  <c r="J1103" i="8" s="1"/>
  <c r="F1104" i="8"/>
  <c r="J1104" i="8" s="1"/>
  <c r="F1105" i="8"/>
  <c r="J1105" i="8" s="1"/>
  <c r="F1106" i="8"/>
  <c r="J1106" i="8" s="1"/>
  <c r="F1107" i="8"/>
  <c r="J1107" i="8" s="1"/>
  <c r="F1108" i="8"/>
  <c r="J1108" i="8" s="1"/>
  <c r="F1109" i="8"/>
  <c r="J1109" i="8" s="1"/>
  <c r="F1110" i="8"/>
  <c r="J1110" i="8" s="1"/>
  <c r="F1111" i="8"/>
  <c r="J1111" i="8" s="1"/>
  <c r="F1112" i="8"/>
  <c r="J1112" i="8" s="1"/>
  <c r="F1113" i="8"/>
  <c r="J1113" i="8" s="1"/>
  <c r="F1114" i="8"/>
  <c r="J1114" i="8" s="1"/>
  <c r="F1115" i="8"/>
  <c r="J1115" i="8" s="1"/>
  <c r="F1116" i="8"/>
  <c r="J1116" i="8" s="1"/>
  <c r="F1117" i="8"/>
  <c r="J1117" i="8" s="1"/>
  <c r="F1118" i="8"/>
  <c r="J1118" i="8" s="1"/>
  <c r="F1119" i="8"/>
  <c r="J1119" i="8" s="1"/>
  <c r="F1120" i="8"/>
  <c r="J1120" i="8" s="1"/>
  <c r="F1121" i="8"/>
  <c r="J1121" i="8" s="1"/>
  <c r="F1122" i="8"/>
  <c r="J1122" i="8" s="1"/>
  <c r="F1123" i="8"/>
  <c r="J1123" i="8" s="1"/>
  <c r="F1124" i="8"/>
  <c r="J1124" i="8" s="1"/>
  <c r="F1125" i="8"/>
  <c r="J1125" i="8" s="1"/>
  <c r="F1126" i="8"/>
  <c r="J1126" i="8" s="1"/>
  <c r="F1127" i="8"/>
  <c r="J1127" i="8" s="1"/>
  <c r="F1128" i="8"/>
  <c r="J1128" i="8" s="1"/>
  <c r="F1129" i="8"/>
  <c r="J1129" i="8" s="1"/>
  <c r="F1130" i="8"/>
  <c r="J1130" i="8" s="1"/>
  <c r="F1131" i="8"/>
  <c r="J1131" i="8" s="1"/>
  <c r="F1132" i="8"/>
  <c r="J1132" i="8" s="1"/>
  <c r="F1133" i="8"/>
  <c r="J1133" i="8" s="1"/>
  <c r="F1134" i="8"/>
  <c r="J1134" i="8" s="1"/>
  <c r="F1135" i="8"/>
  <c r="J1135" i="8" s="1"/>
  <c r="F1136" i="8"/>
  <c r="J1136" i="8" s="1"/>
  <c r="F1137" i="8"/>
  <c r="J1137" i="8" s="1"/>
  <c r="F1138" i="8"/>
  <c r="J1138" i="8" s="1"/>
  <c r="F1139" i="8"/>
  <c r="J1139" i="8" s="1"/>
  <c r="F1140" i="8"/>
  <c r="J1140" i="8" s="1"/>
  <c r="F1141" i="8"/>
  <c r="J1141" i="8" s="1"/>
  <c r="F1142" i="8"/>
  <c r="J1142" i="8" s="1"/>
  <c r="F1143" i="8"/>
  <c r="J1143" i="8" s="1"/>
  <c r="F1144" i="8"/>
  <c r="J1144" i="8" s="1"/>
  <c r="F1145" i="8"/>
  <c r="J1145" i="8" s="1"/>
  <c r="F1146" i="8"/>
  <c r="J1146" i="8" s="1"/>
  <c r="F1147" i="8"/>
  <c r="J1147" i="8" s="1"/>
  <c r="F1148" i="8"/>
  <c r="J1148" i="8" s="1"/>
  <c r="F1149" i="8"/>
  <c r="J1149" i="8" s="1"/>
  <c r="F1150" i="8"/>
  <c r="J1150" i="8" s="1"/>
  <c r="F1151" i="8"/>
  <c r="J1151" i="8" s="1"/>
  <c r="F1152" i="8"/>
  <c r="J1152" i="8" s="1"/>
  <c r="F1153" i="8"/>
  <c r="J1153" i="8" s="1"/>
  <c r="F1154" i="8"/>
  <c r="J1154" i="8" s="1"/>
  <c r="F1155" i="8"/>
  <c r="J1155" i="8" s="1"/>
  <c r="F1156" i="8"/>
  <c r="J1156" i="8" s="1"/>
  <c r="F1157" i="8"/>
  <c r="J1157" i="8" s="1"/>
  <c r="F1158" i="8"/>
  <c r="J1158" i="8" s="1"/>
  <c r="F1159" i="8"/>
  <c r="J1159" i="8" s="1"/>
  <c r="F1160" i="8"/>
  <c r="J1160" i="8" s="1"/>
  <c r="F1161" i="8"/>
  <c r="J1161" i="8" s="1"/>
  <c r="F1162" i="8"/>
  <c r="J1162" i="8" s="1"/>
  <c r="F1163" i="8"/>
  <c r="J1163" i="8" s="1"/>
  <c r="F1164" i="8"/>
  <c r="J1164" i="8" s="1"/>
  <c r="F1165" i="8"/>
  <c r="J1165" i="8" s="1"/>
  <c r="F1166" i="8"/>
  <c r="J1166" i="8" s="1"/>
  <c r="F1167" i="8"/>
  <c r="J1167" i="8" s="1"/>
  <c r="F1168" i="8"/>
  <c r="J1168" i="8" s="1"/>
  <c r="F1169" i="8"/>
  <c r="J1169" i="8" s="1"/>
  <c r="F1170" i="8"/>
  <c r="J1170" i="8" s="1"/>
  <c r="F1171" i="8"/>
  <c r="J1171" i="8" s="1"/>
  <c r="F1172" i="8"/>
  <c r="J1172" i="8" s="1"/>
  <c r="F1173" i="8"/>
  <c r="J1173" i="8" s="1"/>
  <c r="F1174" i="8"/>
  <c r="J1174" i="8" s="1"/>
  <c r="F1175" i="8"/>
  <c r="J1175" i="8" s="1"/>
  <c r="F1176" i="8"/>
  <c r="J1176" i="8" s="1"/>
  <c r="F1177" i="8"/>
  <c r="J1177" i="8" s="1"/>
  <c r="F1178" i="8"/>
  <c r="J1178" i="8" s="1"/>
  <c r="F1179" i="8"/>
  <c r="J1179" i="8" s="1"/>
  <c r="F1180" i="8"/>
  <c r="J1180" i="8" s="1"/>
  <c r="F1181" i="8"/>
  <c r="J1181" i="8" s="1"/>
  <c r="F1182" i="8"/>
  <c r="J1182" i="8" s="1"/>
  <c r="F1183" i="8"/>
  <c r="J1183" i="8" s="1"/>
  <c r="F1184" i="8"/>
  <c r="J1184" i="8" s="1"/>
  <c r="F1185" i="8"/>
  <c r="J1185" i="8" s="1"/>
  <c r="F1186" i="8"/>
  <c r="J1186" i="8" s="1"/>
  <c r="F1187" i="8"/>
  <c r="J1187" i="8" s="1"/>
  <c r="F1188" i="8"/>
  <c r="J1188" i="8" s="1"/>
  <c r="F1189" i="8"/>
  <c r="J1189" i="8" s="1"/>
  <c r="F1190" i="8"/>
  <c r="J1190" i="8" s="1"/>
  <c r="F1191" i="8"/>
  <c r="J1191" i="8" s="1"/>
  <c r="F1192" i="8"/>
  <c r="J1192" i="8" s="1"/>
  <c r="F1193" i="8"/>
  <c r="J1193" i="8" s="1"/>
  <c r="F1194" i="8"/>
  <c r="J1194" i="8" s="1"/>
  <c r="F1195" i="8"/>
  <c r="J1195" i="8" s="1"/>
  <c r="F1196" i="8"/>
  <c r="J1196" i="8" s="1"/>
  <c r="F1197" i="8"/>
  <c r="J1197" i="8" s="1"/>
  <c r="F1198" i="8"/>
  <c r="J1198" i="8" s="1"/>
  <c r="F1199" i="8"/>
  <c r="J1199" i="8" s="1"/>
  <c r="F1200" i="8"/>
  <c r="J1200" i="8" s="1"/>
  <c r="F1201" i="8"/>
  <c r="J1201" i="8" s="1"/>
  <c r="F1202" i="8"/>
  <c r="J1202" i="8" s="1"/>
  <c r="F1203" i="8"/>
  <c r="J1203" i="8" s="1"/>
  <c r="F1204" i="8"/>
  <c r="J1204" i="8" s="1"/>
  <c r="F1205" i="8"/>
  <c r="J1205" i="8" s="1"/>
  <c r="F1206" i="8"/>
  <c r="J1206" i="8" s="1"/>
  <c r="F1207" i="8"/>
  <c r="J1207" i="8" s="1"/>
  <c r="F1208" i="8"/>
  <c r="J1208" i="8" s="1"/>
  <c r="F1209" i="8"/>
  <c r="J1209" i="8" s="1"/>
  <c r="F1210" i="8"/>
  <c r="J1210" i="8" s="1"/>
  <c r="F1211" i="8"/>
  <c r="J1211" i="8" s="1"/>
  <c r="F1212" i="8"/>
  <c r="J1212" i="8" s="1"/>
  <c r="F1213" i="8"/>
  <c r="J1213" i="8" s="1"/>
  <c r="F1214" i="8"/>
  <c r="J1214" i="8" s="1"/>
  <c r="F1215" i="8"/>
  <c r="J1215" i="8" s="1"/>
  <c r="F1216" i="8"/>
  <c r="J1216" i="8" s="1"/>
  <c r="F1217" i="8"/>
  <c r="J1217" i="8" s="1"/>
  <c r="F1218" i="8"/>
  <c r="J1218" i="8" s="1"/>
  <c r="F1219" i="8"/>
  <c r="J1219" i="8" s="1"/>
  <c r="F1220" i="8"/>
  <c r="J1220" i="8" s="1"/>
  <c r="F1221" i="8"/>
  <c r="J1221" i="8" s="1"/>
  <c r="F1222" i="8"/>
  <c r="J1222" i="8" s="1"/>
  <c r="F1223" i="8"/>
  <c r="J1223" i="8" s="1"/>
  <c r="F1224" i="8"/>
  <c r="J1224" i="8" s="1"/>
  <c r="F1225" i="8"/>
  <c r="J1225" i="8" s="1"/>
  <c r="F1226" i="8"/>
  <c r="J1226" i="8" s="1"/>
  <c r="F1227" i="8"/>
  <c r="J1227" i="8" s="1"/>
  <c r="F1228" i="8"/>
  <c r="J1228" i="8" s="1"/>
  <c r="F1229" i="8"/>
  <c r="J1229" i="8" s="1"/>
  <c r="F1230" i="8"/>
  <c r="J1230" i="8" s="1"/>
  <c r="F1231" i="8"/>
  <c r="J1231" i="8" s="1"/>
  <c r="F1232" i="8"/>
  <c r="J1232" i="8" s="1"/>
  <c r="F1233" i="8"/>
  <c r="J1233" i="8" s="1"/>
  <c r="F1234" i="8"/>
  <c r="J1234" i="8" s="1"/>
  <c r="F1235" i="8"/>
  <c r="J1235" i="8" s="1"/>
  <c r="F1236" i="8"/>
  <c r="J1236" i="8" s="1"/>
  <c r="F1237" i="8"/>
  <c r="J1237" i="8" s="1"/>
  <c r="F1238" i="8"/>
  <c r="J1238" i="8" s="1"/>
  <c r="F1239" i="8"/>
  <c r="J1239" i="8" s="1"/>
  <c r="F1240" i="8"/>
  <c r="J1240" i="8" s="1"/>
  <c r="F1241" i="8"/>
  <c r="J1241" i="8" s="1"/>
  <c r="F1242" i="8"/>
  <c r="J1242" i="8" s="1"/>
  <c r="F1243" i="8"/>
  <c r="J1243" i="8" s="1"/>
  <c r="F1244" i="8"/>
  <c r="J1244" i="8" s="1"/>
  <c r="F1245" i="8"/>
  <c r="J1245" i="8" s="1"/>
  <c r="F1246" i="8"/>
  <c r="J1246" i="8" s="1"/>
  <c r="F1247" i="8"/>
  <c r="J1247" i="8" s="1"/>
  <c r="F1248" i="8"/>
  <c r="J1248" i="8" s="1"/>
  <c r="F1249" i="8"/>
  <c r="J1249" i="8" s="1"/>
  <c r="F1250" i="8"/>
  <c r="J1250" i="8" s="1"/>
  <c r="F1251" i="8"/>
  <c r="J1251" i="8" s="1"/>
  <c r="F1252" i="8"/>
  <c r="J1252" i="8" s="1"/>
  <c r="F1253" i="8"/>
  <c r="J1253" i="8" s="1"/>
  <c r="F1254" i="8"/>
  <c r="J1254" i="8" s="1"/>
  <c r="F1255" i="8"/>
  <c r="J1255" i="8" s="1"/>
  <c r="F1256" i="8"/>
  <c r="J1256" i="8" s="1"/>
  <c r="F1257" i="8"/>
  <c r="J1257" i="8" s="1"/>
  <c r="F1258" i="8"/>
  <c r="J1258" i="8" s="1"/>
  <c r="F1259" i="8"/>
  <c r="J1259" i="8" s="1"/>
  <c r="F1260" i="8"/>
  <c r="J1260" i="8" s="1"/>
  <c r="F1261" i="8"/>
  <c r="J1261" i="8" s="1"/>
  <c r="F1262" i="8"/>
  <c r="J1262" i="8" s="1"/>
  <c r="F1263" i="8"/>
  <c r="J1263" i="8" s="1"/>
  <c r="F1264" i="8"/>
  <c r="J1264" i="8" s="1"/>
  <c r="F1265" i="8"/>
  <c r="J1265" i="8" s="1"/>
  <c r="F1266" i="8"/>
  <c r="J1266" i="8" s="1"/>
  <c r="F1267" i="8"/>
  <c r="J1267" i="8" s="1"/>
  <c r="F1268" i="8"/>
  <c r="J1268" i="8" s="1"/>
  <c r="F1269" i="8"/>
  <c r="J1269" i="8" s="1"/>
  <c r="F1270" i="8"/>
  <c r="J1270" i="8" s="1"/>
  <c r="F1271" i="8"/>
  <c r="J1271" i="8" s="1"/>
  <c r="F1272" i="8"/>
  <c r="J1272" i="8" s="1"/>
  <c r="F1273" i="8"/>
  <c r="J1273" i="8" s="1"/>
  <c r="F1274" i="8"/>
  <c r="J1274" i="8" s="1"/>
  <c r="F1275" i="8"/>
  <c r="J1275" i="8" s="1"/>
  <c r="F1276" i="8"/>
  <c r="J1276" i="8" s="1"/>
  <c r="F1277" i="8"/>
  <c r="J1277" i="8" s="1"/>
  <c r="F1278" i="8"/>
  <c r="J1278" i="8" s="1"/>
  <c r="F1279" i="8"/>
  <c r="J1279" i="8" s="1"/>
  <c r="F1280" i="8"/>
  <c r="J1280" i="8" s="1"/>
  <c r="F1281" i="8"/>
  <c r="J1281" i="8" s="1"/>
  <c r="F1282" i="8"/>
  <c r="J1282" i="8" s="1"/>
  <c r="F1283" i="8"/>
  <c r="J1283" i="8" s="1"/>
  <c r="F1284" i="8"/>
  <c r="J1284" i="8" s="1"/>
  <c r="F1285" i="8"/>
  <c r="J1285" i="8" s="1"/>
  <c r="F1286" i="8"/>
  <c r="J1286" i="8" s="1"/>
  <c r="F1287" i="8"/>
  <c r="J1287" i="8" s="1"/>
  <c r="F1288" i="8"/>
  <c r="J1288" i="8" s="1"/>
  <c r="F1289" i="8"/>
  <c r="J1289" i="8" s="1"/>
  <c r="F1290" i="8"/>
  <c r="J1290" i="8" s="1"/>
  <c r="F1291" i="8"/>
  <c r="J1291" i="8" s="1"/>
  <c r="F1292" i="8"/>
  <c r="J1292" i="8" s="1"/>
  <c r="F1293" i="8"/>
  <c r="J1293" i="8" s="1"/>
  <c r="F1294" i="8"/>
  <c r="J1294" i="8" s="1"/>
  <c r="F1295" i="8"/>
  <c r="J1295" i="8" s="1"/>
  <c r="F1296" i="8"/>
  <c r="J1296" i="8" s="1"/>
  <c r="F1297" i="8"/>
  <c r="J1297" i="8" s="1"/>
  <c r="F1298" i="8"/>
  <c r="J1298" i="8" s="1"/>
  <c r="F1299" i="8"/>
  <c r="J1299" i="8" s="1"/>
  <c r="F1300" i="8"/>
  <c r="J1300" i="8" s="1"/>
  <c r="F1301" i="8"/>
  <c r="J1301" i="8" s="1"/>
  <c r="F1302" i="8"/>
  <c r="J1302" i="8" s="1"/>
  <c r="F1303" i="8"/>
  <c r="J1303" i="8" s="1"/>
  <c r="F1304" i="8"/>
  <c r="J1304" i="8" s="1"/>
  <c r="F1305" i="8"/>
  <c r="J1305" i="8" s="1"/>
  <c r="F1306" i="8"/>
  <c r="J1306" i="8" s="1"/>
  <c r="F1307" i="8"/>
  <c r="J1307" i="8" s="1"/>
  <c r="F1308" i="8"/>
  <c r="J1308" i="8" s="1"/>
  <c r="F1309" i="8"/>
  <c r="J1309" i="8" s="1"/>
  <c r="F1310" i="8"/>
  <c r="J1310" i="8" s="1"/>
  <c r="F1311" i="8"/>
  <c r="J1311" i="8" s="1"/>
  <c r="F1312" i="8"/>
  <c r="J1312" i="8" s="1"/>
  <c r="F1313" i="8"/>
  <c r="J1313" i="8" s="1"/>
  <c r="F1314" i="8"/>
  <c r="J1314" i="8" s="1"/>
  <c r="F1315" i="8"/>
  <c r="J1315" i="8" s="1"/>
  <c r="F1316" i="8"/>
  <c r="J1316" i="8" s="1"/>
  <c r="F1317" i="8"/>
  <c r="J1317" i="8" s="1"/>
  <c r="F1318" i="8"/>
  <c r="J1318" i="8" s="1"/>
  <c r="F1319" i="8"/>
  <c r="J1319" i="8" s="1"/>
  <c r="F1320" i="8"/>
  <c r="J1320" i="8" s="1"/>
  <c r="F1321" i="8"/>
  <c r="J1321" i="8" s="1"/>
  <c r="F1322" i="8"/>
  <c r="J1322" i="8" s="1"/>
  <c r="F1323" i="8"/>
  <c r="J1323" i="8" s="1"/>
  <c r="F1324" i="8"/>
  <c r="J1324" i="8" s="1"/>
  <c r="F1325" i="8"/>
  <c r="J1325" i="8" s="1"/>
  <c r="F1326" i="8"/>
  <c r="J1326" i="8" s="1"/>
  <c r="F1327" i="8"/>
  <c r="J1327" i="8" s="1"/>
  <c r="F1328" i="8"/>
  <c r="J1328" i="8" s="1"/>
  <c r="F1329" i="8"/>
  <c r="J1329" i="8" s="1"/>
  <c r="F1330" i="8"/>
  <c r="J1330" i="8" s="1"/>
  <c r="F1331" i="8"/>
  <c r="J1331" i="8" s="1"/>
  <c r="F1332" i="8"/>
  <c r="J1332" i="8" s="1"/>
  <c r="F1333" i="8"/>
  <c r="J1333" i="8" s="1"/>
  <c r="F1334" i="8"/>
  <c r="J1334" i="8" s="1"/>
  <c r="F1335" i="8"/>
  <c r="J1335" i="8" s="1"/>
  <c r="F1336" i="8"/>
  <c r="J1336" i="8" s="1"/>
  <c r="F1337" i="8"/>
  <c r="J1337" i="8" s="1"/>
  <c r="F1338" i="8"/>
  <c r="J1338" i="8" s="1"/>
  <c r="F1339" i="8"/>
  <c r="J1339" i="8" s="1"/>
  <c r="F1340" i="8"/>
  <c r="J1340" i="8" s="1"/>
  <c r="F1341" i="8"/>
  <c r="J1341" i="8" s="1"/>
  <c r="F1342" i="8"/>
  <c r="J1342" i="8" s="1"/>
  <c r="F1343" i="8"/>
  <c r="J1343" i="8" s="1"/>
  <c r="F1344" i="8"/>
  <c r="J1344" i="8" s="1"/>
  <c r="F1345" i="8"/>
  <c r="J1345" i="8" s="1"/>
  <c r="F1346" i="8"/>
  <c r="J1346" i="8" s="1"/>
  <c r="F1347" i="8"/>
  <c r="J1347" i="8" s="1"/>
  <c r="F1348" i="8"/>
  <c r="J1348" i="8" s="1"/>
  <c r="F1349" i="8"/>
  <c r="J1349" i="8" s="1"/>
  <c r="F1350" i="8"/>
  <c r="J1350" i="8" s="1"/>
  <c r="F1351" i="8"/>
  <c r="J1351" i="8" s="1"/>
  <c r="F1352" i="8"/>
  <c r="J1352" i="8" s="1"/>
  <c r="F1353" i="8"/>
  <c r="J1353" i="8" s="1"/>
  <c r="F1354" i="8"/>
  <c r="J1354" i="8" s="1"/>
  <c r="F1356" i="8"/>
  <c r="J1356" i="8" s="1"/>
  <c r="F1357" i="8"/>
  <c r="J1357" i="8" s="1"/>
  <c r="F1358" i="8"/>
  <c r="J1358" i="8" s="1"/>
  <c r="F1359" i="8"/>
  <c r="J1359" i="8" s="1"/>
  <c r="F1360" i="8"/>
  <c r="J1360" i="8" s="1"/>
  <c r="F1361" i="8"/>
  <c r="J1361" i="8" s="1"/>
  <c r="F1362" i="8"/>
  <c r="J1362" i="8" s="1"/>
  <c r="F1363" i="8"/>
  <c r="J1363" i="8" s="1"/>
  <c r="F1364" i="8"/>
  <c r="J1364" i="8" s="1"/>
  <c r="F1365" i="8"/>
  <c r="J1365" i="8" s="1"/>
  <c r="F1366" i="8"/>
  <c r="J1366" i="8" s="1"/>
  <c r="F1367" i="8"/>
  <c r="J1367" i="8" s="1"/>
  <c r="F1368" i="8"/>
  <c r="J1368" i="8" s="1"/>
  <c r="F1369" i="8"/>
  <c r="J1369" i="8" s="1"/>
  <c r="F1370" i="8"/>
  <c r="J1370" i="8" s="1"/>
  <c r="F1371" i="8"/>
  <c r="J1371" i="8" s="1"/>
  <c r="F1372" i="8"/>
  <c r="J1372" i="8" s="1"/>
  <c r="F1373" i="8"/>
  <c r="J1373" i="8" s="1"/>
  <c r="F1374" i="8"/>
  <c r="J1374" i="8" s="1"/>
  <c r="F1375" i="8"/>
  <c r="J1375" i="8" s="1"/>
  <c r="F1376" i="8"/>
  <c r="J1376" i="8" s="1"/>
  <c r="F1377" i="8"/>
  <c r="J1377" i="8" s="1"/>
  <c r="F1378" i="8"/>
  <c r="J1378" i="8" s="1"/>
  <c r="F1379" i="8"/>
  <c r="J1379" i="8" s="1"/>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71" i="8"/>
  <c r="D72" i="8"/>
  <c r="D73" i="8"/>
  <c r="D74" i="8"/>
  <c r="D75" i="8"/>
  <c r="D76" i="8"/>
  <c r="D77" i="8"/>
  <c r="D78" i="8"/>
  <c r="D79" i="8"/>
  <c r="D80" i="8"/>
  <c r="D81" i="8"/>
  <c r="D82" i="8"/>
  <c r="D83" i="8"/>
  <c r="D84" i="8"/>
  <c r="D85" i="8"/>
  <c r="D86" i="8"/>
  <c r="D92" i="8"/>
  <c r="D93" i="8"/>
  <c r="D94" i="8"/>
  <c r="D96" i="8"/>
  <c r="D97" i="8"/>
  <c r="D98" i="8"/>
  <c r="D99" i="8"/>
  <c r="D100" i="8"/>
  <c r="D101" i="8"/>
  <c r="D102" i="8"/>
  <c r="D103"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8" i="8"/>
  <c r="D157"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D244" i="8"/>
  <c r="D245" i="8"/>
  <c r="D246" i="8"/>
  <c r="D247" i="8"/>
  <c r="D248" i="8"/>
  <c r="D249" i="8"/>
  <c r="D250" i="8"/>
  <c r="D251" i="8"/>
  <c r="D252" i="8"/>
  <c r="D253" i="8"/>
  <c r="D254" i="8"/>
  <c r="D255" i="8"/>
  <c r="D256" i="8"/>
  <c r="D257" i="8"/>
  <c r="D258" i="8"/>
  <c r="D259" i="8"/>
  <c r="D260" i="8"/>
  <c r="D261" i="8"/>
  <c r="D262"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D298" i="8"/>
  <c r="D299" i="8"/>
  <c r="D300" i="8"/>
  <c r="D301" i="8"/>
  <c r="D302" i="8"/>
  <c r="D303" i="8"/>
  <c r="D304" i="8"/>
  <c r="D305" i="8"/>
  <c r="D306" i="8"/>
  <c r="D307" i="8"/>
  <c r="D308" i="8"/>
  <c r="D309" i="8"/>
  <c r="D310" i="8"/>
  <c r="D311" i="8"/>
  <c r="D312" i="8"/>
  <c r="D313" i="8"/>
  <c r="D314" i="8"/>
  <c r="D315" i="8"/>
  <c r="D316" i="8"/>
  <c r="D317" i="8"/>
  <c r="D318" i="8"/>
  <c r="D319" i="8"/>
  <c r="D320" i="8"/>
  <c r="D321" i="8"/>
  <c r="D322" i="8"/>
  <c r="D323" i="8"/>
  <c r="D324" i="8"/>
  <c r="D325" i="8"/>
  <c r="D326" i="8"/>
  <c r="D327" i="8"/>
  <c r="D328" i="8"/>
  <c r="D329" i="8"/>
  <c r="D330" i="8"/>
  <c r="D331" i="8"/>
  <c r="D332" i="8"/>
  <c r="D333" i="8"/>
  <c r="D334" i="8"/>
  <c r="D335" i="8"/>
  <c r="D336" i="8"/>
  <c r="D337" i="8"/>
  <c r="D338" i="8"/>
  <c r="D339" i="8"/>
  <c r="D340" i="8"/>
  <c r="D341" i="8"/>
  <c r="D342" i="8"/>
  <c r="D343" i="8"/>
  <c r="D344" i="8"/>
  <c r="D345" i="8"/>
  <c r="D346" i="8"/>
  <c r="D347" i="8"/>
  <c r="D348" i="8"/>
  <c r="D349" i="8"/>
  <c r="D350" i="8"/>
  <c r="D351" i="8"/>
  <c r="D352" i="8"/>
  <c r="D353" i="8"/>
  <c r="D354" i="8"/>
  <c r="D355" i="8"/>
  <c r="D356" i="8"/>
  <c r="D357" i="8"/>
  <c r="D358" i="8"/>
  <c r="D359" i="8"/>
  <c r="D360" i="8"/>
  <c r="D361" i="8"/>
  <c r="D362" i="8"/>
  <c r="D363" i="8"/>
  <c r="D364" i="8"/>
  <c r="D365" i="8"/>
  <c r="D366" i="8"/>
  <c r="D367" i="8"/>
  <c r="D368" i="8"/>
  <c r="D369" i="8"/>
  <c r="D370" i="8"/>
  <c r="D371" i="8"/>
  <c r="D372" i="8"/>
  <c r="D373" i="8"/>
  <c r="D374" i="8"/>
  <c r="D375" i="8"/>
  <c r="D376" i="8"/>
  <c r="D377" i="8"/>
  <c r="D378" i="8"/>
  <c r="D379" i="8"/>
  <c r="D380" i="8"/>
  <c r="D381" i="8"/>
  <c r="D382" i="8"/>
  <c r="D383" i="8"/>
  <c r="D384" i="8"/>
  <c r="D385" i="8"/>
  <c r="D386" i="8"/>
  <c r="D387" i="8"/>
  <c r="D388" i="8"/>
  <c r="D389" i="8"/>
  <c r="D390" i="8"/>
  <c r="D391" i="8"/>
  <c r="D392" i="8"/>
  <c r="D393" i="8"/>
  <c r="D394" i="8"/>
  <c r="D395" i="8"/>
  <c r="D396" i="8"/>
  <c r="D397" i="8"/>
  <c r="D398" i="8"/>
  <c r="D399" i="8"/>
  <c r="D400" i="8"/>
  <c r="D401" i="8"/>
  <c r="D402" i="8"/>
  <c r="D403" i="8"/>
  <c r="D404" i="8"/>
  <c r="D405" i="8"/>
  <c r="D406" i="8"/>
  <c r="D407" i="8"/>
  <c r="D408" i="8"/>
  <c r="D409" i="8"/>
  <c r="D410" i="8"/>
  <c r="D411" i="8"/>
  <c r="D412" i="8"/>
  <c r="D413" i="8"/>
  <c r="D414" i="8"/>
  <c r="D415" i="8"/>
  <c r="D416" i="8"/>
  <c r="D417" i="8"/>
  <c r="D418" i="8"/>
  <c r="D419" i="8"/>
  <c r="D420" i="8"/>
  <c r="D421" i="8"/>
  <c r="D422" i="8"/>
  <c r="D423" i="8"/>
  <c r="D424" i="8"/>
  <c r="D425" i="8"/>
  <c r="D426" i="8"/>
  <c r="D427" i="8"/>
  <c r="D428" i="8"/>
  <c r="D429" i="8"/>
  <c r="D430" i="8"/>
  <c r="D431" i="8"/>
  <c r="D432" i="8"/>
  <c r="D433" i="8"/>
  <c r="D434" i="8"/>
  <c r="D435" i="8"/>
  <c r="D436" i="8"/>
  <c r="D437" i="8"/>
  <c r="D438" i="8"/>
  <c r="D439" i="8"/>
  <c r="D440" i="8"/>
  <c r="D441" i="8"/>
  <c r="D442" i="8"/>
  <c r="D443" i="8"/>
  <c r="D444" i="8"/>
  <c r="D445" i="8"/>
  <c r="D446" i="8"/>
  <c r="D447" i="8"/>
  <c r="D448" i="8"/>
  <c r="D449" i="8"/>
  <c r="D450" i="8"/>
  <c r="D451" i="8"/>
  <c r="D452" i="8"/>
  <c r="D453" i="8"/>
  <c r="D454" i="8"/>
  <c r="D455" i="8"/>
  <c r="D456" i="8"/>
  <c r="D457" i="8"/>
  <c r="D458" i="8"/>
  <c r="D459" i="8"/>
  <c r="D460" i="8"/>
  <c r="D461" i="8"/>
  <c r="D462" i="8"/>
  <c r="D463" i="8"/>
  <c r="D464" i="8"/>
  <c r="D465" i="8"/>
  <c r="D466" i="8"/>
  <c r="D467" i="8"/>
  <c r="D468" i="8"/>
  <c r="D469" i="8"/>
  <c r="D470" i="8"/>
  <c r="D471" i="8"/>
  <c r="D472" i="8"/>
  <c r="D473" i="8"/>
  <c r="D474" i="8"/>
  <c r="D475" i="8"/>
  <c r="D476" i="8"/>
  <c r="D477" i="8"/>
  <c r="D478" i="8"/>
  <c r="D479" i="8"/>
  <c r="D480" i="8"/>
  <c r="D481" i="8"/>
  <c r="D482" i="8"/>
  <c r="D483" i="8"/>
  <c r="D484" i="8"/>
  <c r="D485" i="8"/>
  <c r="D486" i="8"/>
  <c r="D487" i="8"/>
  <c r="D488" i="8"/>
  <c r="D489" i="8"/>
  <c r="D490" i="8"/>
  <c r="D491" i="8"/>
  <c r="D492" i="8"/>
  <c r="D493" i="8"/>
  <c r="D494" i="8"/>
  <c r="D495" i="8"/>
  <c r="D496" i="8"/>
  <c r="D497" i="8"/>
  <c r="D498" i="8"/>
  <c r="D499" i="8"/>
  <c r="D502" i="8"/>
  <c r="D503" i="8"/>
  <c r="D504" i="8"/>
  <c r="D505" i="8"/>
  <c r="D506" i="8"/>
  <c r="D507" i="8"/>
  <c r="D508" i="8"/>
  <c r="D509" i="8"/>
  <c r="D510" i="8"/>
  <c r="D511" i="8"/>
  <c r="D512" i="8"/>
  <c r="D513" i="8"/>
  <c r="D514" i="8"/>
  <c r="D515" i="8"/>
  <c r="D516" i="8"/>
  <c r="D517" i="8"/>
  <c r="D518" i="8"/>
  <c r="D519" i="8"/>
  <c r="D520" i="8"/>
  <c r="D521" i="8"/>
  <c r="D522" i="8"/>
  <c r="D523" i="8"/>
  <c r="D524" i="8"/>
  <c r="D525" i="8"/>
  <c r="D526" i="8"/>
  <c r="D527" i="8"/>
  <c r="D528" i="8"/>
  <c r="D529" i="8"/>
  <c r="D530" i="8"/>
  <c r="D531" i="8"/>
  <c r="D532" i="8"/>
  <c r="D533" i="8"/>
  <c r="D534" i="8"/>
  <c r="D535" i="8"/>
  <c r="D536" i="8"/>
  <c r="D537" i="8"/>
  <c r="D538" i="8"/>
  <c r="D539" i="8"/>
  <c r="D540" i="8"/>
  <c r="D541" i="8"/>
  <c r="D542" i="8"/>
  <c r="D543" i="8"/>
  <c r="D544" i="8"/>
  <c r="D545" i="8"/>
  <c r="D546" i="8"/>
  <c r="D547" i="8"/>
  <c r="D548" i="8"/>
  <c r="D549" i="8"/>
  <c r="D550" i="8"/>
  <c r="D551" i="8"/>
  <c r="D552" i="8"/>
  <c r="D553" i="8"/>
  <c r="D554" i="8"/>
  <c r="D555" i="8"/>
  <c r="D556" i="8"/>
  <c r="D557" i="8"/>
  <c r="D558" i="8"/>
  <c r="D559" i="8"/>
  <c r="D560" i="8"/>
  <c r="D561" i="8"/>
  <c r="D562" i="8"/>
  <c r="D563" i="8"/>
  <c r="D564" i="8"/>
  <c r="D565" i="8"/>
  <c r="D566" i="8"/>
  <c r="D567" i="8"/>
  <c r="D568" i="8"/>
  <c r="D569" i="8"/>
  <c r="D570" i="8"/>
  <c r="D571" i="8"/>
  <c r="D572" i="8"/>
  <c r="D573" i="8"/>
  <c r="D574" i="8"/>
  <c r="D575" i="8"/>
  <c r="D576" i="8"/>
  <c r="D577" i="8"/>
  <c r="D578" i="8"/>
  <c r="D579" i="8"/>
  <c r="D580" i="8"/>
  <c r="D581" i="8"/>
  <c r="D582" i="8"/>
  <c r="D583" i="8"/>
  <c r="D584" i="8"/>
  <c r="D585" i="8"/>
  <c r="D586" i="8"/>
  <c r="D587" i="8"/>
  <c r="D588" i="8"/>
  <c r="D589" i="8"/>
  <c r="D590" i="8"/>
  <c r="D591" i="8"/>
  <c r="D592" i="8"/>
  <c r="D593" i="8"/>
  <c r="D594" i="8"/>
  <c r="D595" i="8"/>
  <c r="D596" i="8"/>
  <c r="D597" i="8"/>
  <c r="D598" i="8"/>
  <c r="D599" i="8"/>
  <c r="D600" i="8"/>
  <c r="D601" i="8"/>
  <c r="D602" i="8"/>
  <c r="D603" i="8"/>
  <c r="D604" i="8"/>
  <c r="D605" i="8"/>
  <c r="D606" i="8"/>
  <c r="D607" i="8"/>
  <c r="D608" i="8"/>
  <c r="D609" i="8"/>
  <c r="D610" i="8"/>
  <c r="D611" i="8"/>
  <c r="D612" i="8"/>
  <c r="D613" i="8"/>
  <c r="D614" i="8"/>
  <c r="D615" i="8"/>
  <c r="D616" i="8"/>
  <c r="D617" i="8"/>
  <c r="D618" i="8"/>
  <c r="D619" i="8"/>
  <c r="D620" i="8"/>
  <c r="D621" i="8"/>
  <c r="D622" i="8"/>
  <c r="D623" i="8"/>
  <c r="D624" i="8"/>
  <c r="D625" i="8"/>
  <c r="D626" i="8"/>
  <c r="D627" i="8"/>
  <c r="D628" i="8"/>
  <c r="D629" i="8"/>
  <c r="D630" i="8"/>
  <c r="D631" i="8"/>
  <c r="D632" i="8"/>
  <c r="D633" i="8"/>
  <c r="D634" i="8"/>
  <c r="D635" i="8"/>
  <c r="D636" i="8"/>
  <c r="D637" i="8"/>
  <c r="D638" i="8"/>
  <c r="D639" i="8"/>
  <c r="D640" i="8"/>
  <c r="D641" i="8"/>
  <c r="D642" i="8"/>
  <c r="D643" i="8"/>
  <c r="D644" i="8"/>
  <c r="D645" i="8"/>
  <c r="D646" i="8"/>
  <c r="D647" i="8"/>
  <c r="D648" i="8"/>
  <c r="D649" i="8"/>
  <c r="D650" i="8"/>
  <c r="D651" i="8"/>
  <c r="D652" i="8"/>
  <c r="D653" i="8"/>
  <c r="D654" i="8"/>
  <c r="D655" i="8"/>
  <c r="D656" i="8"/>
  <c r="D657" i="8"/>
  <c r="D658" i="8"/>
  <c r="D659" i="8"/>
  <c r="D660" i="8"/>
  <c r="D661" i="8"/>
  <c r="D662" i="8"/>
  <c r="D663" i="8"/>
  <c r="D664" i="8"/>
  <c r="D665" i="8"/>
  <c r="D666" i="8"/>
  <c r="D667" i="8"/>
  <c r="D668" i="8"/>
  <c r="D669" i="8"/>
  <c r="D670" i="8"/>
  <c r="D671" i="8"/>
  <c r="D672" i="8"/>
  <c r="D673" i="8"/>
  <c r="D674" i="8"/>
  <c r="D675" i="8"/>
  <c r="D676" i="8"/>
  <c r="D677" i="8"/>
  <c r="D678" i="8"/>
  <c r="D679" i="8"/>
  <c r="D680" i="8"/>
  <c r="D681" i="8"/>
  <c r="D682" i="8"/>
  <c r="D683" i="8"/>
  <c r="D684" i="8"/>
  <c r="D685" i="8"/>
  <c r="D686" i="8"/>
  <c r="D687" i="8"/>
  <c r="D688" i="8"/>
  <c r="D689" i="8"/>
  <c r="D690" i="8"/>
  <c r="D691" i="8"/>
  <c r="D692" i="8"/>
  <c r="D693" i="8"/>
  <c r="D694" i="8"/>
  <c r="D695" i="8"/>
  <c r="D696" i="8"/>
  <c r="D697" i="8"/>
  <c r="D698" i="8"/>
  <c r="D699" i="8"/>
  <c r="D700" i="8"/>
  <c r="D701" i="8"/>
  <c r="D702" i="8"/>
  <c r="D703" i="8"/>
  <c r="D704" i="8"/>
  <c r="D705" i="8"/>
  <c r="D706" i="8"/>
  <c r="D707" i="8"/>
  <c r="D708" i="8"/>
  <c r="D709" i="8"/>
  <c r="D710" i="8"/>
  <c r="D711" i="8"/>
  <c r="D712" i="8"/>
  <c r="D713" i="8"/>
  <c r="D714" i="8"/>
  <c r="D715" i="8"/>
  <c r="D716" i="8"/>
  <c r="D717" i="8"/>
  <c r="D718" i="8"/>
  <c r="D719" i="8"/>
  <c r="D720" i="8"/>
  <c r="D721" i="8"/>
  <c r="D722" i="8"/>
  <c r="D723" i="8"/>
  <c r="D724" i="8"/>
  <c r="D725" i="8"/>
  <c r="D726" i="8"/>
  <c r="D727" i="8"/>
  <c r="D728" i="8"/>
  <c r="D729" i="8"/>
  <c r="D730" i="8"/>
  <c r="D731" i="8"/>
  <c r="D732" i="8"/>
  <c r="D733" i="8"/>
  <c r="D734" i="8"/>
  <c r="D735" i="8"/>
  <c r="D736" i="8"/>
  <c r="D737" i="8"/>
  <c r="D738" i="8"/>
  <c r="D739" i="8"/>
  <c r="D740" i="8"/>
  <c r="D741" i="8"/>
  <c r="D742" i="8"/>
  <c r="D743" i="8"/>
  <c r="D744" i="8"/>
  <c r="D745" i="8"/>
  <c r="D746" i="8"/>
  <c r="D747" i="8"/>
  <c r="D748" i="8"/>
  <c r="D749" i="8"/>
  <c r="D750" i="8"/>
  <c r="D751" i="8"/>
  <c r="D752" i="8"/>
  <c r="D753" i="8"/>
  <c r="D754" i="8"/>
  <c r="D755" i="8"/>
  <c r="D756" i="8"/>
  <c r="D757" i="8"/>
  <c r="D758" i="8"/>
  <c r="D759" i="8"/>
  <c r="D760" i="8"/>
  <c r="D761" i="8"/>
  <c r="D762" i="8"/>
  <c r="D763" i="8"/>
  <c r="D764" i="8"/>
  <c r="D765" i="8"/>
  <c r="D766" i="8"/>
  <c r="D767" i="8"/>
  <c r="D768" i="8"/>
  <c r="D769" i="8"/>
  <c r="D770" i="8"/>
  <c r="D771" i="8"/>
  <c r="D772" i="8"/>
  <c r="D773" i="8"/>
  <c r="D774" i="8"/>
  <c r="D775" i="8"/>
  <c r="D776" i="8"/>
  <c r="D777" i="8"/>
  <c r="D778" i="8"/>
  <c r="D779" i="8"/>
  <c r="D780" i="8"/>
  <c r="D781" i="8"/>
  <c r="D784" i="8"/>
  <c r="D785" i="8"/>
  <c r="D786" i="8"/>
  <c r="D787" i="8"/>
  <c r="D788" i="8"/>
  <c r="D789" i="8"/>
  <c r="D790" i="8"/>
  <c r="D791" i="8"/>
  <c r="D792" i="8"/>
  <c r="D793" i="8"/>
  <c r="D794" i="8"/>
  <c r="D799" i="8"/>
  <c r="D797" i="8"/>
  <c r="D798" i="8"/>
  <c r="D795" i="8"/>
  <c r="D796" i="8"/>
  <c r="D800" i="8"/>
  <c r="D801" i="8"/>
  <c r="D804" i="8"/>
  <c r="D802" i="8"/>
  <c r="D803" i="8"/>
  <c r="D805" i="8"/>
  <c r="D806" i="8"/>
  <c r="D807" i="8"/>
  <c r="D808" i="8"/>
  <c r="D809" i="8"/>
  <c r="D810" i="8"/>
  <c r="D811" i="8"/>
  <c r="D812" i="8"/>
  <c r="D813" i="8"/>
  <c r="D814" i="8"/>
  <c r="D815" i="8"/>
  <c r="D816" i="8"/>
  <c r="D817" i="8"/>
  <c r="D818" i="8"/>
  <c r="D819" i="8"/>
  <c r="D820" i="8"/>
  <c r="D821" i="8"/>
  <c r="D822" i="8"/>
  <c r="D823" i="8"/>
  <c r="D824" i="8"/>
  <c r="D825" i="8"/>
  <c r="D826" i="8"/>
  <c r="D827" i="8"/>
  <c r="D828" i="8"/>
  <c r="D829" i="8"/>
  <c r="D830" i="8"/>
  <c r="D831" i="8"/>
  <c r="D832" i="8"/>
  <c r="D833" i="8"/>
  <c r="D834" i="8"/>
  <c r="D835" i="8"/>
  <c r="D836" i="8"/>
  <c r="D837" i="8"/>
  <c r="D838" i="8"/>
  <c r="D839" i="8"/>
  <c r="D840" i="8"/>
  <c r="D841" i="8"/>
  <c r="D842" i="8"/>
  <c r="D843" i="8"/>
  <c r="D844" i="8"/>
  <c r="D845" i="8"/>
  <c r="D846" i="8"/>
  <c r="D847" i="8"/>
  <c r="D848" i="8"/>
  <c r="D849" i="8"/>
  <c r="D850" i="8"/>
  <c r="D851" i="8"/>
  <c r="D852" i="8"/>
  <c r="D853" i="8"/>
  <c r="D854" i="8"/>
  <c r="D855" i="8"/>
  <c r="D856" i="8"/>
  <c r="D857" i="8"/>
  <c r="D858" i="8"/>
  <c r="D859" i="8"/>
  <c r="D860" i="8"/>
  <c r="D861" i="8"/>
  <c r="D862" i="8"/>
  <c r="D867" i="8"/>
  <c r="D868" i="8"/>
  <c r="D869" i="8"/>
  <c r="D870" i="8"/>
  <c r="D871" i="8"/>
  <c r="D872" i="8"/>
  <c r="D873" i="8"/>
  <c r="D874" i="8"/>
  <c r="D875" i="8"/>
  <c r="D876" i="8"/>
  <c r="D877" i="8"/>
  <c r="D878" i="8"/>
  <c r="D879" i="8"/>
  <c r="D880" i="8"/>
  <c r="D881" i="8"/>
  <c r="D882" i="8"/>
  <c r="D883" i="8"/>
  <c r="D884" i="8"/>
  <c r="D885" i="8"/>
  <c r="D886" i="8"/>
  <c r="D887" i="8"/>
  <c r="D888" i="8"/>
  <c r="D889" i="8"/>
  <c r="D890" i="8"/>
  <c r="D891" i="8"/>
  <c r="D892" i="8"/>
  <c r="D893" i="8"/>
  <c r="D894" i="8"/>
  <c r="D895" i="8"/>
  <c r="D896" i="8"/>
  <c r="D897" i="8"/>
  <c r="D898" i="8"/>
  <c r="D899" i="8"/>
  <c r="D900" i="8"/>
  <c r="D901" i="8"/>
  <c r="D902" i="8"/>
  <c r="D903" i="8"/>
  <c r="D904" i="8"/>
  <c r="D905" i="8"/>
  <c r="D906" i="8"/>
  <c r="D907" i="8"/>
  <c r="D908" i="8"/>
  <c r="D909" i="8"/>
  <c r="D910" i="8"/>
  <c r="D911" i="8"/>
  <c r="D912" i="8"/>
  <c r="D913" i="8"/>
  <c r="D914" i="8"/>
  <c r="D915" i="8"/>
  <c r="D916" i="8"/>
  <c r="D917" i="8"/>
  <c r="D918" i="8"/>
  <c r="D919" i="8"/>
  <c r="D920" i="8"/>
  <c r="D921" i="8"/>
  <c r="D922" i="8"/>
  <c r="D923" i="8"/>
  <c r="D924" i="8"/>
  <c r="D925" i="8"/>
  <c r="D926" i="8"/>
  <c r="D927" i="8"/>
  <c r="D928" i="8"/>
  <c r="D929" i="8"/>
  <c r="D930" i="8"/>
  <c r="D931" i="8"/>
  <c r="D932" i="8"/>
  <c r="D933" i="8"/>
  <c r="D934" i="8"/>
  <c r="D935" i="8"/>
  <c r="D936" i="8"/>
  <c r="D937" i="8"/>
  <c r="D938" i="8"/>
  <c r="D939" i="8"/>
  <c r="D940" i="8"/>
  <c r="D941" i="8"/>
  <c r="D942" i="8"/>
  <c r="D943" i="8"/>
  <c r="D944" i="8"/>
  <c r="D945" i="8"/>
  <c r="D946" i="8"/>
  <c r="D947" i="8"/>
  <c r="D948" i="8"/>
  <c r="D949" i="8"/>
  <c r="D950" i="8"/>
  <c r="D951" i="8"/>
  <c r="D952" i="8"/>
  <c r="D953" i="8"/>
  <c r="D954" i="8"/>
  <c r="D955" i="8"/>
  <c r="D956" i="8"/>
  <c r="D957" i="8"/>
  <c r="D958" i="8"/>
  <c r="D959" i="8"/>
  <c r="D960" i="8"/>
  <c r="D961" i="8"/>
  <c r="D962" i="8"/>
  <c r="D963" i="8"/>
  <c r="D964" i="8"/>
  <c r="D965" i="8"/>
  <c r="D966" i="8"/>
  <c r="D967" i="8"/>
  <c r="D968" i="8"/>
  <c r="D969" i="8"/>
  <c r="D970" i="8"/>
  <c r="D971" i="8"/>
  <c r="D972" i="8"/>
  <c r="D973" i="8"/>
  <c r="D974" i="8"/>
  <c r="D975" i="8"/>
  <c r="D976" i="8"/>
  <c r="D977" i="8"/>
  <c r="D978" i="8"/>
  <c r="D979" i="8"/>
  <c r="D980" i="8"/>
  <c r="D981" i="8"/>
  <c r="D982" i="8"/>
  <c r="D983" i="8"/>
  <c r="D984" i="8"/>
  <c r="D985" i="8"/>
  <c r="D986" i="8"/>
  <c r="D987" i="8"/>
  <c r="D988" i="8"/>
  <c r="D989" i="8"/>
  <c r="D990" i="8"/>
  <c r="D991" i="8"/>
  <c r="D992" i="8"/>
  <c r="D993" i="8"/>
  <c r="D994" i="8"/>
  <c r="D995" i="8"/>
  <c r="D996" i="8"/>
  <c r="D997" i="8"/>
  <c r="D998" i="8"/>
  <c r="D999" i="8"/>
  <c r="D1000" i="8"/>
  <c r="D1001" i="8"/>
  <c r="D1002" i="8"/>
  <c r="D1003" i="8"/>
  <c r="D1004" i="8"/>
  <c r="D1005" i="8"/>
  <c r="D1006" i="8"/>
  <c r="D1007" i="8"/>
  <c r="D1008" i="8"/>
  <c r="D1009" i="8"/>
  <c r="D1010" i="8"/>
  <c r="D1011" i="8"/>
  <c r="D1012" i="8"/>
  <c r="D1013" i="8"/>
  <c r="D1014" i="8"/>
  <c r="D1015" i="8"/>
  <c r="D1016" i="8"/>
  <c r="D1017" i="8"/>
  <c r="D1018" i="8"/>
  <c r="D1019" i="8"/>
  <c r="D1020" i="8"/>
  <c r="D1021" i="8"/>
  <c r="D1022" i="8"/>
  <c r="D1023" i="8"/>
  <c r="D1024" i="8"/>
  <c r="D1025" i="8"/>
  <c r="D1026" i="8"/>
  <c r="D1027" i="8"/>
  <c r="D1028" i="8"/>
  <c r="D1029" i="8"/>
  <c r="D1030" i="8"/>
  <c r="D1031" i="8"/>
  <c r="D1032" i="8"/>
  <c r="D1033" i="8"/>
  <c r="D1034" i="8"/>
  <c r="D1035" i="8"/>
  <c r="D1036" i="8"/>
  <c r="D1037" i="8"/>
  <c r="D1038" i="8"/>
  <c r="D1039" i="8"/>
  <c r="D1040" i="8"/>
  <c r="D1041" i="8"/>
  <c r="D1042" i="8"/>
  <c r="D1043" i="8"/>
  <c r="D1044" i="8"/>
  <c r="D1045" i="8"/>
  <c r="D1046" i="8"/>
  <c r="D1047" i="8"/>
  <c r="D1048" i="8"/>
  <c r="D1049" i="8"/>
  <c r="D1050" i="8"/>
  <c r="D1051" i="8"/>
  <c r="D1052" i="8"/>
  <c r="D1053" i="8"/>
  <c r="D1054" i="8"/>
  <c r="D1055" i="8"/>
  <c r="D1056" i="8"/>
  <c r="D1057" i="8"/>
  <c r="D1058" i="8"/>
  <c r="D1059" i="8"/>
  <c r="D1060" i="8"/>
  <c r="D1061" i="8"/>
  <c r="D1062" i="8"/>
  <c r="D1063" i="8"/>
  <c r="D1064" i="8"/>
  <c r="D1065" i="8"/>
  <c r="D1066" i="8"/>
  <c r="D1067" i="8"/>
  <c r="D1068" i="8"/>
  <c r="D1069" i="8"/>
  <c r="D1070" i="8"/>
  <c r="D1071" i="8"/>
  <c r="D1072" i="8"/>
  <c r="D1073" i="8"/>
  <c r="D1074" i="8"/>
  <c r="D1075" i="8"/>
  <c r="D1076" i="8"/>
  <c r="D1077" i="8"/>
  <c r="D1078" i="8"/>
  <c r="D1079" i="8"/>
  <c r="D1080" i="8"/>
  <c r="D1081" i="8"/>
  <c r="D1082" i="8"/>
  <c r="D1083" i="8"/>
  <c r="D1084" i="8"/>
  <c r="D1085" i="8"/>
  <c r="D1086" i="8"/>
  <c r="D1087" i="8"/>
  <c r="D1088" i="8"/>
  <c r="D1089" i="8"/>
  <c r="D1090" i="8"/>
  <c r="D1091" i="8"/>
  <c r="D1092" i="8"/>
  <c r="D1093" i="8"/>
  <c r="D1094" i="8"/>
  <c r="D1095" i="8"/>
  <c r="D1096" i="8"/>
  <c r="D1097" i="8"/>
  <c r="D1098" i="8"/>
  <c r="D1099" i="8"/>
  <c r="D1100" i="8"/>
  <c r="D1101" i="8"/>
  <c r="D1102" i="8"/>
  <c r="D1103" i="8"/>
  <c r="D1104" i="8"/>
  <c r="D1105" i="8"/>
  <c r="D1106" i="8"/>
  <c r="D1107" i="8"/>
  <c r="D1108" i="8"/>
  <c r="D1109" i="8"/>
  <c r="D1110" i="8"/>
  <c r="D1111" i="8"/>
  <c r="D1112" i="8"/>
  <c r="D1113" i="8"/>
  <c r="D1114" i="8"/>
  <c r="D1115" i="8"/>
  <c r="D1116" i="8"/>
  <c r="D1117" i="8"/>
  <c r="D1118" i="8"/>
  <c r="D1119" i="8"/>
  <c r="D1120" i="8"/>
  <c r="D1121" i="8"/>
  <c r="D1122" i="8"/>
  <c r="D1123" i="8"/>
  <c r="D1124" i="8"/>
  <c r="D1125" i="8"/>
  <c r="D1126" i="8"/>
  <c r="D1127" i="8"/>
  <c r="D1128" i="8"/>
  <c r="D1129" i="8"/>
  <c r="D1130" i="8"/>
  <c r="D1131" i="8"/>
  <c r="D1132" i="8"/>
  <c r="D1133" i="8"/>
  <c r="D1134" i="8"/>
  <c r="D1135" i="8"/>
  <c r="D1136" i="8"/>
  <c r="D1137" i="8"/>
  <c r="D1138" i="8"/>
  <c r="D1139" i="8"/>
  <c r="D1140" i="8"/>
  <c r="D1141" i="8"/>
  <c r="D1142" i="8"/>
  <c r="D1143" i="8"/>
  <c r="D1144" i="8"/>
  <c r="D1145" i="8"/>
  <c r="D1146" i="8"/>
  <c r="D1147" i="8"/>
  <c r="D1148" i="8"/>
  <c r="D1149" i="8"/>
  <c r="D1150" i="8"/>
  <c r="D1151" i="8"/>
  <c r="D1152" i="8"/>
  <c r="D1153" i="8"/>
  <c r="D1154" i="8"/>
  <c r="D1155" i="8"/>
  <c r="D1156" i="8"/>
  <c r="D1157" i="8"/>
  <c r="D1158" i="8"/>
  <c r="D1159" i="8"/>
  <c r="D1160" i="8"/>
  <c r="D1161" i="8"/>
  <c r="D1162" i="8"/>
  <c r="D1163" i="8"/>
  <c r="D1164" i="8"/>
  <c r="D1165" i="8"/>
  <c r="D1166" i="8"/>
  <c r="D1167" i="8"/>
  <c r="D1168" i="8"/>
  <c r="D1169" i="8"/>
  <c r="D1170" i="8"/>
  <c r="D1171" i="8"/>
  <c r="D1172" i="8"/>
  <c r="D1173" i="8"/>
  <c r="D1174" i="8"/>
  <c r="D1175" i="8"/>
  <c r="D1176" i="8"/>
  <c r="D1177" i="8"/>
  <c r="D1178" i="8"/>
  <c r="D1179" i="8"/>
  <c r="D1180" i="8"/>
  <c r="D1181" i="8"/>
  <c r="D1182" i="8"/>
  <c r="D1183" i="8"/>
  <c r="D1184" i="8"/>
  <c r="D1185" i="8"/>
  <c r="D1186" i="8"/>
  <c r="D1187" i="8"/>
  <c r="D1188" i="8"/>
  <c r="D1189" i="8"/>
  <c r="D1190" i="8"/>
  <c r="D1191" i="8"/>
  <c r="D1192" i="8"/>
  <c r="D1193" i="8"/>
  <c r="D1194" i="8"/>
  <c r="D1195" i="8"/>
  <c r="D1196" i="8"/>
  <c r="D1197" i="8"/>
  <c r="D1198" i="8"/>
  <c r="D1199" i="8"/>
  <c r="D1200" i="8"/>
  <c r="D1201" i="8"/>
  <c r="D1202" i="8"/>
  <c r="D1203" i="8"/>
  <c r="D1204" i="8"/>
  <c r="D1205" i="8"/>
  <c r="D1206" i="8"/>
  <c r="D1207" i="8"/>
  <c r="D1208" i="8"/>
  <c r="D1209" i="8"/>
  <c r="D1210" i="8"/>
  <c r="D1211" i="8"/>
  <c r="D1212" i="8"/>
  <c r="D1213" i="8"/>
  <c r="D1214" i="8"/>
  <c r="D1215" i="8"/>
  <c r="D1216" i="8"/>
  <c r="D1217" i="8"/>
  <c r="D1218" i="8"/>
  <c r="D1219" i="8"/>
  <c r="D1220" i="8"/>
  <c r="D1221" i="8"/>
  <c r="D1222" i="8"/>
  <c r="D1223" i="8"/>
  <c r="D1224" i="8"/>
  <c r="D1225" i="8"/>
  <c r="D1226" i="8"/>
  <c r="D1227" i="8"/>
  <c r="D1228" i="8"/>
  <c r="D1229" i="8"/>
  <c r="D1230" i="8"/>
  <c r="D1231" i="8"/>
  <c r="D1232" i="8"/>
  <c r="D1233" i="8"/>
  <c r="D1234" i="8"/>
  <c r="D1235" i="8"/>
  <c r="D1236" i="8"/>
  <c r="D1237" i="8"/>
  <c r="D1238" i="8"/>
  <c r="D1239" i="8"/>
  <c r="D1240" i="8"/>
  <c r="D1241" i="8"/>
  <c r="D1242" i="8"/>
  <c r="D1243" i="8"/>
  <c r="D1244" i="8"/>
  <c r="D1245" i="8"/>
  <c r="D1246" i="8"/>
  <c r="D1247" i="8"/>
  <c r="D1248" i="8"/>
  <c r="D1249" i="8"/>
  <c r="D1250" i="8"/>
  <c r="D1251" i="8"/>
  <c r="D1252" i="8"/>
  <c r="D1253" i="8"/>
  <c r="D1254" i="8"/>
  <c r="D1255" i="8"/>
  <c r="D1256" i="8"/>
  <c r="D1257" i="8"/>
  <c r="D1258" i="8"/>
  <c r="D1259" i="8"/>
  <c r="D1260" i="8"/>
  <c r="D1261" i="8"/>
  <c r="D1262" i="8"/>
  <c r="D1263" i="8"/>
  <c r="D1264" i="8"/>
  <c r="D1265" i="8"/>
  <c r="D1266" i="8"/>
  <c r="D1267" i="8"/>
  <c r="D1268" i="8"/>
  <c r="D1269" i="8"/>
  <c r="D1270" i="8"/>
  <c r="D1271" i="8"/>
  <c r="D1272" i="8"/>
  <c r="D1273" i="8"/>
  <c r="D1274" i="8"/>
  <c r="D1275" i="8"/>
  <c r="D1276" i="8"/>
  <c r="D1277" i="8"/>
  <c r="D1278" i="8"/>
  <c r="D1279" i="8"/>
  <c r="D1280" i="8"/>
  <c r="D1281" i="8"/>
  <c r="D1282" i="8"/>
  <c r="D1283" i="8"/>
  <c r="D1284" i="8"/>
  <c r="D1285" i="8"/>
  <c r="D1286" i="8"/>
  <c r="D1287" i="8"/>
  <c r="D1288" i="8"/>
  <c r="D1289" i="8"/>
  <c r="D1290" i="8"/>
  <c r="D1291" i="8"/>
  <c r="D1292" i="8"/>
  <c r="D1293" i="8"/>
  <c r="D1294" i="8"/>
  <c r="D1295" i="8"/>
  <c r="D1296" i="8"/>
  <c r="D1297" i="8"/>
  <c r="D1298" i="8"/>
  <c r="D1299" i="8"/>
  <c r="D1300" i="8"/>
  <c r="D1301" i="8"/>
  <c r="D1302" i="8"/>
  <c r="D1303" i="8"/>
  <c r="D1304" i="8"/>
  <c r="D1305" i="8"/>
  <c r="D1306" i="8"/>
  <c r="D1307" i="8"/>
  <c r="D1308" i="8"/>
  <c r="D1309" i="8"/>
  <c r="D1310" i="8"/>
  <c r="D1311" i="8"/>
  <c r="D1312" i="8"/>
  <c r="D1313" i="8"/>
  <c r="D1314" i="8"/>
  <c r="D1315" i="8"/>
  <c r="D1316" i="8"/>
  <c r="D1317" i="8"/>
  <c r="D1318" i="8"/>
  <c r="D1319" i="8"/>
  <c r="D1320" i="8"/>
  <c r="D1321" i="8"/>
  <c r="D1322" i="8"/>
  <c r="D1323" i="8"/>
  <c r="D1324" i="8"/>
  <c r="D1325" i="8"/>
  <c r="D1326" i="8"/>
  <c r="D1327" i="8"/>
  <c r="D1328" i="8"/>
  <c r="D1329" i="8"/>
  <c r="D1330" i="8"/>
  <c r="D1331" i="8"/>
  <c r="D1332" i="8"/>
  <c r="D1333" i="8"/>
  <c r="D1334" i="8"/>
  <c r="D1335" i="8"/>
  <c r="D1336" i="8"/>
  <c r="D1337" i="8"/>
  <c r="D1338" i="8"/>
  <c r="D1339" i="8"/>
  <c r="D1340" i="8"/>
  <c r="D1341" i="8"/>
  <c r="D1342" i="8"/>
  <c r="D1343" i="8"/>
  <c r="D1344" i="8"/>
  <c r="D1345" i="8"/>
  <c r="D1346" i="8"/>
  <c r="D1347" i="8"/>
  <c r="D1348" i="8"/>
  <c r="D1349" i="8"/>
  <c r="D1350" i="8"/>
  <c r="D1351" i="8"/>
  <c r="D1352" i="8"/>
  <c r="D1353" i="8"/>
  <c r="D1354" i="8"/>
  <c r="D1355" i="8"/>
  <c r="D1356" i="8"/>
  <c r="D1357" i="8"/>
  <c r="D1358" i="8"/>
  <c r="D1359" i="8"/>
  <c r="D1360" i="8"/>
  <c r="D1361" i="8"/>
  <c r="D1362" i="8"/>
  <c r="D1363" i="8"/>
  <c r="D1364" i="8"/>
  <c r="D1365" i="8"/>
  <c r="D1366" i="8"/>
  <c r="D1367" i="8"/>
  <c r="D1368" i="8"/>
  <c r="D1369" i="8"/>
  <c r="D1370" i="8"/>
  <c r="D1371" i="8"/>
  <c r="D1372" i="8"/>
  <c r="D1373" i="8"/>
  <c r="D1374" i="8"/>
  <c r="D1375" i="8"/>
  <c r="D1376" i="8"/>
  <c r="D1377" i="8"/>
  <c r="D1378" i="8"/>
  <c r="D1379" i="8"/>
  <c r="D3" i="8"/>
  <c r="D4" i="8"/>
  <c r="D2" i="8"/>
</calcChain>
</file>

<file path=xl/comments1.xml><?xml version="1.0" encoding="utf-8"?>
<comments xmlns="http://schemas.openxmlformats.org/spreadsheetml/2006/main">
  <authors>
    <author>Rathfelder, Klaus ENV:EX</author>
  </authors>
  <commentList>
    <comment ref="I17" authorId="0">
      <text>
        <r>
          <rPr>
            <b/>
            <sz val="9"/>
            <color indexed="81"/>
            <rFont val="Tahoma"/>
            <family val="2"/>
          </rPr>
          <t>Rathfelder, Klaus ENV:EX:</t>
        </r>
        <r>
          <rPr>
            <sz val="9"/>
            <color indexed="81"/>
            <rFont val="Tahoma"/>
            <family val="2"/>
          </rPr>
          <t xml:space="preserve">
added to 593 on basis of lithology</t>
        </r>
      </text>
    </comment>
    <comment ref="I20" authorId="0">
      <text>
        <r>
          <rPr>
            <b/>
            <sz val="9"/>
            <color indexed="81"/>
            <rFont val="Tahoma"/>
            <family val="2"/>
          </rPr>
          <t>Rathfelder, Klaus ENV:EX:</t>
        </r>
        <r>
          <rPr>
            <sz val="9"/>
            <color indexed="81"/>
            <rFont val="Tahoma"/>
            <family val="2"/>
          </rPr>
          <t xml:space="preserve">
added to 593 on basis of lithology</t>
        </r>
      </text>
    </comment>
    <comment ref="I21" authorId="0">
      <text>
        <r>
          <rPr>
            <b/>
            <sz val="9"/>
            <color indexed="81"/>
            <rFont val="Tahoma"/>
            <family val="2"/>
          </rPr>
          <t>Rathfelder, Klaus ENV:EX:</t>
        </r>
        <r>
          <rPr>
            <sz val="9"/>
            <color indexed="81"/>
            <rFont val="Tahoma"/>
            <family val="2"/>
          </rPr>
          <t xml:space="preserve">
located in 851</t>
        </r>
      </text>
    </comment>
    <comment ref="I24" authorId="0">
      <text>
        <r>
          <rPr>
            <b/>
            <sz val="9"/>
            <color indexed="81"/>
            <rFont val="Tahoma"/>
            <family val="2"/>
          </rPr>
          <t>Rathfelder, Klaus ENV:EX:</t>
        </r>
        <r>
          <rPr>
            <sz val="9"/>
            <color indexed="81"/>
            <rFont val="Tahoma"/>
            <family val="2"/>
          </rPr>
          <t xml:space="preserve">
changed to 851 based on location and lithology.</t>
        </r>
      </text>
    </comment>
    <comment ref="I27" authorId="0">
      <text>
        <r>
          <rPr>
            <b/>
            <sz val="9"/>
            <color indexed="81"/>
            <rFont val="Tahoma"/>
            <family val="2"/>
          </rPr>
          <t>Rathfelder, Klaus ENV:EX:</t>
        </r>
        <r>
          <rPr>
            <sz val="9"/>
            <color indexed="81"/>
            <rFont val="Tahoma"/>
            <family val="2"/>
          </rPr>
          <t xml:space="preserve">
changed to 851 based on location and lithology.</t>
        </r>
      </text>
    </comment>
    <comment ref="Y27" authorId="0">
      <text>
        <r>
          <rPr>
            <b/>
            <sz val="9"/>
            <color indexed="81"/>
            <rFont val="Tahoma"/>
            <family val="2"/>
          </rPr>
          <t>Rathfelder, Klaus ENV:EX:</t>
        </r>
        <r>
          <rPr>
            <sz val="9"/>
            <color indexed="81"/>
            <rFont val="Tahoma"/>
            <family val="2"/>
          </rPr>
          <t xml:space="preserve">
</t>
        </r>
      </text>
    </comment>
    <comment ref="I28" authorId="0">
      <text>
        <r>
          <rPr>
            <b/>
            <sz val="9"/>
            <color indexed="81"/>
            <rFont val="Tahoma"/>
            <family val="2"/>
          </rPr>
          <t>Rathfelder, Klaus ENV:EX:</t>
        </r>
        <r>
          <rPr>
            <sz val="9"/>
            <color indexed="81"/>
            <rFont val="Tahoma"/>
            <family val="2"/>
          </rPr>
          <t xml:space="preserve">
added to 851 based on location and litholgy</t>
        </r>
      </text>
    </comment>
    <comment ref="Y28" authorId="0">
      <text>
        <r>
          <rPr>
            <b/>
            <sz val="9"/>
            <color indexed="81"/>
            <rFont val="Tahoma"/>
            <family val="2"/>
          </rPr>
          <t>Rathfelder, Klaus ENV:EX:</t>
        </r>
        <r>
          <rPr>
            <sz val="9"/>
            <color indexed="81"/>
            <rFont val="Tahoma"/>
            <family val="2"/>
          </rPr>
          <t xml:space="preserve">
</t>
        </r>
      </text>
    </comment>
    <comment ref="I30" authorId="0">
      <text>
        <r>
          <rPr>
            <b/>
            <sz val="9"/>
            <color indexed="81"/>
            <rFont val="Tahoma"/>
            <family val="2"/>
          </rPr>
          <t>Rathfelder, Klaus ENV:EX:</t>
        </r>
        <r>
          <rPr>
            <sz val="9"/>
            <color indexed="81"/>
            <rFont val="Tahoma"/>
            <family val="2"/>
          </rPr>
          <t xml:space="preserve">
not consistent with a BR aquifer633</t>
        </r>
      </text>
    </comment>
    <comment ref="I38" authorId="0">
      <text>
        <r>
          <rPr>
            <b/>
            <sz val="9"/>
            <color indexed="81"/>
            <rFont val="Tahoma"/>
            <family val="2"/>
          </rPr>
          <t>Rathfelder, Klaus ENV:EX:</t>
        </r>
        <r>
          <rPr>
            <sz val="9"/>
            <color indexed="81"/>
            <rFont val="Tahoma"/>
            <family val="2"/>
          </rPr>
          <t xml:space="preserve">
possibly in 596, but not enough info</t>
        </r>
      </text>
    </comment>
    <comment ref="I39" authorId="0">
      <text>
        <r>
          <rPr>
            <b/>
            <sz val="9"/>
            <color indexed="81"/>
            <rFont val="Tahoma"/>
            <family val="2"/>
          </rPr>
          <t>Rathfelder, Klaus ENV:EX:</t>
        </r>
        <r>
          <rPr>
            <sz val="9"/>
            <color indexed="81"/>
            <rFont val="Tahoma"/>
            <family val="2"/>
          </rPr>
          <t xml:space="preserve">
not consistent with BR aq 633</t>
        </r>
      </text>
    </comment>
    <comment ref="I40" authorId="0">
      <text>
        <r>
          <rPr>
            <b/>
            <sz val="9"/>
            <color indexed="81"/>
            <rFont val="Tahoma"/>
            <family val="2"/>
          </rPr>
          <t>Rathfelder, Klaus ENV:EX:</t>
        </r>
        <r>
          <rPr>
            <sz val="9"/>
            <color indexed="81"/>
            <rFont val="Tahoma"/>
            <family val="2"/>
          </rPr>
          <t xml:space="preserve">
based on location and lithology</t>
        </r>
      </text>
    </comment>
    <comment ref="I41" authorId="0">
      <text>
        <r>
          <rPr>
            <b/>
            <sz val="9"/>
            <color indexed="81"/>
            <rFont val="Tahoma"/>
            <family val="2"/>
          </rPr>
          <t>Rathfelder, Klaus ENV:EX:</t>
        </r>
        <r>
          <rPr>
            <sz val="9"/>
            <color indexed="81"/>
            <rFont val="Tahoma"/>
            <family val="2"/>
          </rPr>
          <t xml:space="preserve">
located in 596, but hole is dry</t>
        </r>
      </text>
    </comment>
    <comment ref="I44" authorId="0">
      <text>
        <r>
          <rPr>
            <b/>
            <sz val="9"/>
            <color indexed="81"/>
            <rFont val="Tahoma"/>
            <family val="2"/>
          </rPr>
          <t>Rathfelder, Klaus ENV:EX:</t>
        </r>
        <r>
          <rPr>
            <sz val="9"/>
            <color indexed="81"/>
            <rFont val="Tahoma"/>
            <family val="2"/>
          </rPr>
          <t xml:space="preserve">
assuming 851 based on location and lithology</t>
        </r>
      </text>
    </comment>
    <comment ref="I45" authorId="0">
      <text>
        <r>
          <rPr>
            <b/>
            <sz val="9"/>
            <color indexed="81"/>
            <rFont val="Tahoma"/>
            <family val="2"/>
          </rPr>
          <t>Rathfelder, Klaus ENV:EX:</t>
        </r>
        <r>
          <rPr>
            <sz val="9"/>
            <color indexed="81"/>
            <rFont val="Tahoma"/>
            <family val="2"/>
          </rPr>
          <t xml:space="preserve">
assuming 851 based on location and lithology</t>
        </r>
      </text>
    </comment>
    <comment ref="I59" authorId="0">
      <text>
        <r>
          <rPr>
            <b/>
            <sz val="9"/>
            <color indexed="81"/>
            <rFont val="Tahoma"/>
            <family val="2"/>
          </rPr>
          <t>Rathfelder, Klaus ENV:EX:</t>
        </r>
        <r>
          <rPr>
            <sz val="9"/>
            <color indexed="81"/>
            <rFont val="Tahoma"/>
            <family val="2"/>
          </rPr>
          <t xml:space="preserve">
Above bedrock aquifer 633</t>
        </r>
      </text>
    </comment>
    <comment ref="I61" authorId="0">
      <text>
        <r>
          <rPr>
            <b/>
            <sz val="9"/>
            <color indexed="81"/>
            <rFont val="Tahoma"/>
            <family val="2"/>
          </rPr>
          <t>Rathfelder, Klaus ENV:EX:</t>
        </r>
        <r>
          <rPr>
            <sz val="9"/>
            <color indexed="81"/>
            <rFont val="Tahoma"/>
            <family val="2"/>
          </rPr>
          <t xml:space="preserve">
based on location, hole is dry</t>
        </r>
      </text>
    </comment>
    <comment ref="I62" authorId="0">
      <text>
        <r>
          <rPr>
            <b/>
            <sz val="9"/>
            <color indexed="81"/>
            <rFont val="Tahoma"/>
            <family val="2"/>
          </rPr>
          <t>Rathfelder, Klaus ENV:EX:</t>
        </r>
        <r>
          <rPr>
            <sz val="9"/>
            <color indexed="81"/>
            <rFont val="Tahoma"/>
            <family val="2"/>
          </rPr>
          <t xml:space="preserve">
Above bedrock aquifer 622</t>
        </r>
      </text>
    </comment>
    <comment ref="I65" authorId="0">
      <text>
        <r>
          <rPr>
            <b/>
            <sz val="9"/>
            <color indexed="81"/>
            <rFont val="Tahoma"/>
            <family val="2"/>
          </rPr>
          <t>Rathfelder, Klaus ENV:EX:</t>
        </r>
        <r>
          <rPr>
            <sz val="9"/>
            <color indexed="81"/>
            <rFont val="Tahoma"/>
            <family val="2"/>
          </rPr>
          <t xml:space="preserve">
added to 851 based on location and litholgy</t>
        </r>
      </text>
    </comment>
    <comment ref="I66" authorId="0">
      <text>
        <r>
          <rPr>
            <b/>
            <sz val="9"/>
            <color indexed="81"/>
            <rFont val="Tahoma"/>
            <family val="2"/>
          </rPr>
          <t>Rathfelder, Klaus ENV:EX:</t>
        </r>
        <r>
          <rPr>
            <sz val="9"/>
            <color indexed="81"/>
            <rFont val="Tahoma"/>
            <family val="2"/>
          </rPr>
          <t xml:space="preserve">
added to 851 based on location and litholgy
well is dry</t>
        </r>
      </text>
    </comment>
    <comment ref="I67" authorId="0">
      <text>
        <r>
          <rPr>
            <b/>
            <sz val="9"/>
            <color indexed="81"/>
            <rFont val="Tahoma"/>
            <family val="2"/>
          </rPr>
          <t>Rathfelder, Klaus ENV:EX:</t>
        </r>
        <r>
          <rPr>
            <sz val="9"/>
            <color indexed="81"/>
            <rFont val="Tahoma"/>
            <family val="2"/>
          </rPr>
          <t xml:space="preserve">
added to 851 based on location and litholgy
well is dry</t>
        </r>
      </text>
    </comment>
    <comment ref="I68" authorId="0">
      <text>
        <r>
          <rPr>
            <b/>
            <sz val="9"/>
            <color indexed="81"/>
            <rFont val="Tahoma"/>
            <family val="2"/>
          </rPr>
          <t>Rathfelder, Klaus ENV:EX:</t>
        </r>
        <r>
          <rPr>
            <sz val="9"/>
            <color indexed="81"/>
            <rFont val="Tahoma"/>
            <family val="2"/>
          </rPr>
          <t xml:space="preserve">
not consistent with BR aquifer 591 at this location</t>
        </r>
      </text>
    </comment>
    <comment ref="Q72" authorId="0">
      <text>
        <r>
          <rPr>
            <b/>
            <sz val="9"/>
            <color indexed="81"/>
            <rFont val="Tahoma"/>
            <family val="2"/>
          </rPr>
          <t>Rathfelder, Klaus ENV:EX:</t>
        </r>
        <r>
          <rPr>
            <sz val="9"/>
            <color indexed="81"/>
            <rFont val="Tahoma"/>
            <family val="2"/>
          </rPr>
          <t xml:space="preserve">
log indicates depth is 200 ft</t>
        </r>
      </text>
    </comment>
    <comment ref="I75" authorId="0">
      <text>
        <r>
          <rPr>
            <b/>
            <sz val="9"/>
            <color indexed="81"/>
            <rFont val="Tahoma"/>
            <family val="2"/>
          </rPr>
          <t>Rathfelder, Klaus ENV:EX:</t>
        </r>
        <r>
          <rPr>
            <sz val="9"/>
            <color indexed="81"/>
            <rFont val="Tahoma"/>
            <family val="2"/>
          </rPr>
          <t xml:space="preserve">
not in mapped aquifer</t>
        </r>
      </text>
    </comment>
    <comment ref="I79" authorId="0">
      <text>
        <r>
          <rPr>
            <b/>
            <sz val="9"/>
            <color indexed="81"/>
            <rFont val="Tahoma"/>
            <family val="2"/>
          </rPr>
          <t>Rathfelder, Klaus ENV:EX:</t>
        </r>
        <r>
          <rPr>
            <sz val="9"/>
            <color indexed="81"/>
            <rFont val="Tahoma"/>
            <family val="2"/>
          </rPr>
          <t xml:space="preserve">
based on location and lithology</t>
        </r>
      </text>
    </comment>
    <comment ref="I82" authorId="0">
      <text>
        <r>
          <rPr>
            <b/>
            <sz val="9"/>
            <color indexed="81"/>
            <rFont val="Tahoma"/>
            <family val="2"/>
          </rPr>
          <t>Rathfelder, Klaus ENV:EX:</t>
        </r>
        <r>
          <rPr>
            <sz val="9"/>
            <color indexed="81"/>
            <rFont val="Tahoma"/>
            <family val="2"/>
          </rPr>
          <t xml:space="preserve">
Assuming 851 based on location and lithology</t>
        </r>
      </text>
    </comment>
    <comment ref="I90" authorId="0">
      <text>
        <r>
          <rPr>
            <b/>
            <sz val="9"/>
            <color indexed="81"/>
            <rFont val="Tahoma"/>
            <family val="2"/>
          </rPr>
          <t>Rathfelder, Klaus ENV:EX:</t>
        </r>
        <r>
          <rPr>
            <sz val="9"/>
            <color indexed="81"/>
            <rFont val="Tahoma"/>
            <family val="2"/>
          </rPr>
          <t xml:space="preserve">
not consistent with BR aq 622 at this location</t>
        </r>
      </text>
    </comment>
    <comment ref="I91" authorId="0">
      <text>
        <r>
          <rPr>
            <b/>
            <sz val="9"/>
            <color indexed="81"/>
            <rFont val="Tahoma"/>
            <family val="2"/>
          </rPr>
          <t>Rathfelder, Klaus ENV:EX:</t>
        </r>
        <r>
          <rPr>
            <sz val="9"/>
            <color indexed="81"/>
            <rFont val="Tahoma"/>
            <family val="2"/>
          </rPr>
          <t xml:space="preserve">
assuming 851 based on location and lithology</t>
        </r>
      </text>
    </comment>
    <comment ref="I92" authorId="0">
      <text>
        <r>
          <rPr>
            <b/>
            <sz val="9"/>
            <color indexed="81"/>
            <rFont val="Tahoma"/>
            <family val="2"/>
          </rPr>
          <t>Rathfelder, Klaus ENV:EX:</t>
        </r>
        <r>
          <rPr>
            <sz val="9"/>
            <color indexed="81"/>
            <rFont val="Tahoma"/>
            <family val="2"/>
          </rPr>
          <t xml:space="preserve">
assuming 593 based on location and lithology</t>
        </r>
      </text>
    </comment>
    <comment ref="I93" authorId="0">
      <text>
        <r>
          <rPr>
            <b/>
            <sz val="9"/>
            <color indexed="81"/>
            <rFont val="Tahoma"/>
            <family val="2"/>
          </rPr>
          <t>Rathfelder, Klaus ENV:EX:</t>
        </r>
        <r>
          <rPr>
            <sz val="9"/>
            <color indexed="81"/>
            <rFont val="Tahoma"/>
            <family val="2"/>
          </rPr>
          <t xml:space="preserve">
based on location and lithology</t>
        </r>
      </text>
    </comment>
    <comment ref="U100" authorId="0">
      <text>
        <r>
          <rPr>
            <b/>
            <sz val="9"/>
            <color indexed="81"/>
            <rFont val="Tahoma"/>
            <family val="2"/>
          </rPr>
          <t>Rathfelder, Klaus ENV:EX:</t>
        </r>
        <r>
          <rPr>
            <sz val="9"/>
            <color indexed="81"/>
            <rFont val="Tahoma"/>
            <family val="2"/>
          </rPr>
          <t xml:space="preserve">
convert 1300 gph to 22 gpm</t>
        </r>
      </text>
    </comment>
    <comment ref="U101" authorId="0">
      <text>
        <r>
          <rPr>
            <b/>
            <sz val="9"/>
            <color indexed="81"/>
            <rFont val="Tahoma"/>
            <family val="2"/>
          </rPr>
          <t>Rathfelder, Klaus ENV:EX:</t>
        </r>
        <r>
          <rPr>
            <sz val="9"/>
            <color indexed="81"/>
            <rFont val="Tahoma"/>
            <family val="2"/>
          </rPr>
          <t xml:space="preserve">
from driller notes</t>
        </r>
      </text>
    </comment>
    <comment ref="I102" authorId="0">
      <text>
        <r>
          <rPr>
            <b/>
            <sz val="9"/>
            <color indexed="81"/>
            <rFont val="Tahoma"/>
            <family val="2"/>
          </rPr>
          <t>Rathfelder, Klaus ENV:EX:</t>
        </r>
        <r>
          <rPr>
            <sz val="9"/>
            <color indexed="81"/>
            <rFont val="Tahoma"/>
            <family val="2"/>
          </rPr>
          <t xml:space="preserve">
not consistent with mapped BR aq at this location</t>
        </r>
      </text>
    </comment>
    <comment ref="U108" authorId="0">
      <text>
        <r>
          <rPr>
            <b/>
            <sz val="9"/>
            <color indexed="81"/>
            <rFont val="Tahoma"/>
            <family val="2"/>
          </rPr>
          <t>Rathfelder, Klaus ENV:EX:</t>
        </r>
        <r>
          <rPr>
            <sz val="9"/>
            <color indexed="81"/>
            <rFont val="Tahoma"/>
            <family val="2"/>
          </rPr>
          <t xml:space="preserve">
Comments indicatee yield is 3 gpm, and 200 gpm should be 200 gph</t>
        </r>
      </text>
    </comment>
    <comment ref="I110" authorId="0">
      <text>
        <r>
          <rPr>
            <b/>
            <sz val="9"/>
            <color indexed="81"/>
            <rFont val="Tahoma"/>
            <family val="2"/>
          </rPr>
          <t>Rathfelder, Klaus ENV:EX:</t>
        </r>
        <r>
          <rPr>
            <sz val="9"/>
            <color indexed="81"/>
            <rFont val="Tahoma"/>
            <family val="2"/>
          </rPr>
          <t xml:space="preserve">
not consistent with mapped BR aq at this location</t>
        </r>
      </text>
    </comment>
    <comment ref="I111" authorId="0">
      <text>
        <r>
          <rPr>
            <b/>
            <sz val="9"/>
            <color indexed="81"/>
            <rFont val="Tahoma"/>
            <family val="2"/>
          </rPr>
          <t>Rathfelder, Klaus ENV:EX:</t>
        </r>
        <r>
          <rPr>
            <sz val="9"/>
            <color indexed="81"/>
            <rFont val="Tahoma"/>
            <family val="2"/>
          </rPr>
          <t xml:space="preserve">
not in mapped aquifer</t>
        </r>
      </text>
    </comment>
    <comment ref="I114" authorId="0">
      <text>
        <r>
          <rPr>
            <b/>
            <sz val="9"/>
            <color indexed="81"/>
            <rFont val="Tahoma"/>
            <family val="2"/>
          </rPr>
          <t>Rathfelder, Klaus ENV:EX:</t>
        </r>
        <r>
          <rPr>
            <sz val="9"/>
            <color indexed="81"/>
            <rFont val="Tahoma"/>
            <family val="2"/>
          </rPr>
          <t xml:space="preserve">
not consistent with mapped BR aq at this location</t>
        </r>
      </text>
    </comment>
    <comment ref="I123" authorId="0">
      <text>
        <r>
          <rPr>
            <b/>
            <sz val="9"/>
            <color indexed="81"/>
            <rFont val="Tahoma"/>
            <family val="2"/>
          </rPr>
          <t>Rathfelder, Klaus ENV:EX:</t>
        </r>
        <r>
          <rPr>
            <sz val="9"/>
            <color indexed="81"/>
            <rFont val="Tahoma"/>
            <family val="2"/>
          </rPr>
          <t xml:space="preserve">
not in mapped aquifer</t>
        </r>
      </text>
    </comment>
    <comment ref="I124" authorId="0">
      <text>
        <r>
          <rPr>
            <b/>
            <sz val="9"/>
            <color indexed="81"/>
            <rFont val="Tahoma"/>
            <family val="2"/>
          </rPr>
          <t>Rathfelder, Klaus ENV:EX:</t>
        </r>
        <r>
          <rPr>
            <sz val="9"/>
            <color indexed="81"/>
            <rFont val="Tahoma"/>
            <family val="2"/>
          </rPr>
          <t xml:space="preserve">
not in mapped aquifer</t>
        </r>
      </text>
    </comment>
    <comment ref="I137" authorId="0">
      <text>
        <r>
          <rPr>
            <b/>
            <sz val="9"/>
            <color indexed="81"/>
            <rFont val="Tahoma"/>
            <family val="2"/>
          </rPr>
          <t>Rathfelder, Klaus ENV:EX:</t>
        </r>
        <r>
          <rPr>
            <sz val="9"/>
            <color indexed="81"/>
            <rFont val="Tahoma"/>
            <family val="2"/>
          </rPr>
          <t xml:space="preserve">
assumed bassed on location and lithology</t>
        </r>
      </text>
    </comment>
    <comment ref="I143" authorId="0">
      <text>
        <r>
          <rPr>
            <b/>
            <sz val="9"/>
            <color indexed="81"/>
            <rFont val="Tahoma"/>
            <family val="2"/>
          </rPr>
          <t>Rathfelder, Klaus ENV:EX:</t>
        </r>
        <r>
          <rPr>
            <sz val="9"/>
            <color indexed="81"/>
            <rFont val="Tahoma"/>
            <family val="2"/>
          </rPr>
          <t xml:space="preserve">
assumed bassed on location and lithology</t>
        </r>
      </text>
    </comment>
    <comment ref="I151" authorId="0">
      <text>
        <r>
          <rPr>
            <b/>
            <sz val="9"/>
            <color indexed="81"/>
            <rFont val="Tahoma"/>
            <family val="2"/>
          </rPr>
          <t>Rathfelder, Klaus ENV:EX:</t>
        </r>
        <r>
          <rPr>
            <sz val="9"/>
            <color indexed="81"/>
            <rFont val="Tahoma"/>
            <family val="2"/>
          </rPr>
          <t xml:space="preserve">
locted spatially within aq 595, a BR aquifer.  However  lithology is not consistent with a BR aquifer.  Therefore, it is now not associated with any mapped aquifer.</t>
        </r>
      </text>
    </comment>
    <comment ref="I162" authorId="0">
      <text>
        <r>
          <rPr>
            <b/>
            <sz val="9"/>
            <color indexed="81"/>
            <rFont val="Tahoma"/>
            <family val="2"/>
          </rPr>
          <t>Rathfelder, Klaus ENV:EX:</t>
        </r>
        <r>
          <rPr>
            <sz val="9"/>
            <color indexed="81"/>
            <rFont val="Tahoma"/>
            <family val="2"/>
          </rPr>
          <t xml:space="preserve">
Assuming 851 based on location and lithology</t>
        </r>
      </text>
    </comment>
    <comment ref="I180" authorId="0">
      <text>
        <r>
          <rPr>
            <b/>
            <sz val="9"/>
            <color indexed="81"/>
            <rFont val="Tahoma"/>
            <family val="2"/>
          </rPr>
          <t>Rathfelder, Klaus ENV:EX:</t>
        </r>
        <r>
          <rPr>
            <sz val="9"/>
            <color indexed="81"/>
            <rFont val="Tahoma"/>
            <family val="2"/>
          </rPr>
          <t xml:space="preserve">
assumed bassed on location and lithology</t>
        </r>
      </text>
    </comment>
    <comment ref="I186" authorId="0">
      <text>
        <r>
          <rPr>
            <b/>
            <sz val="9"/>
            <color indexed="81"/>
            <rFont val="Tahoma"/>
            <family val="2"/>
          </rPr>
          <t>Rathfelder, Klaus ENV:EX:</t>
        </r>
        <r>
          <rPr>
            <sz val="9"/>
            <color indexed="81"/>
            <rFont val="Tahoma"/>
            <family val="2"/>
          </rPr>
          <t xml:space="preserve">
not in mapped aquifer</t>
        </r>
      </text>
    </comment>
    <comment ref="I189" authorId="0">
      <text>
        <r>
          <rPr>
            <b/>
            <sz val="9"/>
            <color indexed="81"/>
            <rFont val="Tahoma"/>
            <family val="2"/>
          </rPr>
          <t>Rathfelder, Klaus ENV:EX:</t>
        </r>
        <r>
          <rPr>
            <sz val="9"/>
            <color indexed="81"/>
            <rFont val="Tahoma"/>
            <family val="2"/>
          </rPr>
          <t xml:space="preserve">
assumed bassed on location and lithology</t>
        </r>
      </text>
    </comment>
    <comment ref="I190" authorId="0">
      <text>
        <r>
          <rPr>
            <b/>
            <sz val="9"/>
            <color indexed="81"/>
            <rFont val="Tahoma"/>
            <family val="2"/>
          </rPr>
          <t>Rathfelder, Klaus ENV:EX:</t>
        </r>
        <r>
          <rPr>
            <sz val="9"/>
            <color indexed="81"/>
            <rFont val="Tahoma"/>
            <family val="2"/>
          </rPr>
          <t xml:space="preserve">
not in mapped aquifer</t>
        </r>
      </text>
    </comment>
    <comment ref="I230" authorId="0">
      <text>
        <r>
          <rPr>
            <b/>
            <sz val="9"/>
            <color indexed="81"/>
            <rFont val="Tahoma"/>
            <family val="2"/>
          </rPr>
          <t>Rathfelder, Klaus ENV:EX:</t>
        </r>
        <r>
          <rPr>
            <sz val="9"/>
            <color indexed="81"/>
            <rFont val="Tahoma"/>
            <family val="2"/>
          </rPr>
          <t xml:space="preserve">
located spatially in 593</t>
        </r>
      </text>
    </comment>
    <comment ref="I245" authorId="0">
      <text>
        <r>
          <rPr>
            <b/>
            <sz val="9"/>
            <color indexed="81"/>
            <rFont val="Tahoma"/>
            <family val="2"/>
          </rPr>
          <t>Rathfelder, Klaus ENV:EX:</t>
        </r>
        <r>
          <rPr>
            <sz val="9"/>
            <color indexed="81"/>
            <rFont val="Tahoma"/>
            <family val="2"/>
          </rPr>
          <t xml:space="preserve">
assumed bassed on location and lithology</t>
        </r>
      </text>
    </comment>
    <comment ref="I246" authorId="0">
      <text>
        <r>
          <rPr>
            <b/>
            <sz val="9"/>
            <color indexed="81"/>
            <rFont val="Tahoma"/>
            <family val="2"/>
          </rPr>
          <t>Rathfelder, Klaus ENV:EX:</t>
        </r>
        <r>
          <rPr>
            <sz val="9"/>
            <color indexed="81"/>
            <rFont val="Tahoma"/>
            <family val="2"/>
          </rPr>
          <t xml:space="preserve">
assumed bassed on location and lithology</t>
        </r>
      </text>
    </comment>
    <comment ref="I254" authorId="0">
      <text>
        <r>
          <rPr>
            <b/>
            <sz val="9"/>
            <color indexed="81"/>
            <rFont val="Tahoma"/>
            <family val="2"/>
          </rPr>
          <t>Rathfelder, Klaus ENV:EX:</t>
        </r>
        <r>
          <rPr>
            <sz val="9"/>
            <color indexed="81"/>
            <rFont val="Tahoma"/>
            <family val="2"/>
          </rPr>
          <t xml:space="preserve">
strange log, </t>
        </r>
      </text>
    </comment>
    <comment ref="W254" authorId="0">
      <text>
        <r>
          <rPr>
            <b/>
            <sz val="9"/>
            <color indexed="81"/>
            <rFont val="Tahoma"/>
            <family val="2"/>
          </rPr>
          <t xml:space="preserve">Rathfelder, Klaus ENV:EX
</t>
        </r>
        <r>
          <rPr>
            <sz val="9"/>
            <color indexed="81"/>
            <rFont val="Tahoma"/>
            <family val="2"/>
          </rPr>
          <t>interpreted from log</t>
        </r>
      </text>
    </comment>
    <comment ref="X254" authorId="0">
      <text>
        <r>
          <rPr>
            <b/>
            <sz val="9"/>
            <color indexed="81"/>
            <rFont val="Tahoma"/>
            <family val="2"/>
          </rPr>
          <t>Rathfelder, Klaus ENV:EX:</t>
        </r>
        <r>
          <rPr>
            <sz val="9"/>
            <color indexed="81"/>
            <rFont val="Tahoma"/>
            <family val="2"/>
          </rPr>
          <t xml:space="preserve">
based on screen interval</t>
        </r>
      </text>
    </comment>
    <comment ref="I263" authorId="0">
      <text>
        <r>
          <rPr>
            <b/>
            <sz val="9"/>
            <color indexed="81"/>
            <rFont val="Tahoma"/>
            <family val="2"/>
          </rPr>
          <t>Rathfelder, Klaus ENV:EX:</t>
        </r>
        <r>
          <rPr>
            <sz val="9"/>
            <color indexed="81"/>
            <rFont val="Tahoma"/>
            <family val="2"/>
          </rPr>
          <t xml:space="preserve">
assumed bassed on location and lithology</t>
        </r>
      </text>
    </comment>
    <comment ref="I265" authorId="0">
      <text>
        <r>
          <rPr>
            <b/>
            <sz val="9"/>
            <color indexed="81"/>
            <rFont val="Tahoma"/>
            <family val="2"/>
          </rPr>
          <t>Rathfelder, Klaus ENV:EX:</t>
        </r>
        <r>
          <rPr>
            <sz val="9"/>
            <color indexed="81"/>
            <rFont val="Tahoma"/>
            <family val="2"/>
          </rPr>
          <t xml:space="preserve">
Assuming 593 based on location and lithology</t>
        </r>
      </text>
    </comment>
    <comment ref="I267" authorId="0">
      <text>
        <r>
          <rPr>
            <b/>
            <sz val="9"/>
            <color indexed="81"/>
            <rFont val="Tahoma"/>
            <family val="2"/>
          </rPr>
          <t>Rathfelder, Klaus ENV:EX:</t>
        </r>
        <r>
          <rPr>
            <sz val="9"/>
            <color indexed="81"/>
            <rFont val="Tahoma"/>
            <family val="2"/>
          </rPr>
          <t xml:space="preserve">
assumed bassed on location and lithology</t>
        </r>
      </text>
    </comment>
    <comment ref="I286" authorId="0">
      <text>
        <r>
          <rPr>
            <b/>
            <sz val="9"/>
            <color indexed="81"/>
            <rFont val="Tahoma"/>
            <family val="2"/>
          </rPr>
          <t>Rathfelder, Klaus ENV:EX:</t>
        </r>
        <r>
          <rPr>
            <sz val="9"/>
            <color indexed="81"/>
            <rFont val="Tahoma"/>
            <family val="2"/>
          </rPr>
          <t xml:space="preserve">
assumed bassed on location and lithology</t>
        </r>
      </text>
    </comment>
    <comment ref="I290" authorId="0">
      <text>
        <r>
          <rPr>
            <b/>
            <sz val="9"/>
            <color indexed="81"/>
            <rFont val="Tahoma"/>
            <family val="2"/>
          </rPr>
          <t>Rathfelder, Klaus ENV:EX:</t>
        </r>
        <r>
          <rPr>
            <sz val="9"/>
            <color indexed="81"/>
            <rFont val="Tahoma"/>
            <family val="2"/>
          </rPr>
          <t xml:space="preserve">
assumed bassed on location and lithology</t>
        </r>
      </text>
    </comment>
    <comment ref="I292" authorId="0">
      <text>
        <r>
          <rPr>
            <b/>
            <sz val="9"/>
            <color indexed="81"/>
            <rFont val="Tahoma"/>
            <family val="2"/>
          </rPr>
          <t>Rathfelder, Klaus ENV:EX:</t>
        </r>
        <r>
          <rPr>
            <sz val="9"/>
            <color indexed="81"/>
            <rFont val="Tahoma"/>
            <family val="2"/>
          </rPr>
          <t xml:space="preserve">
3 overlapping aquifers at this location.  590,591,594
Lithology indicates deep uncolidated materials are water bearing.  This best fits 594.</t>
        </r>
      </text>
    </comment>
    <comment ref="B295" authorId="0">
      <text>
        <r>
          <rPr>
            <b/>
            <sz val="9"/>
            <color indexed="81"/>
            <rFont val="Tahoma"/>
            <family val="2"/>
          </rPr>
          <t>Rathfelder, Klaus ENV:EX:</t>
        </r>
        <r>
          <rPr>
            <sz val="9"/>
            <color indexed="81"/>
            <rFont val="Tahoma"/>
            <family val="2"/>
          </rPr>
          <t xml:space="preserve">
Misssing from study area, but added based on listings from aquifer 597</t>
        </r>
      </text>
    </comment>
    <comment ref="O295" authorId="0">
      <text>
        <r>
          <rPr>
            <b/>
            <sz val="9"/>
            <color indexed="81"/>
            <rFont val="Tahoma"/>
            <family val="2"/>
          </rPr>
          <t>Rathfelder, Klaus ENV:EX:</t>
        </r>
        <r>
          <rPr>
            <sz val="9"/>
            <color indexed="81"/>
            <rFont val="Tahoma"/>
            <family val="2"/>
          </rPr>
          <t xml:space="preserve">
setting equal to WELLS elev</t>
        </r>
      </text>
    </comment>
    <comment ref="I299" authorId="0">
      <text>
        <r>
          <rPr>
            <b/>
            <sz val="9"/>
            <color indexed="81"/>
            <rFont val="Tahoma"/>
            <family val="2"/>
          </rPr>
          <t>Rathfelder, Klaus ENV:EX:</t>
        </r>
        <r>
          <rPr>
            <sz val="9"/>
            <color indexed="81"/>
            <rFont val="Tahoma"/>
            <family val="2"/>
          </rPr>
          <t xml:space="preserve">
not in mapped aquifer</t>
        </r>
      </text>
    </comment>
    <comment ref="I306" authorId="0">
      <text>
        <r>
          <rPr>
            <b/>
            <sz val="9"/>
            <color indexed="81"/>
            <rFont val="Tahoma"/>
            <family val="2"/>
          </rPr>
          <t>Rathfelder, Klaus ENV:EX:</t>
        </r>
        <r>
          <rPr>
            <sz val="9"/>
            <color indexed="81"/>
            <rFont val="Tahoma"/>
            <family val="2"/>
          </rPr>
          <t xml:space="preserve">
assumed bassed on location and lithology</t>
        </r>
      </text>
    </comment>
    <comment ref="H308" authorId="0">
      <text>
        <r>
          <rPr>
            <b/>
            <sz val="9"/>
            <color indexed="81"/>
            <rFont val="Tahoma"/>
            <family val="2"/>
          </rPr>
          <t>Rathfelder, Klaus ENV:EX:</t>
        </r>
        <r>
          <rPr>
            <sz val="9"/>
            <color indexed="81"/>
            <rFont val="Tahoma"/>
            <family val="2"/>
          </rPr>
          <t xml:space="preserve">
spatially located in BR aquifer 633, but lithology indicates an UNC WB formation.  Therefore not associated with any aquifer.</t>
        </r>
      </text>
    </comment>
    <comment ref="I308" authorId="0">
      <text>
        <r>
          <rPr>
            <b/>
            <sz val="9"/>
            <color indexed="81"/>
            <rFont val="Tahoma"/>
            <family val="2"/>
          </rPr>
          <t>Rathfelder, Klaus ENV:EX:</t>
        </r>
        <r>
          <rPr>
            <sz val="9"/>
            <color indexed="81"/>
            <rFont val="Tahoma"/>
            <family val="2"/>
          </rPr>
          <t xml:space="preserve">
located spatially in 633, but lithology is inconsistent with a BR aquifer.</t>
        </r>
      </text>
    </comment>
    <comment ref="V308" authorId="0">
      <text>
        <r>
          <rPr>
            <b/>
            <sz val="9"/>
            <color indexed="81"/>
            <rFont val="Tahoma"/>
            <family val="2"/>
          </rPr>
          <t>Rathfelder, Klaus ENV:EX:</t>
        </r>
        <r>
          <rPr>
            <sz val="9"/>
            <color indexed="81"/>
            <rFont val="Tahoma"/>
            <family val="2"/>
          </rPr>
          <t xml:space="preserve">
notes sugest well is flowing at 6 gpm</t>
        </r>
      </text>
    </comment>
    <comment ref="X313" authorId="0">
      <text>
        <r>
          <rPr>
            <b/>
            <sz val="9"/>
            <color indexed="81"/>
            <rFont val="Tahoma"/>
            <family val="2"/>
          </rPr>
          <t>Rathfelder, Klaus ENV:EX:</t>
        </r>
        <r>
          <rPr>
            <sz val="9"/>
            <color indexed="81"/>
            <rFont val="Tahoma"/>
            <family val="2"/>
          </rPr>
          <t xml:space="preserve">
screen interval</t>
        </r>
      </text>
    </comment>
    <comment ref="I314" authorId="0">
      <text>
        <r>
          <rPr>
            <b/>
            <sz val="9"/>
            <color indexed="81"/>
            <rFont val="Tahoma"/>
            <family val="2"/>
          </rPr>
          <t>Rathfelder, Klaus ENV:EX:</t>
        </r>
        <r>
          <rPr>
            <sz val="9"/>
            <color indexed="81"/>
            <rFont val="Tahoma"/>
            <family val="2"/>
          </rPr>
          <t xml:space="preserve">
located spatially in 634, but lithology is not consistent with a BR aquifer.</t>
        </r>
      </text>
    </comment>
    <comment ref="I324" authorId="0">
      <text>
        <r>
          <rPr>
            <b/>
            <sz val="9"/>
            <color indexed="81"/>
            <rFont val="Tahoma"/>
            <family val="2"/>
          </rPr>
          <t>Rathfelder, Klaus ENV:EX:</t>
        </r>
        <r>
          <rPr>
            <sz val="9"/>
            <color indexed="81"/>
            <rFont val="Tahoma"/>
            <family val="2"/>
          </rPr>
          <t xml:space="preserve">
located spatially in 634, but lithology is not consistent with a BR aquifer.</t>
        </r>
      </text>
    </comment>
    <comment ref="I329" authorId="0">
      <text>
        <r>
          <rPr>
            <b/>
            <sz val="9"/>
            <color indexed="81"/>
            <rFont val="Tahoma"/>
            <family val="2"/>
          </rPr>
          <t>Rathfelder, Klaus ENV:EX:</t>
        </r>
        <r>
          <rPr>
            <sz val="9"/>
            <color indexed="81"/>
            <rFont val="Tahoma"/>
            <family val="2"/>
          </rPr>
          <t xml:space="preserve">
assumed bassed on location and lithology</t>
        </r>
      </text>
    </comment>
    <comment ref="I331" authorId="0">
      <text>
        <r>
          <rPr>
            <b/>
            <sz val="9"/>
            <color indexed="81"/>
            <rFont val="Tahoma"/>
            <family val="2"/>
          </rPr>
          <t>Rathfelder, Klaus ENV:EX:</t>
        </r>
        <r>
          <rPr>
            <sz val="9"/>
            <color indexed="81"/>
            <rFont val="Tahoma"/>
            <family val="2"/>
          </rPr>
          <t xml:space="preserve">
3 overlapping aquifers at this location.  590,591,594
Lithology from GSBC-49  indicates deep uncolidated materials are water bearing.  This best fits 594.</t>
        </r>
      </text>
    </comment>
    <comment ref="I332" authorId="0">
      <text>
        <r>
          <rPr>
            <b/>
            <sz val="9"/>
            <color indexed="81"/>
            <rFont val="Tahoma"/>
            <family val="2"/>
          </rPr>
          <t>Rathfelder, Klaus ENV:EX:</t>
        </r>
        <r>
          <rPr>
            <sz val="9"/>
            <color indexed="81"/>
            <rFont val="Tahoma"/>
            <family val="2"/>
          </rPr>
          <t xml:space="preserve">
changed to 594 based on lithology from GSBC46 and location of well screen</t>
        </r>
      </text>
    </comment>
    <comment ref="I334" authorId="0">
      <text>
        <r>
          <rPr>
            <b/>
            <sz val="9"/>
            <color indexed="81"/>
            <rFont val="Tahoma"/>
            <family val="2"/>
          </rPr>
          <t>Rathfelder, Klaus ENV:EX:</t>
        </r>
        <r>
          <rPr>
            <sz val="9"/>
            <color indexed="81"/>
            <rFont val="Tahoma"/>
            <family val="2"/>
          </rPr>
          <t xml:space="preserve">
assumed bassed on location and lithology from GSBC4, and primarily on the well records indicating the screen interval is between 190-210 where the formation is logged as sand.</t>
        </r>
      </text>
    </comment>
    <comment ref="I336" authorId="0">
      <text>
        <r>
          <rPr>
            <b/>
            <sz val="9"/>
            <color indexed="81"/>
            <rFont val="Tahoma"/>
            <family val="2"/>
          </rPr>
          <t>Rathfelder, Klaus ENV:EX:</t>
        </r>
        <r>
          <rPr>
            <sz val="9"/>
            <color indexed="81"/>
            <rFont val="Tahoma"/>
            <family val="2"/>
          </rPr>
          <t xml:space="preserve">
located in 598</t>
        </r>
      </text>
    </comment>
    <comment ref="I337" authorId="0">
      <text>
        <r>
          <rPr>
            <b/>
            <sz val="9"/>
            <color indexed="81"/>
            <rFont val="Tahoma"/>
            <family val="2"/>
          </rPr>
          <t>Rathfelder, Klaus ENV:EX:</t>
        </r>
        <r>
          <rPr>
            <sz val="9"/>
            <color indexed="81"/>
            <rFont val="Tahoma"/>
            <family val="2"/>
          </rPr>
          <t xml:space="preserve">
assumed bassed on location and lithology from GSBC55.  Also note well records indicates sreen interval is from 476-505, in gravel formation</t>
        </r>
      </text>
    </comment>
    <comment ref="I338" authorId="0">
      <text>
        <r>
          <rPr>
            <b/>
            <sz val="9"/>
            <color indexed="81"/>
            <rFont val="Tahoma"/>
            <family val="2"/>
          </rPr>
          <t>Rathfelder, Klaus ENV:EX:</t>
        </r>
        <r>
          <rPr>
            <sz val="9"/>
            <color indexed="81"/>
            <rFont val="Tahoma"/>
            <family val="2"/>
          </rPr>
          <t xml:space="preserve">
assumed bassed on location and lithology from GSBC64. </t>
        </r>
      </text>
    </comment>
    <comment ref="I339" authorId="0">
      <text>
        <r>
          <rPr>
            <b/>
            <sz val="9"/>
            <color indexed="81"/>
            <rFont val="Tahoma"/>
            <family val="2"/>
          </rPr>
          <t>Rathfelder, Klaus ENV:EX:</t>
        </r>
        <r>
          <rPr>
            <sz val="9"/>
            <color indexed="81"/>
            <rFont val="Tahoma"/>
            <family val="2"/>
          </rPr>
          <t xml:space="preserve">
assumed bassed on location and lithology from GSBC54.  Also note well records indicates sreen interval is from 509-536, in gravel formation</t>
        </r>
      </text>
    </comment>
    <comment ref="I341" authorId="0">
      <text>
        <r>
          <rPr>
            <b/>
            <sz val="9"/>
            <color indexed="81"/>
            <rFont val="Tahoma"/>
            <family val="2"/>
          </rPr>
          <t>Rathfelder, Klaus ENV:EX:</t>
        </r>
        <r>
          <rPr>
            <sz val="9"/>
            <color indexed="81"/>
            <rFont val="Tahoma"/>
            <family val="2"/>
          </rPr>
          <t xml:space="preserve">
3 overlapping aquifers at this location.  591,594, 596
Lithology from GSBC-67  indicates  uncolidated materials are water bearing.  Both 594 and 596 are good fits.  Choose 596 on b/c depth of water bearing sand is somewhat shallower.</t>
        </r>
      </text>
    </comment>
    <comment ref="I342" authorId="0">
      <text>
        <r>
          <rPr>
            <b/>
            <sz val="9"/>
            <color indexed="81"/>
            <rFont val="Tahoma"/>
            <family val="2"/>
          </rPr>
          <t>Rathfelder, Klaus ENV:EX:</t>
        </r>
        <r>
          <rPr>
            <sz val="9"/>
            <color indexed="81"/>
            <rFont val="Tahoma"/>
            <family val="2"/>
          </rPr>
          <t xml:space="preserve">
assumed bassed on location and lithology</t>
        </r>
      </text>
    </comment>
    <comment ref="I343" authorId="0">
      <text>
        <r>
          <rPr>
            <b/>
            <sz val="9"/>
            <color indexed="81"/>
            <rFont val="Tahoma"/>
            <family val="2"/>
          </rPr>
          <t>Rathfelder, Klaus ENV:EX:</t>
        </r>
        <r>
          <rPr>
            <sz val="9"/>
            <color indexed="81"/>
            <rFont val="Tahoma"/>
            <family val="2"/>
          </rPr>
          <t xml:space="preserve">
assumed bassed on location and lithology</t>
        </r>
      </text>
    </comment>
    <comment ref="I344" authorId="0">
      <text>
        <r>
          <rPr>
            <b/>
            <sz val="9"/>
            <color indexed="81"/>
            <rFont val="Tahoma"/>
            <family val="2"/>
          </rPr>
          <t>Rathfelder, Klaus ENV:EX:</t>
        </r>
        <r>
          <rPr>
            <sz val="9"/>
            <color indexed="81"/>
            <rFont val="Tahoma"/>
            <family val="2"/>
          </rPr>
          <t xml:space="preserve">
assumed bassed on location and lithology</t>
        </r>
      </text>
    </comment>
    <comment ref="I346" authorId="0">
      <text>
        <r>
          <rPr>
            <b/>
            <sz val="9"/>
            <color indexed="81"/>
            <rFont val="Tahoma"/>
            <family val="2"/>
          </rPr>
          <t>Rathfelder, Klaus ENV:EX:</t>
        </r>
        <r>
          <rPr>
            <sz val="9"/>
            <color indexed="81"/>
            <rFont val="Tahoma"/>
            <family val="2"/>
          </rPr>
          <t xml:space="preserve">
assumed bassed on location and lithology</t>
        </r>
      </text>
    </comment>
    <comment ref="I347" authorId="0">
      <text>
        <r>
          <rPr>
            <b/>
            <sz val="9"/>
            <color indexed="81"/>
            <rFont val="Tahoma"/>
            <family val="2"/>
          </rPr>
          <t>Rathfelder, Klaus ENV:EX:</t>
        </r>
        <r>
          <rPr>
            <sz val="9"/>
            <color indexed="81"/>
            <rFont val="Tahoma"/>
            <family val="2"/>
          </rPr>
          <t xml:space="preserve">
assumed bassed on location and lithology from GSBC-30</t>
        </r>
      </text>
    </comment>
    <comment ref="I348" authorId="0">
      <text>
        <r>
          <rPr>
            <b/>
            <sz val="9"/>
            <color indexed="81"/>
            <rFont val="Tahoma"/>
            <family val="2"/>
          </rPr>
          <t>Rathfelder, Klaus ENV:EX:</t>
        </r>
        <r>
          <rPr>
            <sz val="9"/>
            <color indexed="81"/>
            <rFont val="Tahoma"/>
            <family val="2"/>
          </rPr>
          <t xml:space="preserve">
assumed bassed on location and lithology</t>
        </r>
      </text>
    </comment>
    <comment ref="I350" authorId="0">
      <text>
        <r>
          <rPr>
            <b/>
            <sz val="9"/>
            <color indexed="81"/>
            <rFont val="Tahoma"/>
            <family val="2"/>
          </rPr>
          <t>Rathfelder, Klaus ENV:EX:</t>
        </r>
        <r>
          <rPr>
            <sz val="9"/>
            <color indexed="81"/>
            <rFont val="Tahoma"/>
            <family val="2"/>
          </rPr>
          <t xml:space="preserve">
located spatially in 593, but lithology is not consistent with a BR aquifer.</t>
        </r>
      </text>
    </comment>
    <comment ref="I352" authorId="0">
      <text>
        <r>
          <rPr>
            <b/>
            <sz val="9"/>
            <color indexed="81"/>
            <rFont val="Tahoma"/>
            <family val="2"/>
          </rPr>
          <t>Rathfelder, Klaus ENV:EX:</t>
        </r>
        <r>
          <rPr>
            <sz val="9"/>
            <color indexed="81"/>
            <rFont val="Tahoma"/>
            <family val="2"/>
          </rPr>
          <t xml:space="preserve">
3 overlapping aquifers at this location.  590,591,594
Lithology from GSBC-49  indicates deep uncolidated materials are water bearing.  This best fits 594.</t>
        </r>
      </text>
    </comment>
    <comment ref="I354" authorId="0">
      <text>
        <r>
          <rPr>
            <b/>
            <sz val="9"/>
            <color indexed="81"/>
            <rFont val="Tahoma"/>
            <family val="2"/>
          </rPr>
          <t>Rathfelder, Klaus ENV:EX:</t>
        </r>
        <r>
          <rPr>
            <sz val="9"/>
            <color indexed="81"/>
            <rFont val="Tahoma"/>
            <family val="2"/>
          </rPr>
          <t xml:space="preserve">
not in mapped aquifer</t>
        </r>
      </text>
    </comment>
    <comment ref="I361" authorId="0">
      <text>
        <r>
          <rPr>
            <b/>
            <sz val="9"/>
            <color indexed="81"/>
            <rFont val="Tahoma"/>
            <family val="2"/>
          </rPr>
          <t>Rathfelder, Klaus ENV:EX:</t>
        </r>
        <r>
          <rPr>
            <sz val="9"/>
            <color indexed="81"/>
            <rFont val="Tahoma"/>
            <family val="2"/>
          </rPr>
          <t xml:space="preserve">
not in mapped aquifer</t>
        </r>
      </text>
    </comment>
    <comment ref="I362" authorId="0">
      <text>
        <r>
          <rPr>
            <b/>
            <sz val="9"/>
            <color indexed="81"/>
            <rFont val="Tahoma"/>
            <family val="2"/>
          </rPr>
          <t>Rathfelder, Klaus ENV:EX:</t>
        </r>
        <r>
          <rPr>
            <sz val="9"/>
            <color indexed="81"/>
            <rFont val="Tahoma"/>
            <family val="2"/>
          </rPr>
          <t xml:space="preserve">
assumed bassed on location and lithology</t>
        </r>
      </text>
    </comment>
    <comment ref="X363" authorId="0">
      <text>
        <r>
          <rPr>
            <b/>
            <sz val="9"/>
            <color indexed="81"/>
            <rFont val="Tahoma"/>
            <family val="2"/>
          </rPr>
          <t>Rathfelder, Klaus ENV:EX:</t>
        </r>
        <r>
          <rPr>
            <sz val="9"/>
            <color indexed="81"/>
            <rFont val="Tahoma"/>
            <family val="2"/>
          </rPr>
          <t xml:space="preserve">
screen interval</t>
        </r>
      </text>
    </comment>
    <comment ref="X365" authorId="0">
      <text>
        <r>
          <rPr>
            <b/>
            <sz val="9"/>
            <color indexed="81"/>
            <rFont val="Tahoma"/>
            <family val="2"/>
          </rPr>
          <t>Rathfelder, Klaus ENV:EX:</t>
        </r>
        <r>
          <rPr>
            <sz val="9"/>
            <color indexed="81"/>
            <rFont val="Tahoma"/>
            <family val="2"/>
          </rPr>
          <t xml:space="preserve">
screen interval</t>
        </r>
      </text>
    </comment>
    <comment ref="I369" authorId="0">
      <text>
        <r>
          <rPr>
            <b/>
            <sz val="9"/>
            <color indexed="81"/>
            <rFont val="Tahoma"/>
            <family val="2"/>
          </rPr>
          <t>Rathfelder, Klaus ENV:EX:</t>
        </r>
        <r>
          <rPr>
            <sz val="9"/>
            <color indexed="81"/>
            <rFont val="Tahoma"/>
            <family val="2"/>
          </rPr>
          <t xml:space="preserve">
assumed bassed on location and lithology</t>
        </r>
      </text>
    </comment>
    <comment ref="I372" authorId="0">
      <text>
        <r>
          <rPr>
            <b/>
            <sz val="9"/>
            <color indexed="81"/>
            <rFont val="Tahoma"/>
            <family val="2"/>
          </rPr>
          <t>Rathfelder, Klaus ENV:EX:</t>
        </r>
        <r>
          <rPr>
            <sz val="9"/>
            <color indexed="81"/>
            <rFont val="Tahoma"/>
            <family val="2"/>
          </rPr>
          <t xml:space="preserve">
not in mapped aquifer</t>
        </r>
      </text>
    </comment>
    <comment ref="I373" authorId="0">
      <text>
        <r>
          <rPr>
            <b/>
            <sz val="9"/>
            <color indexed="81"/>
            <rFont val="Tahoma"/>
            <family val="2"/>
          </rPr>
          <t>Rathfelder, Klaus ENV:EX:</t>
        </r>
        <r>
          <rPr>
            <sz val="9"/>
            <color indexed="81"/>
            <rFont val="Tahoma"/>
            <family val="2"/>
          </rPr>
          <t xml:space="preserve">
not in mapped aquifer</t>
        </r>
      </text>
    </comment>
    <comment ref="I375" authorId="0">
      <text>
        <r>
          <rPr>
            <b/>
            <sz val="9"/>
            <color indexed="81"/>
            <rFont val="Tahoma"/>
            <family val="2"/>
          </rPr>
          <t>Rathfelder, Klaus ENV:EX:</t>
        </r>
        <r>
          <rPr>
            <sz val="9"/>
            <color indexed="81"/>
            <rFont val="Tahoma"/>
            <family val="2"/>
          </rPr>
          <t xml:space="preserve">
assumed bassed on location and lithology</t>
        </r>
      </text>
    </comment>
    <comment ref="I377" authorId="0">
      <text>
        <r>
          <rPr>
            <b/>
            <sz val="9"/>
            <color indexed="81"/>
            <rFont val="Tahoma"/>
            <family val="2"/>
          </rPr>
          <t>Rathfelder, Klaus ENV:EX:</t>
        </r>
        <r>
          <rPr>
            <sz val="9"/>
            <color indexed="81"/>
            <rFont val="Tahoma"/>
            <family val="2"/>
          </rPr>
          <t xml:space="preserve">
assumed bassed on location and lithology</t>
        </r>
      </text>
    </comment>
    <comment ref="U377" authorId="0">
      <text>
        <r>
          <rPr>
            <b/>
            <sz val="9"/>
            <color indexed="81"/>
            <rFont val="Tahoma"/>
            <family val="2"/>
          </rPr>
          <t>Rathfelder, Klaus ENV:EX:</t>
        </r>
        <r>
          <rPr>
            <sz val="9"/>
            <color indexed="81"/>
            <rFont val="Tahoma"/>
            <family val="2"/>
          </rPr>
          <t xml:space="preserve">
Assumed based on proximity to 102688 and lithology, and well record</t>
        </r>
      </text>
    </comment>
    <comment ref="I379" authorId="0">
      <text>
        <r>
          <rPr>
            <b/>
            <sz val="9"/>
            <color indexed="81"/>
            <rFont val="Tahoma"/>
            <family val="2"/>
          </rPr>
          <t>Rathfelder, Klaus ENV:EX:</t>
        </r>
        <r>
          <rPr>
            <sz val="9"/>
            <color indexed="81"/>
            <rFont val="Tahoma"/>
            <family val="2"/>
          </rPr>
          <t xml:space="preserve">
not in mapped aquifer</t>
        </r>
      </text>
    </comment>
    <comment ref="I382" authorId="0">
      <text>
        <r>
          <rPr>
            <b/>
            <sz val="9"/>
            <color indexed="81"/>
            <rFont val="Tahoma"/>
            <family val="2"/>
          </rPr>
          <t>Rathfelder, Klaus ENV:EX:</t>
        </r>
        <r>
          <rPr>
            <sz val="9"/>
            <color indexed="81"/>
            <rFont val="Tahoma"/>
            <family val="2"/>
          </rPr>
          <t xml:space="preserve">
assumed bassed on location and lithology</t>
        </r>
      </text>
    </comment>
    <comment ref="I384" authorId="0">
      <text>
        <r>
          <rPr>
            <b/>
            <sz val="9"/>
            <color indexed="81"/>
            <rFont val="Tahoma"/>
            <family val="2"/>
          </rPr>
          <t>Rathfelder, Klaus ENV:EX:</t>
        </r>
        <r>
          <rPr>
            <sz val="9"/>
            <color indexed="81"/>
            <rFont val="Tahoma"/>
            <family val="2"/>
          </rPr>
          <t xml:space="preserve">
assumed bassed on location and lithology</t>
        </r>
      </text>
    </comment>
    <comment ref="I388" authorId="0">
      <text>
        <r>
          <rPr>
            <b/>
            <sz val="9"/>
            <color indexed="81"/>
            <rFont val="Tahoma"/>
            <family val="2"/>
          </rPr>
          <t>Rathfelder, Klaus ENV:EX:</t>
        </r>
        <r>
          <rPr>
            <sz val="9"/>
            <color indexed="81"/>
            <rFont val="Tahoma"/>
            <family val="2"/>
          </rPr>
          <t xml:space="preserve">
not in mapped aquifer</t>
        </r>
      </text>
    </comment>
    <comment ref="I390" authorId="0">
      <text>
        <r>
          <rPr>
            <b/>
            <sz val="9"/>
            <color indexed="81"/>
            <rFont val="Tahoma"/>
            <family val="2"/>
          </rPr>
          <t>Rathfelder, Klaus ENV:EX:</t>
        </r>
        <r>
          <rPr>
            <sz val="9"/>
            <color indexed="81"/>
            <rFont val="Tahoma"/>
            <family val="2"/>
          </rPr>
          <t xml:space="preserve">
not in mapped aquifer</t>
        </r>
      </text>
    </comment>
    <comment ref="I391" authorId="0">
      <text>
        <r>
          <rPr>
            <b/>
            <sz val="9"/>
            <color indexed="81"/>
            <rFont val="Tahoma"/>
            <family val="2"/>
          </rPr>
          <t>Rathfelder, Klaus ENV:EX:</t>
        </r>
        <r>
          <rPr>
            <sz val="9"/>
            <color indexed="81"/>
            <rFont val="Tahoma"/>
            <family val="2"/>
          </rPr>
          <t xml:space="preserve">
assumed bassed on location and lithology</t>
        </r>
      </text>
    </comment>
    <comment ref="I392" authorId="0">
      <text>
        <r>
          <rPr>
            <b/>
            <sz val="9"/>
            <color indexed="81"/>
            <rFont val="Tahoma"/>
            <family val="2"/>
          </rPr>
          <t>Rathfelder, Klaus ENV:EX:</t>
        </r>
        <r>
          <rPr>
            <sz val="9"/>
            <color indexed="81"/>
            <rFont val="Tahoma"/>
            <family val="2"/>
          </rPr>
          <t xml:space="preserve">
3 overlapping aquifers at this location.  590,591,594
Lithology indicates no good WB formation,silty to the point it was not completed.</t>
        </r>
      </text>
    </comment>
    <comment ref="I393" authorId="0">
      <text>
        <r>
          <rPr>
            <b/>
            <sz val="9"/>
            <color indexed="81"/>
            <rFont val="Tahoma"/>
            <family val="2"/>
          </rPr>
          <t>Rathfelder, Klaus ENV:EX:</t>
        </r>
        <r>
          <rPr>
            <sz val="9"/>
            <color indexed="81"/>
            <rFont val="Tahoma"/>
            <family val="2"/>
          </rPr>
          <t xml:space="preserve">
3 overlapping aquifers at this location.  590,591,594
Lithology indicates  WB formation is in fine sand</t>
        </r>
      </text>
    </comment>
    <comment ref="I394" authorId="0">
      <text>
        <r>
          <rPr>
            <b/>
            <sz val="9"/>
            <color indexed="81"/>
            <rFont val="Tahoma"/>
            <family val="2"/>
          </rPr>
          <t>Rathfelder, Klaus ENV:EX:</t>
        </r>
        <r>
          <rPr>
            <sz val="9"/>
            <color indexed="81"/>
            <rFont val="Tahoma"/>
            <family val="2"/>
          </rPr>
          <t xml:space="preserve">
assumed bassed on location and lithology</t>
        </r>
      </text>
    </comment>
    <comment ref="I395" authorId="0">
      <text>
        <r>
          <rPr>
            <b/>
            <sz val="9"/>
            <color indexed="81"/>
            <rFont val="Tahoma"/>
            <family val="2"/>
          </rPr>
          <t>Rathfelder, Klaus ENV:EX:</t>
        </r>
        <r>
          <rPr>
            <sz val="9"/>
            <color indexed="81"/>
            <rFont val="Tahoma"/>
            <family val="2"/>
          </rPr>
          <t xml:space="preserve">
assumed bassed on location and lithology</t>
        </r>
      </text>
    </comment>
    <comment ref="I396" authorId="0">
      <text>
        <r>
          <rPr>
            <b/>
            <sz val="9"/>
            <color indexed="81"/>
            <rFont val="Tahoma"/>
            <family val="2"/>
          </rPr>
          <t>Rathfelder, Klaus ENV:EX:</t>
        </r>
        <r>
          <rPr>
            <sz val="9"/>
            <color indexed="81"/>
            <rFont val="Tahoma"/>
            <family val="2"/>
          </rPr>
          <t xml:space="preserve">
assumed bassed on location and lithology</t>
        </r>
      </text>
    </comment>
    <comment ref="I397" authorId="0">
      <text>
        <r>
          <rPr>
            <b/>
            <sz val="9"/>
            <color indexed="81"/>
            <rFont val="Tahoma"/>
            <family val="2"/>
          </rPr>
          <t>Rathfelder, Klaus ENV:EX:</t>
        </r>
        <r>
          <rPr>
            <sz val="9"/>
            <color indexed="81"/>
            <rFont val="Tahoma"/>
            <family val="2"/>
          </rPr>
          <t xml:space="preserve">
assumed bassed on location and lithology</t>
        </r>
      </text>
    </comment>
    <comment ref="I399" authorId="0">
      <text>
        <r>
          <rPr>
            <b/>
            <sz val="9"/>
            <color indexed="81"/>
            <rFont val="Tahoma"/>
            <family val="2"/>
          </rPr>
          <t>Rathfelder, Klaus ENV:EX:</t>
        </r>
        <r>
          <rPr>
            <sz val="9"/>
            <color indexed="81"/>
            <rFont val="Tahoma"/>
            <family val="2"/>
          </rPr>
          <t xml:space="preserve">
3 overlapping aquifers at this location.  590,591,594
Lithology indicates  WB formation is in fine sand</t>
        </r>
      </text>
    </comment>
    <comment ref="A400" authorId="0">
      <text>
        <r>
          <rPr>
            <b/>
            <sz val="9"/>
            <color indexed="81"/>
            <rFont val="Tahoma"/>
            <family val="2"/>
          </rPr>
          <t>Rathfelder, Klaus ENV:EX:</t>
        </r>
        <r>
          <rPr>
            <sz val="9"/>
            <color indexed="81"/>
            <rFont val="Tahoma"/>
            <family val="2"/>
          </rPr>
          <t xml:space="preserve">
looks to be a duplicate of 103017?</t>
        </r>
      </text>
    </comment>
    <comment ref="I400" authorId="0">
      <text>
        <r>
          <rPr>
            <b/>
            <sz val="9"/>
            <color indexed="81"/>
            <rFont val="Tahoma"/>
            <family val="2"/>
          </rPr>
          <t>Rathfelder, Klaus ENV:EX:</t>
        </r>
        <r>
          <rPr>
            <sz val="9"/>
            <color indexed="81"/>
            <rFont val="Tahoma"/>
            <family val="2"/>
          </rPr>
          <t xml:space="preserve">
3 overlapping aquifers at this location.  590,591,594
Lithology indicates  WB formation is in fine sand</t>
        </r>
      </text>
    </comment>
    <comment ref="I401" authorId="0">
      <text>
        <r>
          <rPr>
            <b/>
            <sz val="9"/>
            <color indexed="81"/>
            <rFont val="Tahoma"/>
            <family val="2"/>
          </rPr>
          <t>Rathfelder, Klaus ENV:EX:</t>
        </r>
        <r>
          <rPr>
            <sz val="9"/>
            <color indexed="81"/>
            <rFont val="Tahoma"/>
            <family val="2"/>
          </rPr>
          <t xml:space="preserve">
assumed bassed on location and lithology</t>
        </r>
      </text>
    </comment>
    <comment ref="I402" authorId="0">
      <text>
        <r>
          <rPr>
            <b/>
            <sz val="9"/>
            <color indexed="81"/>
            <rFont val="Tahoma"/>
            <family val="2"/>
          </rPr>
          <t>Rathfelder, Klaus ENV:EX:</t>
        </r>
        <r>
          <rPr>
            <sz val="9"/>
            <color indexed="81"/>
            <rFont val="Tahoma"/>
            <family val="2"/>
          </rPr>
          <t xml:space="preserve">
assumed bassed on location and lithology</t>
        </r>
      </text>
    </comment>
    <comment ref="I403" authorId="0">
      <text>
        <r>
          <rPr>
            <b/>
            <sz val="9"/>
            <color indexed="81"/>
            <rFont val="Tahoma"/>
            <family val="2"/>
          </rPr>
          <t>Rathfelder, Klaus ENV:EX:</t>
        </r>
        <r>
          <rPr>
            <sz val="9"/>
            <color indexed="81"/>
            <rFont val="Tahoma"/>
            <family val="2"/>
          </rPr>
          <t xml:space="preserve">
assumed bassed on location and lithology</t>
        </r>
      </text>
    </comment>
    <comment ref="I404" authorId="0">
      <text>
        <r>
          <rPr>
            <b/>
            <sz val="9"/>
            <color indexed="81"/>
            <rFont val="Tahoma"/>
            <family val="2"/>
          </rPr>
          <t>Rathfelder, Klaus ENV:EX:</t>
        </r>
        <r>
          <rPr>
            <sz val="9"/>
            <color indexed="81"/>
            <rFont val="Tahoma"/>
            <family val="2"/>
          </rPr>
          <t xml:space="preserve">
assumed bassed on location and lithology</t>
        </r>
      </text>
    </comment>
    <comment ref="I405" authorId="0">
      <text>
        <r>
          <rPr>
            <b/>
            <sz val="9"/>
            <color indexed="81"/>
            <rFont val="Tahoma"/>
            <family val="2"/>
          </rPr>
          <t>Rathfelder, Klaus ENV:EX:</t>
        </r>
        <r>
          <rPr>
            <sz val="9"/>
            <color indexed="81"/>
            <rFont val="Tahoma"/>
            <family val="2"/>
          </rPr>
          <t xml:space="preserve">
assumed bassed on location and lithology</t>
        </r>
      </text>
    </comment>
    <comment ref="I406" authorId="0">
      <text>
        <r>
          <rPr>
            <b/>
            <sz val="9"/>
            <color indexed="81"/>
            <rFont val="Tahoma"/>
            <family val="2"/>
          </rPr>
          <t>Rathfelder, Klaus ENV:EX:</t>
        </r>
        <r>
          <rPr>
            <sz val="9"/>
            <color indexed="81"/>
            <rFont val="Tahoma"/>
            <family val="2"/>
          </rPr>
          <t xml:space="preserve">
assumed bassed on location and lithology</t>
        </r>
      </text>
    </comment>
    <comment ref="I407" authorId="0">
      <text>
        <r>
          <rPr>
            <b/>
            <sz val="9"/>
            <color indexed="81"/>
            <rFont val="Tahoma"/>
            <family val="2"/>
          </rPr>
          <t>Rathfelder, Klaus ENV:EX:</t>
        </r>
        <r>
          <rPr>
            <sz val="9"/>
            <color indexed="81"/>
            <rFont val="Tahoma"/>
            <family val="2"/>
          </rPr>
          <t xml:space="preserve">
assumed bassed on location and lithology</t>
        </r>
      </text>
    </comment>
    <comment ref="I408" authorId="0">
      <text>
        <r>
          <rPr>
            <b/>
            <sz val="9"/>
            <color indexed="81"/>
            <rFont val="Tahoma"/>
            <family val="2"/>
          </rPr>
          <t>Rathfelder, Klaus ENV:EX:</t>
        </r>
        <r>
          <rPr>
            <sz val="9"/>
            <color indexed="81"/>
            <rFont val="Tahoma"/>
            <family val="2"/>
          </rPr>
          <t xml:space="preserve">
assumed bassed on location and lithology</t>
        </r>
      </text>
    </comment>
    <comment ref="I409" authorId="0">
      <text>
        <r>
          <rPr>
            <b/>
            <sz val="9"/>
            <color indexed="81"/>
            <rFont val="Tahoma"/>
            <family val="2"/>
          </rPr>
          <t>Rathfelder, Klaus ENV:EX:</t>
        </r>
        <r>
          <rPr>
            <sz val="9"/>
            <color indexed="81"/>
            <rFont val="Tahoma"/>
            <family val="2"/>
          </rPr>
          <t xml:space="preserve">
assumed bassed on location and lithology</t>
        </r>
      </text>
    </comment>
    <comment ref="U409" authorId="0">
      <text>
        <r>
          <rPr>
            <b/>
            <sz val="9"/>
            <color indexed="81"/>
            <rFont val="Tahoma"/>
            <family val="2"/>
          </rPr>
          <t>Rathfelder, Klaus ENV:EX:</t>
        </r>
        <r>
          <rPr>
            <sz val="9"/>
            <color indexed="81"/>
            <rFont val="Tahoma"/>
            <family val="2"/>
          </rPr>
          <t xml:space="preserve">
log indicated 50 gpm</t>
        </r>
      </text>
    </comment>
    <comment ref="W409" authorId="0">
      <text>
        <r>
          <rPr>
            <b/>
            <sz val="9"/>
            <color indexed="81"/>
            <rFont val="Tahoma"/>
            <family val="2"/>
          </rPr>
          <t>Rathfelder, Klaus ENV:EX:</t>
        </r>
        <r>
          <rPr>
            <sz val="9"/>
            <color indexed="81"/>
            <rFont val="Tahoma"/>
            <family val="2"/>
          </rPr>
          <t xml:space="preserve">
see log, broken bedrock unlies gravel layer</t>
        </r>
      </text>
    </comment>
    <comment ref="I410" authorId="0">
      <text>
        <r>
          <rPr>
            <b/>
            <sz val="9"/>
            <color indexed="81"/>
            <rFont val="Tahoma"/>
            <family val="2"/>
          </rPr>
          <t>Rathfelder, Klaus ENV:EX:</t>
        </r>
        <r>
          <rPr>
            <sz val="9"/>
            <color indexed="81"/>
            <rFont val="Tahoma"/>
            <family val="2"/>
          </rPr>
          <t xml:space="preserve">
assumed bassed on location and lithology</t>
        </r>
      </text>
    </comment>
    <comment ref="A411" authorId="0">
      <text>
        <r>
          <rPr>
            <b/>
            <sz val="9"/>
            <color indexed="81"/>
            <rFont val="Tahoma"/>
            <family val="2"/>
          </rPr>
          <t>Rathfelder, Klaus ENV:EX:</t>
        </r>
        <r>
          <rPr>
            <sz val="9"/>
            <color indexed="81"/>
            <rFont val="Tahoma"/>
            <family val="2"/>
          </rPr>
          <t xml:space="preserve">
same location as 106687</t>
        </r>
      </text>
    </comment>
    <comment ref="I411" authorId="0">
      <text>
        <r>
          <rPr>
            <b/>
            <sz val="9"/>
            <color indexed="81"/>
            <rFont val="Tahoma"/>
            <family val="2"/>
          </rPr>
          <t>Rathfelder, Klaus ENV:EX:</t>
        </r>
        <r>
          <rPr>
            <sz val="9"/>
            <color indexed="81"/>
            <rFont val="Tahoma"/>
            <family val="2"/>
          </rPr>
          <t xml:space="preserve">
assumed bassed on location and lithology</t>
        </r>
      </text>
    </comment>
    <comment ref="I412" authorId="0">
      <text>
        <r>
          <rPr>
            <b/>
            <sz val="9"/>
            <color indexed="81"/>
            <rFont val="Tahoma"/>
            <family val="2"/>
          </rPr>
          <t>Rathfelder, Klaus ENV:EX:</t>
        </r>
        <r>
          <rPr>
            <sz val="9"/>
            <color indexed="81"/>
            <rFont val="Tahoma"/>
            <family val="2"/>
          </rPr>
          <t xml:space="preserve">
assumed bassed on location and lithology</t>
        </r>
      </text>
    </comment>
    <comment ref="I413" authorId="0">
      <text>
        <r>
          <rPr>
            <b/>
            <sz val="9"/>
            <color indexed="81"/>
            <rFont val="Tahoma"/>
            <family val="2"/>
          </rPr>
          <t>Rathfelder, Klaus ENV:EX:</t>
        </r>
        <r>
          <rPr>
            <sz val="9"/>
            <color indexed="81"/>
            <rFont val="Tahoma"/>
            <family val="2"/>
          </rPr>
          <t xml:space="preserve">
assumed bassed on location and lithology</t>
        </r>
      </text>
    </comment>
    <comment ref="I414" authorId="0">
      <text>
        <r>
          <rPr>
            <b/>
            <sz val="9"/>
            <color indexed="81"/>
            <rFont val="Tahoma"/>
            <family val="2"/>
          </rPr>
          <t>Rathfelder, Klaus ENV:EX:</t>
        </r>
        <r>
          <rPr>
            <sz val="9"/>
            <color indexed="81"/>
            <rFont val="Tahoma"/>
            <family val="2"/>
          </rPr>
          <t xml:space="preserve">
assumed bassed on location and lithology</t>
        </r>
      </text>
    </comment>
    <comment ref="I415" authorId="0">
      <text>
        <r>
          <rPr>
            <b/>
            <sz val="9"/>
            <color indexed="81"/>
            <rFont val="Tahoma"/>
            <family val="2"/>
          </rPr>
          <t>Rathfelder, Klaus ENV:EX:</t>
        </r>
        <r>
          <rPr>
            <sz val="9"/>
            <color indexed="81"/>
            <rFont val="Tahoma"/>
            <family val="2"/>
          </rPr>
          <t xml:space="preserve">
not in mapped aquifer</t>
        </r>
      </text>
    </comment>
    <comment ref="A416" authorId="0">
      <text>
        <r>
          <rPr>
            <b/>
            <sz val="9"/>
            <color indexed="81"/>
            <rFont val="Tahoma"/>
            <family val="2"/>
          </rPr>
          <t>Rathfelder, Klaus ENV:EX:</t>
        </r>
        <r>
          <rPr>
            <sz val="9"/>
            <color indexed="81"/>
            <rFont val="Tahoma"/>
            <family val="2"/>
          </rPr>
          <t xml:space="preserve">
similar location and characteristics as 1071554.  Duplicate?</t>
        </r>
      </text>
    </comment>
    <comment ref="I416" authorId="0">
      <text>
        <r>
          <rPr>
            <b/>
            <sz val="9"/>
            <color indexed="81"/>
            <rFont val="Tahoma"/>
            <family val="2"/>
          </rPr>
          <t>Rathfelder, Klaus ENV:EX:</t>
        </r>
        <r>
          <rPr>
            <sz val="9"/>
            <color indexed="81"/>
            <rFont val="Tahoma"/>
            <family val="2"/>
          </rPr>
          <t xml:space="preserve">
not in mapped aquifer</t>
        </r>
      </text>
    </comment>
    <comment ref="I417" authorId="0">
      <text>
        <r>
          <rPr>
            <b/>
            <sz val="9"/>
            <color indexed="81"/>
            <rFont val="Tahoma"/>
            <family val="2"/>
          </rPr>
          <t>Rathfelder, Klaus ENV:EX:</t>
        </r>
        <r>
          <rPr>
            <sz val="9"/>
            <color indexed="81"/>
            <rFont val="Tahoma"/>
            <family val="2"/>
          </rPr>
          <t xml:space="preserve">
3 overlapping aquifers at this location.  590,591,594
Lithology indicates  WB formation is in fine sand</t>
        </r>
      </text>
    </comment>
    <comment ref="I418" authorId="0">
      <text>
        <r>
          <rPr>
            <b/>
            <sz val="9"/>
            <color indexed="81"/>
            <rFont val="Tahoma"/>
            <family val="2"/>
          </rPr>
          <t>Rathfelder, Klaus ENV:EX:</t>
        </r>
        <r>
          <rPr>
            <sz val="9"/>
            <color indexed="81"/>
            <rFont val="Tahoma"/>
            <family val="2"/>
          </rPr>
          <t xml:space="preserve">
assumed bassed on location and lithology</t>
        </r>
      </text>
    </comment>
    <comment ref="I419" authorId="0">
      <text>
        <r>
          <rPr>
            <b/>
            <sz val="9"/>
            <color indexed="81"/>
            <rFont val="Tahoma"/>
            <family val="2"/>
          </rPr>
          <t>Rathfelder, Klaus ENV:EX:</t>
        </r>
        <r>
          <rPr>
            <sz val="9"/>
            <color indexed="81"/>
            <rFont val="Tahoma"/>
            <family val="2"/>
          </rPr>
          <t xml:space="preserve">
not in mapped aquifer</t>
        </r>
      </text>
    </comment>
    <comment ref="I420" authorId="0">
      <text>
        <r>
          <rPr>
            <b/>
            <sz val="9"/>
            <color indexed="81"/>
            <rFont val="Tahoma"/>
            <family val="2"/>
          </rPr>
          <t>Rathfelder, Klaus ENV:EX:</t>
        </r>
        <r>
          <rPr>
            <sz val="9"/>
            <color indexed="81"/>
            <rFont val="Tahoma"/>
            <family val="2"/>
          </rPr>
          <t xml:space="preserve">
assumed bassed on location and lithology</t>
        </r>
      </text>
    </comment>
    <comment ref="I421" authorId="0">
      <text>
        <r>
          <rPr>
            <b/>
            <sz val="9"/>
            <color indexed="81"/>
            <rFont val="Tahoma"/>
            <family val="2"/>
          </rPr>
          <t>Rathfelder, Klaus ENV:EX:</t>
        </r>
        <r>
          <rPr>
            <sz val="9"/>
            <color indexed="81"/>
            <rFont val="Tahoma"/>
            <family val="2"/>
          </rPr>
          <t xml:space="preserve">
assumed bassed on location and lithology</t>
        </r>
      </text>
    </comment>
    <comment ref="I422" authorId="0">
      <text>
        <r>
          <rPr>
            <b/>
            <sz val="9"/>
            <color indexed="81"/>
            <rFont val="Tahoma"/>
            <family val="2"/>
          </rPr>
          <t>Rathfelder, Klaus ENV:EX:</t>
        </r>
        <r>
          <rPr>
            <sz val="9"/>
            <color indexed="81"/>
            <rFont val="Tahoma"/>
            <family val="2"/>
          </rPr>
          <t xml:space="preserve">
3 overlapping aquifers at this location.  590,591,594
Lithology from GSBC-49  indicates deep uncolidated materials are water bearing.  This best fits 594.</t>
        </r>
      </text>
    </comment>
    <comment ref="I424" authorId="0">
      <text>
        <r>
          <rPr>
            <b/>
            <sz val="9"/>
            <color indexed="81"/>
            <rFont val="Tahoma"/>
            <family val="2"/>
          </rPr>
          <t>Rathfelder, Klaus ENV:EX:</t>
        </r>
        <r>
          <rPr>
            <sz val="9"/>
            <color indexed="81"/>
            <rFont val="Tahoma"/>
            <family val="2"/>
          </rPr>
          <t xml:space="preserve">
assumed bassed on location and lithology</t>
        </r>
      </text>
    </comment>
    <comment ref="I425" authorId="0">
      <text>
        <r>
          <rPr>
            <b/>
            <sz val="9"/>
            <color indexed="81"/>
            <rFont val="Tahoma"/>
            <family val="2"/>
          </rPr>
          <t>Rathfelder, Klaus ENV:EX:</t>
        </r>
        <r>
          <rPr>
            <sz val="9"/>
            <color indexed="81"/>
            <rFont val="Tahoma"/>
            <family val="2"/>
          </rPr>
          <t xml:space="preserve">
assumed bassed on location and lithology</t>
        </r>
      </text>
    </comment>
    <comment ref="D426" authorId="0">
      <text>
        <r>
          <rPr>
            <b/>
            <sz val="9"/>
            <color indexed="81"/>
            <rFont val="Tahoma"/>
            <family val="2"/>
          </rPr>
          <t>Rathfelder, Klaus ENV:EX:</t>
        </r>
        <r>
          <rPr>
            <sz val="9"/>
            <color indexed="81"/>
            <rFont val="Tahoma"/>
            <family val="2"/>
          </rPr>
          <t xml:space="preserve">
same lithology, slightly different location</t>
        </r>
      </text>
    </comment>
    <comment ref="D427" authorId="0">
      <text>
        <r>
          <rPr>
            <b/>
            <sz val="9"/>
            <color indexed="81"/>
            <rFont val="Tahoma"/>
            <family val="2"/>
          </rPr>
          <t>Rathfelder, Klaus ENV:EX:</t>
        </r>
        <r>
          <rPr>
            <sz val="9"/>
            <color indexed="81"/>
            <rFont val="Tahoma"/>
            <family val="2"/>
          </rPr>
          <t xml:space="preserve">
Suspect location from GSBD is incorrect, as well located was measured in the survey and agrees with location in WELLS</t>
        </r>
      </text>
    </comment>
    <comment ref="I428" authorId="0">
      <text>
        <r>
          <rPr>
            <b/>
            <sz val="9"/>
            <color indexed="81"/>
            <rFont val="Tahoma"/>
            <family val="2"/>
          </rPr>
          <t>Rathfelder, Klaus ENV:EX:</t>
        </r>
        <r>
          <rPr>
            <sz val="9"/>
            <color indexed="81"/>
            <rFont val="Tahoma"/>
            <family val="2"/>
          </rPr>
          <t xml:space="preserve">
3 overlapping aquifers at this location.  590,591,594
Lithology indicates deep uncolidated materials are water bearing.  This best fits 594.</t>
        </r>
      </text>
    </comment>
    <comment ref="I429" authorId="0">
      <text>
        <r>
          <rPr>
            <b/>
            <sz val="9"/>
            <color indexed="81"/>
            <rFont val="Tahoma"/>
            <family val="2"/>
          </rPr>
          <t>Rathfelder, Klaus ENV:EX:</t>
        </r>
        <r>
          <rPr>
            <sz val="9"/>
            <color indexed="81"/>
            <rFont val="Tahoma"/>
            <family val="2"/>
          </rPr>
          <t xml:space="preserve">
assumed bassed on location and lithology</t>
        </r>
      </text>
    </comment>
    <comment ref="I430" authorId="0">
      <text>
        <r>
          <rPr>
            <b/>
            <sz val="9"/>
            <color indexed="81"/>
            <rFont val="Tahoma"/>
            <family val="2"/>
          </rPr>
          <t>Rathfelder, Klaus ENV:EX:</t>
        </r>
        <r>
          <rPr>
            <sz val="9"/>
            <color indexed="81"/>
            <rFont val="Tahoma"/>
            <family val="2"/>
          </rPr>
          <t xml:space="preserve">
assumed bassed on location and lithology</t>
        </r>
      </text>
    </comment>
    <comment ref="I431" authorId="0">
      <text>
        <r>
          <rPr>
            <b/>
            <sz val="9"/>
            <color indexed="81"/>
            <rFont val="Tahoma"/>
            <family val="2"/>
          </rPr>
          <t>Rathfelder, Klaus ENV:EX:</t>
        </r>
        <r>
          <rPr>
            <sz val="9"/>
            <color indexed="81"/>
            <rFont val="Tahoma"/>
            <family val="2"/>
          </rPr>
          <t xml:space="preserve">
assumed bassed on location and lithology</t>
        </r>
      </text>
    </comment>
    <comment ref="I432" authorId="0">
      <text>
        <r>
          <rPr>
            <b/>
            <sz val="9"/>
            <color indexed="81"/>
            <rFont val="Tahoma"/>
            <family val="2"/>
          </rPr>
          <t>Rathfelder, Klaus ENV:EX:</t>
        </r>
        <r>
          <rPr>
            <sz val="9"/>
            <color indexed="81"/>
            <rFont val="Tahoma"/>
            <family val="2"/>
          </rPr>
          <t xml:space="preserve">
assumed bassed on location and lithology</t>
        </r>
      </text>
    </comment>
    <comment ref="I433" authorId="0">
      <text>
        <r>
          <rPr>
            <b/>
            <sz val="9"/>
            <color indexed="81"/>
            <rFont val="Tahoma"/>
            <family val="2"/>
          </rPr>
          <t>Rathfelder, Klaus ENV:EX:</t>
        </r>
        <r>
          <rPr>
            <sz val="9"/>
            <color indexed="81"/>
            <rFont val="Tahoma"/>
            <family val="2"/>
          </rPr>
          <t xml:space="preserve">
assumed bassed on location and lithology</t>
        </r>
      </text>
    </comment>
    <comment ref="I436" authorId="0">
      <text>
        <r>
          <rPr>
            <b/>
            <sz val="9"/>
            <color indexed="81"/>
            <rFont val="Tahoma"/>
            <family val="2"/>
          </rPr>
          <t>Rathfelder, Klaus ENV:EX:</t>
        </r>
        <r>
          <rPr>
            <sz val="9"/>
            <color indexed="81"/>
            <rFont val="Tahoma"/>
            <family val="2"/>
          </rPr>
          <t xml:space="preserve">
assumed bassed on location and lithology</t>
        </r>
      </text>
    </comment>
    <comment ref="I438" authorId="0">
      <text>
        <r>
          <rPr>
            <b/>
            <sz val="9"/>
            <color indexed="81"/>
            <rFont val="Tahoma"/>
            <family val="2"/>
          </rPr>
          <t>Rathfelder, Klaus ENV:EX:</t>
        </r>
        <r>
          <rPr>
            <sz val="9"/>
            <color indexed="81"/>
            <rFont val="Tahoma"/>
            <family val="2"/>
          </rPr>
          <t xml:space="preserve">
not in mapped aquifer</t>
        </r>
      </text>
    </comment>
    <comment ref="I441" authorId="0">
      <text>
        <r>
          <rPr>
            <b/>
            <sz val="9"/>
            <color indexed="81"/>
            <rFont val="Tahoma"/>
            <family val="2"/>
          </rPr>
          <t>Rathfelder, Klaus ENV:EX:</t>
        </r>
        <r>
          <rPr>
            <sz val="9"/>
            <color indexed="81"/>
            <rFont val="Tahoma"/>
            <family val="2"/>
          </rPr>
          <t xml:space="preserve">
changed to 594 based on lithology from GSBC46 and location of well screen</t>
        </r>
      </text>
    </comment>
    <comment ref="I442" authorId="0">
      <text>
        <r>
          <rPr>
            <b/>
            <sz val="9"/>
            <color indexed="81"/>
            <rFont val="Tahoma"/>
            <family val="2"/>
          </rPr>
          <t>Rathfelder, Klaus ENV:EX:</t>
        </r>
        <r>
          <rPr>
            <sz val="9"/>
            <color indexed="81"/>
            <rFont val="Tahoma"/>
            <family val="2"/>
          </rPr>
          <t xml:space="preserve">
assumed bassed on location and lithology from GSBC4, and primarily on the well records indicating the screen interval is between 190-210 where the formation is logged as sand.</t>
        </r>
      </text>
    </comment>
    <comment ref="I444" authorId="0">
      <text>
        <r>
          <rPr>
            <b/>
            <sz val="9"/>
            <color indexed="81"/>
            <rFont val="Tahoma"/>
            <family val="2"/>
          </rPr>
          <t>Rathfelder, Klaus ENV:EX:</t>
        </r>
        <r>
          <rPr>
            <sz val="9"/>
            <color indexed="81"/>
            <rFont val="Tahoma"/>
            <family val="2"/>
          </rPr>
          <t xml:space="preserve">
3 overlapping aquifers at this location.  590,591,594
Lithology from GSBC-49  indicates deep uncolidated materials are water bearing.  This best fits 594.</t>
        </r>
      </text>
    </comment>
    <comment ref="I445" authorId="0">
      <text>
        <r>
          <rPr>
            <b/>
            <sz val="9"/>
            <color indexed="81"/>
            <rFont val="Tahoma"/>
            <family val="2"/>
          </rPr>
          <t>Rathfelder, Klaus ENV:EX:</t>
        </r>
        <r>
          <rPr>
            <sz val="9"/>
            <color indexed="81"/>
            <rFont val="Tahoma"/>
            <family val="2"/>
          </rPr>
          <t xml:space="preserve">
located spatially in 634, but lithology is not consistent with a BR aquifer.</t>
        </r>
      </text>
    </comment>
    <comment ref="I446" authorId="0">
      <text>
        <r>
          <rPr>
            <b/>
            <sz val="9"/>
            <color indexed="81"/>
            <rFont val="Tahoma"/>
            <family val="2"/>
          </rPr>
          <t>Rathfelder, Klaus ENV:EX:</t>
        </r>
        <r>
          <rPr>
            <sz val="9"/>
            <color indexed="81"/>
            <rFont val="Tahoma"/>
            <family val="2"/>
          </rPr>
          <t xml:space="preserve">
assumed bassed on location and lithology from GSBC54.  Also note well records indicates sreen interval is from 509-536, in gravel formation</t>
        </r>
      </text>
    </comment>
    <comment ref="I447" authorId="0">
      <text>
        <r>
          <rPr>
            <b/>
            <sz val="9"/>
            <color indexed="81"/>
            <rFont val="Tahoma"/>
            <family val="2"/>
          </rPr>
          <t>Rathfelder, Klaus ENV:EX:</t>
        </r>
        <r>
          <rPr>
            <sz val="9"/>
            <color indexed="81"/>
            <rFont val="Tahoma"/>
            <family val="2"/>
          </rPr>
          <t xml:space="preserve">
assumed bassed on location and lithology from GSBC55.  Also note well records indicates sreen interval is from 476-505, in gravel formation</t>
        </r>
      </text>
    </comment>
    <comment ref="I448" authorId="0">
      <text>
        <r>
          <rPr>
            <b/>
            <sz val="9"/>
            <color indexed="81"/>
            <rFont val="Tahoma"/>
            <family val="2"/>
          </rPr>
          <t>Rathfelder, Klaus ENV:EX:</t>
        </r>
        <r>
          <rPr>
            <sz val="9"/>
            <color indexed="81"/>
            <rFont val="Tahoma"/>
            <family val="2"/>
          </rPr>
          <t xml:space="preserve">
located in 598</t>
        </r>
      </text>
    </comment>
    <comment ref="D449" authorId="0">
      <text>
        <r>
          <rPr>
            <b/>
            <sz val="9"/>
            <color indexed="81"/>
            <rFont val="Tahoma"/>
            <family val="2"/>
          </rPr>
          <t xml:space="preserve">Rathfelder, Klaus ENV:EX:
</t>
        </r>
        <r>
          <rPr>
            <sz val="9"/>
            <color indexed="81"/>
            <rFont val="Tahoma"/>
            <family val="2"/>
          </rPr>
          <t>wt102456 has same lithology, but lis located 910 m to the north</t>
        </r>
      </text>
    </comment>
    <comment ref="I450" authorId="0">
      <text>
        <r>
          <rPr>
            <b/>
            <sz val="9"/>
            <color indexed="81"/>
            <rFont val="Tahoma"/>
            <family val="2"/>
          </rPr>
          <t>Rathfelder, Klaus ENV:EX:</t>
        </r>
        <r>
          <rPr>
            <sz val="9"/>
            <color indexed="81"/>
            <rFont val="Tahoma"/>
            <family val="2"/>
          </rPr>
          <t xml:space="preserve">
assumed bassed on location and lithology from GSBC64. </t>
        </r>
      </text>
    </comment>
    <comment ref="I452" authorId="0">
      <text>
        <r>
          <rPr>
            <b/>
            <sz val="9"/>
            <color indexed="81"/>
            <rFont val="Tahoma"/>
            <family val="2"/>
          </rPr>
          <t>Rathfelder, Klaus ENV:EX:</t>
        </r>
        <r>
          <rPr>
            <sz val="9"/>
            <color indexed="81"/>
            <rFont val="Tahoma"/>
            <family val="2"/>
          </rPr>
          <t xml:space="preserve">
3 overlapping aquifers at this location.  591,594, 596
Lithology from GSBC-67  indicates  uncolidated materials are water bearing.  Both 594 and 596 are good fits.  Choose 596 on b/c depth of water bearing sand is somewhat shallower.</t>
        </r>
      </text>
    </comment>
    <comment ref="I453" authorId="0">
      <text>
        <r>
          <rPr>
            <b/>
            <sz val="9"/>
            <color indexed="81"/>
            <rFont val="Tahoma"/>
            <family val="2"/>
          </rPr>
          <t>Rathfelder, Klaus ENV:EX:</t>
        </r>
        <r>
          <rPr>
            <sz val="9"/>
            <color indexed="81"/>
            <rFont val="Tahoma"/>
            <family val="2"/>
          </rPr>
          <t xml:space="preserve">
assumed bassed on location and lithology</t>
        </r>
      </text>
    </comment>
    <comment ref="I454" authorId="0">
      <text>
        <r>
          <rPr>
            <b/>
            <sz val="9"/>
            <color indexed="81"/>
            <rFont val="Tahoma"/>
            <family val="2"/>
          </rPr>
          <t>Rathfelder, Klaus ENV:EX:</t>
        </r>
        <r>
          <rPr>
            <sz val="9"/>
            <color indexed="81"/>
            <rFont val="Tahoma"/>
            <family val="2"/>
          </rPr>
          <t xml:space="preserve">
assumed bassed on location and lithology</t>
        </r>
      </text>
    </comment>
    <comment ref="I455" authorId="0">
      <text>
        <r>
          <rPr>
            <b/>
            <sz val="9"/>
            <color indexed="81"/>
            <rFont val="Tahoma"/>
            <family val="2"/>
          </rPr>
          <t>Rathfelder, Klaus ENV:EX:</t>
        </r>
        <r>
          <rPr>
            <sz val="9"/>
            <color indexed="81"/>
            <rFont val="Tahoma"/>
            <family val="2"/>
          </rPr>
          <t xml:space="preserve">
not in mapped aquifer</t>
        </r>
      </text>
    </comment>
    <comment ref="A457" authorId="0">
      <text>
        <r>
          <rPr>
            <b/>
            <sz val="9"/>
            <color indexed="81"/>
            <rFont val="Tahoma"/>
            <family val="2"/>
          </rPr>
          <t>Rathfelder, Klaus ENV:EX:</t>
        </r>
        <r>
          <rPr>
            <sz val="9"/>
            <color indexed="81"/>
            <rFont val="Tahoma"/>
            <family val="2"/>
          </rPr>
          <t xml:space="preserve">
Note location according to GSBC does not agress with the WELLS database and the surveyed coordinates</t>
        </r>
      </text>
    </comment>
    <comment ref="B457" authorId="0">
      <text>
        <r>
          <rPr>
            <b/>
            <sz val="9"/>
            <color indexed="81"/>
            <rFont val="Tahoma"/>
            <family val="2"/>
          </rPr>
          <t>Rathfelder, Klaus ENV:EX:</t>
        </r>
        <r>
          <rPr>
            <sz val="9"/>
            <color indexed="81"/>
            <rFont val="Tahoma"/>
            <family val="2"/>
          </rPr>
          <t xml:space="preserve">
Note location according to GSBC does not agress with the WELLS database and the surveyed coordinates</t>
        </r>
      </text>
    </comment>
    <comment ref="D460" authorId="0">
      <text>
        <r>
          <rPr>
            <b/>
            <sz val="9"/>
            <color indexed="81"/>
            <rFont val="Tahoma"/>
            <family val="2"/>
          </rPr>
          <t>Rathfelder, Klaus ENV:EX:</t>
        </r>
        <r>
          <rPr>
            <sz val="9"/>
            <color indexed="81"/>
            <rFont val="Tahoma"/>
            <family val="2"/>
          </rPr>
          <t xml:space="preserve">
Well is outside of the primary study area and is not within a mapped aquifer
</t>
        </r>
      </text>
    </comment>
    <comment ref="I460" authorId="0">
      <text>
        <r>
          <rPr>
            <b/>
            <sz val="9"/>
            <color indexed="81"/>
            <rFont val="Tahoma"/>
            <family val="2"/>
          </rPr>
          <t>Rathfelder, Klaus ENV:EX:</t>
        </r>
        <r>
          <rPr>
            <sz val="9"/>
            <color indexed="81"/>
            <rFont val="Tahoma"/>
            <family val="2"/>
          </rPr>
          <t xml:space="preserve">
Andarge is using 591, but this well is outside of the study area and not within a mapped aquifer.</t>
        </r>
      </text>
    </comment>
    <comment ref="D461" authorId="0">
      <text>
        <r>
          <rPr>
            <b/>
            <sz val="9"/>
            <color indexed="81"/>
            <rFont val="Tahoma"/>
            <family val="2"/>
          </rPr>
          <t>Rathfelder, Klaus ENV:EX:</t>
        </r>
        <r>
          <rPr>
            <sz val="9"/>
            <color indexed="81"/>
            <rFont val="Tahoma"/>
            <family val="2"/>
          </rPr>
          <t xml:space="preserve">
Well is outside of the primary study area and is not within a mapped aquifer
</t>
        </r>
      </text>
    </comment>
    <comment ref="I461" authorId="0">
      <text>
        <r>
          <rPr>
            <b/>
            <sz val="9"/>
            <color indexed="81"/>
            <rFont val="Tahoma"/>
            <family val="2"/>
          </rPr>
          <t>Rathfelder, Klaus ENV:EX:</t>
        </r>
        <r>
          <rPr>
            <sz val="9"/>
            <color indexed="81"/>
            <rFont val="Tahoma"/>
            <family val="2"/>
          </rPr>
          <t xml:space="preserve">
Andarge is using 591, but this well is outside of the study area and not within a mapped aquifer.</t>
        </r>
      </text>
    </comment>
    <comment ref="D462" authorId="0">
      <text>
        <r>
          <rPr>
            <b/>
            <sz val="9"/>
            <color indexed="81"/>
            <rFont val="Tahoma"/>
            <family val="2"/>
          </rPr>
          <t>Rathfelder, Klaus ENV:EX:</t>
        </r>
        <r>
          <rPr>
            <sz val="9"/>
            <color indexed="81"/>
            <rFont val="Tahoma"/>
            <family val="2"/>
          </rPr>
          <t xml:space="preserve">
Closest well in database is 2.8 km to the NE
</t>
        </r>
      </text>
    </comment>
    <comment ref="I462" authorId="0">
      <text>
        <r>
          <rPr>
            <b/>
            <sz val="9"/>
            <color indexed="81"/>
            <rFont val="Tahoma"/>
            <family val="2"/>
          </rPr>
          <t>Rathfelder, Klaus ENV:EX:</t>
        </r>
        <r>
          <rPr>
            <sz val="9"/>
            <color indexed="81"/>
            <rFont val="Tahoma"/>
            <family val="2"/>
          </rPr>
          <t xml:space="preserve">
there are overlapping aquifers at this location.  Assuming the BR aquifer for consistency the water age and consistency with andarage.</t>
        </r>
      </text>
    </comment>
    <comment ref="D465" authorId="0">
      <text>
        <r>
          <rPr>
            <b/>
            <sz val="9"/>
            <color indexed="81"/>
            <rFont val="Tahoma"/>
            <family val="2"/>
          </rPr>
          <t>Rathfelder, Klaus ENV:EX:</t>
        </r>
        <r>
          <rPr>
            <sz val="9"/>
            <color indexed="81"/>
            <rFont val="Tahoma"/>
            <family val="2"/>
          </rPr>
          <t xml:space="preserve">
wt102888 is 40 m N</t>
        </r>
      </text>
    </comment>
    <comment ref="D466" authorId="0">
      <text>
        <r>
          <rPr>
            <b/>
            <sz val="9"/>
            <color indexed="81"/>
            <rFont val="Tahoma"/>
            <family val="2"/>
          </rPr>
          <t>Rathfelder, Klaus ENV:EX:</t>
        </r>
        <r>
          <rPr>
            <sz val="9"/>
            <color indexed="81"/>
            <rFont val="Tahoma"/>
            <family val="2"/>
          </rPr>
          <t xml:space="preserve">
Outside of study area.  Closest well is 470 m SW
</t>
        </r>
      </text>
    </comment>
    <comment ref="I466" authorId="0">
      <text>
        <r>
          <rPr>
            <b/>
            <sz val="9"/>
            <color indexed="81"/>
            <rFont val="Tahoma"/>
            <family val="2"/>
          </rPr>
          <t>Rathfelder, Klaus ENV:EX:</t>
        </r>
        <r>
          <rPr>
            <sz val="9"/>
            <color indexed="81"/>
            <rFont val="Tahoma"/>
            <family val="2"/>
          </rPr>
          <t xml:space="preserve">
based on location</t>
        </r>
      </text>
    </comment>
    <comment ref="D467" authorId="0">
      <text>
        <r>
          <rPr>
            <b/>
            <sz val="9"/>
            <color indexed="81"/>
            <rFont val="Tahoma"/>
            <charset val="1"/>
          </rPr>
          <t>Rathfelder, Klaus ENV:EX:</t>
        </r>
        <r>
          <rPr>
            <sz val="9"/>
            <color indexed="81"/>
            <rFont val="Tahoma"/>
            <charset val="1"/>
          </rPr>
          <t xml:space="preserve">
Located in 3 overlaopping aquifers: 591 (BR), 594 and 596 (Unc)</t>
        </r>
      </text>
    </comment>
    <comment ref="I467" authorId="0">
      <text>
        <r>
          <rPr>
            <b/>
            <sz val="9"/>
            <color indexed="81"/>
            <rFont val="Tahoma"/>
            <family val="2"/>
          </rPr>
          <t>Rathfelder, Klaus ENV:EX:</t>
        </r>
        <r>
          <rPr>
            <sz val="9"/>
            <color indexed="81"/>
            <rFont val="Tahoma"/>
            <family val="2"/>
          </rPr>
          <t xml:space="preserve">
This area has 3 overlapped mapped aquifers: 591, 594, 596
Andarge is using 593</t>
        </r>
      </text>
    </comment>
    <comment ref="D468" authorId="0">
      <text>
        <r>
          <rPr>
            <b/>
            <sz val="9"/>
            <color indexed="81"/>
            <rFont val="Tahoma"/>
            <family val="2"/>
          </rPr>
          <t>Rathfelder, Klaus ENV:EX:</t>
        </r>
        <r>
          <rPr>
            <sz val="9"/>
            <color indexed="81"/>
            <rFont val="Tahoma"/>
            <family val="2"/>
          </rPr>
          <t xml:space="preserve">
54157 located 120 m SE
Andarge is using wt27523, however this well is much further away than 54157 (370 m)</t>
        </r>
      </text>
    </comment>
    <comment ref="I468" authorId="0">
      <text>
        <r>
          <rPr>
            <b/>
            <sz val="9"/>
            <color indexed="81"/>
            <rFont val="Tahoma"/>
            <family val="2"/>
          </rPr>
          <t>Rathfelder, Klaus ENV:EX:</t>
        </r>
        <r>
          <rPr>
            <sz val="9"/>
            <color indexed="81"/>
            <rFont val="Tahoma"/>
            <family val="2"/>
          </rPr>
          <t xml:space="preserve">
Andarge using 593, but this well in not near 593.  This well appears to be in the BR aquifer 591</t>
        </r>
      </text>
    </comment>
    <comment ref="D470" authorId="0">
      <text>
        <r>
          <rPr>
            <b/>
            <sz val="9"/>
            <color indexed="81"/>
            <rFont val="Tahoma"/>
            <family val="2"/>
          </rPr>
          <t>Rathfelder, Klaus ENV:EX:</t>
        </r>
        <r>
          <rPr>
            <sz val="9"/>
            <color indexed="81"/>
            <rFont val="Tahoma"/>
            <family val="2"/>
          </rPr>
          <t xml:space="preserve">
Outside of study area and not in a mapped aquifer.  
</t>
        </r>
      </text>
    </comment>
    <comment ref="I470" authorId="0">
      <text>
        <r>
          <rPr>
            <b/>
            <sz val="9"/>
            <color indexed="81"/>
            <rFont val="Tahoma"/>
            <family val="2"/>
          </rPr>
          <t>Rathfelder, Klaus ENV:EX:</t>
        </r>
        <r>
          <rPr>
            <sz val="9"/>
            <color indexed="81"/>
            <rFont val="Tahoma"/>
            <family val="2"/>
          </rPr>
          <t xml:space="preserve">
not in a mapped aquifer.
Andarge is using 933, which is  on the other side of the Peace river 
likely in shallow S&amp;G based on lithology of nearby wells.</t>
        </r>
      </text>
    </comment>
    <comment ref="D471" authorId="0">
      <text>
        <r>
          <rPr>
            <b/>
            <sz val="9"/>
            <color indexed="81"/>
            <rFont val="Tahoma"/>
            <family val="2"/>
          </rPr>
          <t>Rathfelder, Klaus ENV:EX:</t>
        </r>
        <r>
          <rPr>
            <sz val="9"/>
            <color indexed="81"/>
            <rFont val="Tahoma"/>
            <family val="2"/>
          </rPr>
          <t xml:space="preserve">
104710 is at the same location .  Andarge is using 15512 which is 1 km to the south</t>
        </r>
      </text>
    </comment>
    <comment ref="D472" authorId="0">
      <text>
        <r>
          <rPr>
            <b/>
            <sz val="9"/>
            <color indexed="81"/>
            <rFont val="Tahoma"/>
            <family val="2"/>
          </rPr>
          <t>Rathfelder, Klaus ENV:EX:</t>
        </r>
        <r>
          <rPr>
            <sz val="9"/>
            <color indexed="81"/>
            <rFont val="Tahoma"/>
            <family val="2"/>
          </rPr>
          <t xml:space="preserve">
Outside of study area and not in a mapped aquifer.  </t>
        </r>
      </text>
    </comment>
    <comment ref="I472" authorId="0">
      <text>
        <r>
          <rPr>
            <b/>
            <sz val="9"/>
            <color indexed="81"/>
            <rFont val="Tahoma"/>
            <family val="2"/>
          </rPr>
          <t>Rathfelder, Klaus ENV:EX:</t>
        </r>
        <r>
          <rPr>
            <sz val="9"/>
            <color indexed="81"/>
            <rFont val="Tahoma"/>
            <family val="2"/>
          </rPr>
          <t xml:space="preserve">
not in  a mapped aquifer
andarge is using 634 which is south of the well.</t>
        </r>
      </text>
    </comment>
    <comment ref="D473" authorId="0">
      <text>
        <r>
          <rPr>
            <b/>
            <sz val="9"/>
            <color indexed="81"/>
            <rFont val="Tahoma"/>
            <family val="2"/>
          </rPr>
          <t>Rathfelder, Klaus ENV:EX:</t>
        </r>
        <r>
          <rPr>
            <sz val="9"/>
            <color indexed="81"/>
            <rFont val="Tahoma"/>
            <family val="2"/>
          </rPr>
          <t xml:space="preserve">
Very shallow  well.</t>
        </r>
      </text>
    </comment>
    <comment ref="I473" authorId="0">
      <text>
        <r>
          <rPr>
            <b/>
            <sz val="9"/>
            <color indexed="81"/>
            <rFont val="Tahoma"/>
            <family val="2"/>
          </rPr>
          <t>Rathfelder, Klaus ENV:EX:</t>
        </r>
        <r>
          <rPr>
            <sz val="9"/>
            <color indexed="81"/>
            <rFont val="Tahoma"/>
            <family val="2"/>
          </rPr>
          <t xml:space="preserve">
Andarge is using 593, which is a bedrock aquifer.  However this well is shallow and completed in gravel.  Therefore, this should be in the overlying UNC aquifer 851.</t>
        </r>
      </text>
    </comment>
    <comment ref="D474" authorId="0">
      <text>
        <r>
          <rPr>
            <b/>
            <sz val="9"/>
            <color indexed="81"/>
            <rFont val="Tahoma"/>
            <family val="2"/>
          </rPr>
          <t>Rathfelder, Klaus ENV:EX:</t>
        </r>
        <r>
          <rPr>
            <sz val="9"/>
            <color indexed="81"/>
            <rFont val="Tahoma"/>
            <family val="2"/>
          </rPr>
          <t xml:space="preserve">
wt56441 is 180 m SW
outsidfe of study area.
Wt24112 is also within a few hundred meters.  Both these wells are completed in low permeable unconsolidated materials.</t>
        </r>
      </text>
    </comment>
    <comment ref="I474" authorId="0">
      <text>
        <r>
          <rPr>
            <b/>
            <sz val="9"/>
            <color indexed="81"/>
            <rFont val="Tahoma"/>
            <family val="2"/>
          </rPr>
          <t>Rathfelder, Klaus ENV:EX:</t>
        </r>
        <r>
          <rPr>
            <sz val="9"/>
            <color indexed="81"/>
            <rFont val="Tahoma"/>
            <family val="2"/>
          </rPr>
          <t xml:space="preserve">
Just outside of mapped aq 634</t>
        </r>
      </text>
    </comment>
    <comment ref="D475" authorId="0">
      <text>
        <r>
          <rPr>
            <b/>
            <sz val="9"/>
            <color indexed="81"/>
            <rFont val="Tahoma"/>
            <family val="2"/>
          </rPr>
          <t>Rathfelder, Klaus ENV:EX:</t>
        </r>
        <r>
          <rPr>
            <sz val="9"/>
            <color indexed="81"/>
            <rFont val="Tahoma"/>
            <family val="2"/>
          </rPr>
          <t xml:space="preserve">
Closest well in database is 2.7 km to the North
</t>
        </r>
      </text>
    </comment>
    <comment ref="I475" authorId="0">
      <text>
        <r>
          <rPr>
            <b/>
            <sz val="9"/>
            <color indexed="81"/>
            <rFont val="Tahoma"/>
            <family val="2"/>
          </rPr>
          <t>Rathfelder, Klaus ENV:EX:</t>
        </r>
        <r>
          <rPr>
            <sz val="9"/>
            <color indexed="81"/>
            <rFont val="Tahoma"/>
            <family val="2"/>
          </rPr>
          <t xml:space="preserve">
based on location</t>
        </r>
      </text>
    </comment>
    <comment ref="D476" authorId="0">
      <text>
        <r>
          <rPr>
            <b/>
            <sz val="9"/>
            <color indexed="81"/>
            <rFont val="Tahoma"/>
            <family val="2"/>
          </rPr>
          <t>Rathfelder, Klaus ENV:EX:</t>
        </r>
        <r>
          <rPr>
            <sz val="9"/>
            <color indexed="81"/>
            <rFont val="Tahoma"/>
            <family val="2"/>
          </rPr>
          <t xml:space="preserve">
19063 is located 70 m to the SW
Andarge is using 39102, but this well is is further away (130 m). Also the survey elev agrees better with the elev at 19063.   Both 19063 and 39102 are pumping frm S&amp;G.</t>
        </r>
      </text>
    </comment>
    <comment ref="D477" authorId="0">
      <text>
        <r>
          <rPr>
            <b/>
            <sz val="9"/>
            <color indexed="81"/>
            <rFont val="Tahoma"/>
            <family val="2"/>
          </rPr>
          <t>Rathfelder, Klaus ENV:EX:</t>
        </r>
        <r>
          <rPr>
            <sz val="9"/>
            <color indexed="81"/>
            <rFont val="Tahoma"/>
            <family val="2"/>
          </rPr>
          <t xml:space="preserve">
Outside of study area.  Closest well is 2.3 km W
</t>
        </r>
      </text>
    </comment>
    <comment ref="I477" authorId="0">
      <text>
        <r>
          <rPr>
            <b/>
            <sz val="9"/>
            <color indexed="81"/>
            <rFont val="Tahoma"/>
            <family val="2"/>
          </rPr>
          <t>Rathfelder, Klaus ENV:EX:</t>
        </r>
        <r>
          <rPr>
            <sz val="9"/>
            <color indexed="81"/>
            <rFont val="Tahoma"/>
            <family val="2"/>
          </rPr>
          <t xml:space="preserve">
based on location</t>
        </r>
      </text>
    </comment>
    <comment ref="D478" authorId="0">
      <text>
        <r>
          <rPr>
            <b/>
            <sz val="9"/>
            <color indexed="81"/>
            <rFont val="Tahoma"/>
            <family val="2"/>
          </rPr>
          <t>Rathfelder, Klaus ENV:EX:</t>
        </r>
        <r>
          <rPr>
            <sz val="9"/>
            <color indexed="81"/>
            <rFont val="Tahoma"/>
            <family val="2"/>
          </rPr>
          <t xml:space="preserve">
closest well is 300 m to th NW (wt84744).  Matching to this well.  However Andarge is using 16926, which I cannot locate in WELLS</t>
        </r>
      </text>
    </comment>
    <comment ref="I478" authorId="0">
      <text>
        <r>
          <rPr>
            <b/>
            <sz val="9"/>
            <color indexed="81"/>
            <rFont val="Tahoma"/>
            <family val="2"/>
          </rPr>
          <t>Rathfelder, Klaus ENV:EX:</t>
        </r>
        <r>
          <rPr>
            <sz val="9"/>
            <color indexed="81"/>
            <rFont val="Tahoma"/>
            <family val="2"/>
          </rPr>
          <t xml:space="preserve">
There are overlapping aquifers at this location.  Using BR aquifer 595 due to proximity to wt 84744 and age of water.
Andarge is using 594.  Need to resolve.</t>
        </r>
      </text>
    </comment>
    <comment ref="D479" authorId="0">
      <text>
        <r>
          <rPr>
            <b/>
            <sz val="9"/>
            <color indexed="81"/>
            <rFont val="Tahoma"/>
            <family val="2"/>
          </rPr>
          <t>Rathfelder, Klaus ENV:EX:</t>
        </r>
        <r>
          <rPr>
            <sz val="9"/>
            <color indexed="81"/>
            <rFont val="Tahoma"/>
            <family val="2"/>
          </rPr>
          <t xml:space="preserve">
Closest well in database are:
wt45782 is 1.1 km to the NE
</t>
        </r>
      </text>
    </comment>
    <comment ref="I479" authorId="0">
      <text>
        <r>
          <rPr>
            <b/>
            <sz val="9"/>
            <color indexed="81"/>
            <rFont val="Tahoma"/>
            <family val="2"/>
          </rPr>
          <t>Rathfelder, Klaus ENV:EX:</t>
        </r>
        <r>
          <rPr>
            <sz val="9"/>
            <color indexed="81"/>
            <rFont val="Tahoma"/>
            <family val="2"/>
          </rPr>
          <t xml:space="preserve">
Assuming 593, a bedrock aquifer based on location and age of water (old).  Also this is consistent with Andarge.</t>
        </r>
      </text>
    </comment>
    <comment ref="D480" authorId="0">
      <text>
        <r>
          <rPr>
            <b/>
            <sz val="9"/>
            <color indexed="81"/>
            <rFont val="Tahoma"/>
            <family val="2"/>
          </rPr>
          <t>Rathfelder, Klaus ENV:EX:</t>
        </r>
        <r>
          <rPr>
            <sz val="9"/>
            <color indexed="81"/>
            <rFont val="Tahoma"/>
            <family val="2"/>
          </rPr>
          <t xml:space="preserve">
closest well is 1.5 km to the south</t>
        </r>
      </text>
    </comment>
    <comment ref="I480" authorId="0">
      <text>
        <r>
          <rPr>
            <b/>
            <sz val="9"/>
            <color indexed="81"/>
            <rFont val="Tahoma"/>
            <family val="2"/>
          </rPr>
          <t>Rathfelder, Klaus ENV:EX:</t>
        </r>
        <r>
          <rPr>
            <sz val="9"/>
            <color indexed="81"/>
            <rFont val="Tahoma"/>
            <family val="2"/>
          </rPr>
          <t xml:space="preserve">
Using 593 to be consistent with Andarge and water age, but this is uncertain as there is no good match to wells in the WELLS database./
Maybe better to list as "unknown"?</t>
        </r>
      </text>
    </comment>
    <comment ref="D481" authorId="0">
      <text>
        <r>
          <rPr>
            <b/>
            <sz val="9"/>
            <color indexed="81"/>
            <rFont val="Tahoma"/>
            <family val="2"/>
          </rPr>
          <t>Rathfelder, Klaus ENV:EX:</t>
        </r>
        <r>
          <rPr>
            <sz val="9"/>
            <color indexed="81"/>
            <rFont val="Tahoma"/>
            <family val="2"/>
          </rPr>
          <t xml:space="preserve">
wt39115 is 600m to the east.  However, this well is a dry well.
Matching the survey well to 39115  to be consistent with Andarge</t>
        </r>
      </text>
    </comment>
    <comment ref="I481" authorId="0">
      <text>
        <r>
          <rPr>
            <b/>
            <sz val="9"/>
            <color indexed="81"/>
            <rFont val="Tahoma"/>
            <family val="2"/>
          </rPr>
          <t>Rathfelder, Klaus ENV:EX:</t>
        </r>
        <r>
          <rPr>
            <sz val="9"/>
            <color indexed="81"/>
            <rFont val="Tahoma"/>
            <family val="2"/>
          </rPr>
          <t xml:space="preserve">
based on location</t>
        </r>
      </text>
    </comment>
    <comment ref="D482" authorId="0">
      <text>
        <r>
          <rPr>
            <b/>
            <sz val="9"/>
            <color indexed="81"/>
            <rFont val="Tahoma"/>
            <family val="2"/>
          </rPr>
          <t>Rathfelder, Klaus ENV:EX:</t>
        </r>
        <r>
          <rPr>
            <sz val="9"/>
            <color indexed="81"/>
            <rFont val="Tahoma"/>
            <family val="2"/>
          </rPr>
          <t xml:space="preserve">
11928 is located 450 m to the NE</t>
        </r>
      </text>
    </comment>
    <comment ref="I482" authorId="0">
      <text>
        <r>
          <rPr>
            <b/>
            <sz val="9"/>
            <color indexed="81"/>
            <rFont val="Tahoma"/>
            <family val="2"/>
          </rPr>
          <t>Rathfelder, Klaus ENV:EX:</t>
        </r>
        <r>
          <rPr>
            <sz val="9"/>
            <color indexed="81"/>
            <rFont val="Tahoma"/>
            <family val="2"/>
          </rPr>
          <t xml:space="preserve">
based on location </t>
        </r>
      </text>
    </comment>
    <comment ref="L482" authorId="0">
      <text>
        <r>
          <rPr>
            <b/>
            <sz val="9"/>
            <color indexed="81"/>
            <rFont val="Tahoma"/>
            <family val="2"/>
          </rPr>
          <t>Rathfelder, Klaus ENV:EX:</t>
        </r>
        <r>
          <rPr>
            <sz val="9"/>
            <color indexed="81"/>
            <rFont val="Tahoma"/>
            <family val="2"/>
          </rPr>
          <t xml:space="preserve">
from 11928</t>
        </r>
      </text>
    </comment>
    <comment ref="O482" authorId="0">
      <text>
        <r>
          <rPr>
            <b/>
            <sz val="9"/>
            <color indexed="81"/>
            <rFont val="Tahoma"/>
            <family val="2"/>
          </rPr>
          <t>Rathfelder, Klaus ENV:EX:</t>
        </r>
        <r>
          <rPr>
            <sz val="9"/>
            <color indexed="81"/>
            <rFont val="Tahoma"/>
            <family val="2"/>
          </rPr>
          <t xml:space="preserve">
at 11928</t>
        </r>
      </text>
    </comment>
    <comment ref="Q482" authorId="0">
      <text>
        <r>
          <rPr>
            <b/>
            <sz val="9"/>
            <color indexed="81"/>
            <rFont val="Tahoma"/>
            <family val="2"/>
          </rPr>
          <t>Rathfelder, Klaus ENV:EX:</t>
        </r>
        <r>
          <rPr>
            <sz val="9"/>
            <color indexed="81"/>
            <rFont val="Tahoma"/>
            <family val="2"/>
          </rPr>
          <t xml:space="preserve">
from 11928</t>
        </r>
      </text>
    </comment>
    <comment ref="U482" authorId="0">
      <text>
        <r>
          <rPr>
            <b/>
            <sz val="9"/>
            <color indexed="81"/>
            <rFont val="Tahoma"/>
            <family val="2"/>
          </rPr>
          <t>Rathfelder, Klaus ENV:EX:</t>
        </r>
        <r>
          <rPr>
            <sz val="9"/>
            <color indexed="81"/>
            <rFont val="Tahoma"/>
            <family val="2"/>
          </rPr>
          <t xml:space="preserve">
from 11928</t>
        </r>
      </text>
    </comment>
    <comment ref="W482" authorId="0">
      <text>
        <r>
          <rPr>
            <b/>
            <sz val="9"/>
            <color indexed="81"/>
            <rFont val="Tahoma"/>
            <family val="2"/>
          </rPr>
          <t>Rathfelder, Klaus ENV:EX:</t>
        </r>
        <r>
          <rPr>
            <sz val="9"/>
            <color indexed="81"/>
            <rFont val="Tahoma"/>
            <family val="2"/>
          </rPr>
          <t xml:space="preserve">
from 11928</t>
        </r>
      </text>
    </comment>
    <comment ref="X482" authorId="0">
      <text>
        <r>
          <rPr>
            <b/>
            <sz val="9"/>
            <color indexed="81"/>
            <rFont val="Tahoma"/>
            <family val="2"/>
          </rPr>
          <t>Rathfelder, Klaus ENV:EX:</t>
        </r>
        <r>
          <rPr>
            <sz val="9"/>
            <color indexed="81"/>
            <rFont val="Tahoma"/>
            <family val="2"/>
          </rPr>
          <t xml:space="preserve">
from 11928</t>
        </r>
      </text>
    </comment>
    <comment ref="D483" authorId="0">
      <text>
        <r>
          <rPr>
            <b/>
            <sz val="9"/>
            <color indexed="81"/>
            <rFont val="Tahoma"/>
            <family val="2"/>
          </rPr>
          <t>Rathfelder, Klaus ENV:EX:</t>
        </r>
        <r>
          <rPr>
            <sz val="9"/>
            <color indexed="81"/>
            <rFont val="Tahoma"/>
            <family val="2"/>
          </rPr>
          <t xml:space="preserve">
Closest well in database is 1.3 km to the east
</t>
        </r>
      </text>
    </comment>
    <comment ref="I483" authorId="0">
      <text>
        <r>
          <rPr>
            <b/>
            <sz val="9"/>
            <color indexed="81"/>
            <rFont val="Tahoma"/>
            <family val="2"/>
          </rPr>
          <t>Rathfelder, Klaus ENV:EX:</t>
        </r>
        <r>
          <rPr>
            <sz val="9"/>
            <color indexed="81"/>
            <rFont val="Tahoma"/>
            <family val="2"/>
          </rPr>
          <t xml:space="preserve">
based on location</t>
        </r>
      </text>
    </comment>
    <comment ref="D484" authorId="0">
      <text>
        <r>
          <rPr>
            <b/>
            <sz val="9"/>
            <color indexed="81"/>
            <rFont val="Tahoma"/>
            <family val="2"/>
          </rPr>
          <t>Rathfelder, Klaus ENV:EX:</t>
        </r>
        <r>
          <rPr>
            <sz val="9"/>
            <color indexed="81"/>
            <rFont val="Tahoma"/>
            <family val="2"/>
          </rPr>
          <t xml:space="preserve">
Closest well in database is 1.4 km to the east
</t>
        </r>
      </text>
    </comment>
    <comment ref="I484" authorId="0">
      <text>
        <r>
          <rPr>
            <b/>
            <sz val="9"/>
            <color indexed="81"/>
            <rFont val="Tahoma"/>
            <family val="2"/>
          </rPr>
          <t>Rathfelder, Klaus ENV:EX:</t>
        </r>
        <r>
          <rPr>
            <sz val="9"/>
            <color indexed="81"/>
            <rFont val="Tahoma"/>
            <family val="2"/>
          </rPr>
          <t xml:space="preserve">
based on location</t>
        </r>
      </text>
    </comment>
    <comment ref="D486" authorId="0">
      <text>
        <r>
          <rPr>
            <b/>
            <sz val="9"/>
            <color indexed="81"/>
            <rFont val="Tahoma"/>
            <family val="2"/>
          </rPr>
          <t>Rathfelder, Klaus ENV:EX:</t>
        </r>
        <r>
          <rPr>
            <sz val="9"/>
            <color indexed="81"/>
            <rFont val="Tahoma"/>
            <family val="2"/>
          </rPr>
          <t xml:space="preserve">
wt17378 is 350 to the North</t>
        </r>
      </text>
    </comment>
    <comment ref="D487" authorId="0">
      <text>
        <r>
          <rPr>
            <b/>
            <sz val="9"/>
            <color indexed="81"/>
            <rFont val="Tahoma"/>
            <family val="2"/>
          </rPr>
          <t>Rathfelder, Klaus ENV:EX:</t>
        </r>
        <r>
          <rPr>
            <sz val="9"/>
            <color indexed="81"/>
            <rFont val="Tahoma"/>
            <family val="2"/>
          </rPr>
          <t xml:space="preserve">
Outside of study area and not in a mapped aquifer.  Closest well in database uis about 4 km to the west.  Well record indicates a "spring fed rubber culvert"</t>
        </r>
      </text>
    </comment>
    <comment ref="I487" authorId="0">
      <text>
        <r>
          <rPr>
            <b/>
            <sz val="9"/>
            <color indexed="81"/>
            <rFont val="Tahoma"/>
            <family val="2"/>
          </rPr>
          <t>Rathfelder, Klaus ENV:EX:</t>
        </r>
        <r>
          <rPr>
            <sz val="9"/>
            <color indexed="81"/>
            <rFont val="Tahoma"/>
            <family val="2"/>
          </rPr>
          <t xml:space="preserve">
Not in a mapped aquifer.  Andarge is using 634, which is about 2.5 km to the south</t>
        </r>
      </text>
    </comment>
    <comment ref="D488" authorId="0">
      <text>
        <r>
          <rPr>
            <b/>
            <sz val="9"/>
            <color indexed="81"/>
            <rFont val="Tahoma"/>
            <family val="2"/>
          </rPr>
          <t>Rathfelder, Klaus ENV:EX:</t>
        </r>
        <r>
          <rPr>
            <sz val="9"/>
            <color indexed="81"/>
            <rFont val="Tahoma"/>
            <family val="2"/>
          </rPr>
          <t xml:space="preserve">
29619 is located 360 m to the west
Lithology of survey well unclear.  The well is located in a mapped BR aquifer, but lithology of 29619 indicates UNC deposits (S&amp;G lenses in clay).</t>
        </r>
      </text>
    </comment>
    <comment ref="L488" authorId="0">
      <text>
        <r>
          <rPr>
            <b/>
            <sz val="9"/>
            <color indexed="81"/>
            <rFont val="Tahoma"/>
            <family val="2"/>
          </rPr>
          <t>Rathfelder, Klaus ENV:EX:</t>
        </r>
        <r>
          <rPr>
            <sz val="9"/>
            <color indexed="81"/>
            <rFont val="Tahoma"/>
            <family val="2"/>
          </rPr>
          <t xml:space="preserve">
from 29619</t>
        </r>
      </text>
    </comment>
    <comment ref="D489" authorId="0">
      <text>
        <r>
          <rPr>
            <b/>
            <sz val="9"/>
            <color indexed="81"/>
            <rFont val="Tahoma"/>
            <family val="2"/>
          </rPr>
          <t>Rathfelder, Klaus ENV:EX:</t>
        </r>
        <r>
          <rPr>
            <sz val="9"/>
            <color indexed="81"/>
            <rFont val="Tahoma"/>
            <family val="2"/>
          </rPr>
          <t xml:space="preserve">
39112 is located 150 m to the west
</t>
        </r>
      </text>
    </comment>
    <comment ref="Q489" authorId="0">
      <text>
        <r>
          <rPr>
            <b/>
            <sz val="9"/>
            <color indexed="81"/>
            <rFont val="Tahoma"/>
            <family val="2"/>
          </rPr>
          <t>Rathfelder, Klaus ENV:EX:</t>
        </r>
        <r>
          <rPr>
            <sz val="9"/>
            <color indexed="81"/>
            <rFont val="Tahoma"/>
            <family val="2"/>
          </rPr>
          <t xml:space="preserve">
from 39112</t>
        </r>
      </text>
    </comment>
    <comment ref="U489" authorId="0">
      <text>
        <r>
          <rPr>
            <b/>
            <sz val="9"/>
            <color indexed="81"/>
            <rFont val="Tahoma"/>
            <family val="2"/>
          </rPr>
          <t>Rathfelder, Klaus ENV:EX:</t>
        </r>
        <r>
          <rPr>
            <sz val="9"/>
            <color indexed="81"/>
            <rFont val="Tahoma"/>
            <family val="2"/>
          </rPr>
          <t xml:space="preserve">
from 39112</t>
        </r>
      </text>
    </comment>
    <comment ref="W489" authorId="0">
      <text>
        <r>
          <rPr>
            <b/>
            <sz val="9"/>
            <color indexed="81"/>
            <rFont val="Tahoma"/>
            <family val="2"/>
          </rPr>
          <t>Rathfelder, Klaus ENV:EX:</t>
        </r>
        <r>
          <rPr>
            <sz val="9"/>
            <color indexed="81"/>
            <rFont val="Tahoma"/>
            <family val="2"/>
          </rPr>
          <t xml:space="preserve">
based on info from 39112</t>
        </r>
      </text>
    </comment>
    <comment ref="D491" authorId="0">
      <text>
        <r>
          <rPr>
            <b/>
            <sz val="9"/>
            <color indexed="81"/>
            <rFont val="Tahoma"/>
            <family val="2"/>
          </rPr>
          <t>Rathfelder, Klaus ENV:EX:</t>
        </r>
        <r>
          <rPr>
            <sz val="9"/>
            <color indexed="81"/>
            <rFont val="Tahoma"/>
            <family val="2"/>
          </rPr>
          <t xml:space="preserve">
This area has mapped overlapping aquifers:  aquifer 592 is a S&amp;G aquifer that is underlain by a larger bedrock aquifer (591).
There are 4 wells in the WELLS database in proximity to the survery well location
39118 is 160 m to the SE.  Lithology indicates its in the UNC aquifer (592)
56811 is 520 m to the SW.  This is a bedrock well (591)
16917 is 740 m to the NW.  Lithology indicates its in the UNC aquifer (592)
39092 is 890 m to the NW.  This is a bedrock well (591)
Litholgy of the survey well is uncertain.    
Matching survey well to wt39118 b/c it is the closest well and to be consistent with Andarge.</t>
        </r>
      </text>
    </comment>
    <comment ref="I491" authorId="0">
      <text>
        <r>
          <rPr>
            <b/>
            <sz val="9"/>
            <color indexed="81"/>
            <rFont val="Tahoma"/>
            <family val="2"/>
          </rPr>
          <t>Rathfelder, Klaus ENV:EX:</t>
        </r>
        <r>
          <rPr>
            <sz val="9"/>
            <color indexed="81"/>
            <rFont val="Tahoma"/>
            <family val="2"/>
          </rPr>
          <t xml:space="preserve">
from 39118</t>
        </r>
      </text>
    </comment>
    <comment ref="O491" authorId="0">
      <text>
        <r>
          <rPr>
            <b/>
            <sz val="9"/>
            <color indexed="81"/>
            <rFont val="Tahoma"/>
            <family val="2"/>
          </rPr>
          <t>Rathfelder, Klaus ENV:EX:</t>
        </r>
        <r>
          <rPr>
            <sz val="9"/>
            <color indexed="81"/>
            <rFont val="Tahoma"/>
            <family val="2"/>
          </rPr>
          <t xml:space="preserve">
at 39118</t>
        </r>
      </text>
    </comment>
    <comment ref="Q491" authorId="0">
      <text>
        <r>
          <rPr>
            <b/>
            <sz val="9"/>
            <color indexed="81"/>
            <rFont val="Tahoma"/>
            <family val="2"/>
          </rPr>
          <t>Rathfelder, Klaus ENV:EX:</t>
        </r>
        <r>
          <rPr>
            <sz val="9"/>
            <color indexed="81"/>
            <rFont val="Tahoma"/>
            <family val="2"/>
          </rPr>
          <t xml:space="preserve">
from 39118</t>
        </r>
      </text>
    </comment>
    <comment ref="U491" authorId="0">
      <text>
        <r>
          <rPr>
            <b/>
            <sz val="9"/>
            <color indexed="81"/>
            <rFont val="Tahoma"/>
            <family val="2"/>
          </rPr>
          <t>Rathfelder, Klaus ENV:EX:</t>
        </r>
        <r>
          <rPr>
            <sz val="9"/>
            <color indexed="81"/>
            <rFont val="Tahoma"/>
            <family val="2"/>
          </rPr>
          <t xml:space="preserve">
from 39118</t>
        </r>
      </text>
    </comment>
    <comment ref="W491" authorId="0">
      <text>
        <r>
          <rPr>
            <b/>
            <sz val="9"/>
            <color indexed="81"/>
            <rFont val="Tahoma"/>
            <family val="2"/>
          </rPr>
          <t>Rathfelder, Klaus ENV:EX:</t>
        </r>
        <r>
          <rPr>
            <sz val="9"/>
            <color indexed="81"/>
            <rFont val="Tahoma"/>
            <family val="2"/>
          </rPr>
          <t xml:space="preserve">
Based on assumption that it is in aquifer 592, using the conditions of the closest well in the database
This is unclear, and the well could be drilled into the underlying bedrock aquifer.
</t>
        </r>
      </text>
    </comment>
    <comment ref="D492" authorId="0">
      <text>
        <r>
          <rPr>
            <b/>
            <sz val="9"/>
            <color indexed="81"/>
            <rFont val="Tahoma"/>
            <family val="2"/>
          </rPr>
          <t>Rathfelder, Klaus ENV:EX:</t>
        </r>
        <r>
          <rPr>
            <sz val="9"/>
            <color indexed="81"/>
            <rFont val="Tahoma"/>
            <family val="2"/>
          </rPr>
          <t xml:space="preserve">
75477 is located 130 m to the S</t>
        </r>
      </text>
    </comment>
    <comment ref="D493" authorId="0">
      <text>
        <r>
          <rPr>
            <b/>
            <sz val="9"/>
            <color indexed="81"/>
            <rFont val="Tahoma"/>
            <family val="2"/>
          </rPr>
          <t>Rathfelder, Klaus ENV:EX:</t>
        </r>
        <r>
          <rPr>
            <sz val="9"/>
            <color indexed="81"/>
            <rFont val="Tahoma"/>
            <family val="2"/>
          </rPr>
          <t xml:space="preserve">
104707 is 140 m to the SE
Matching to 104707.
Andarge is using 11947, but can't find this well.  REesolve</t>
        </r>
      </text>
    </comment>
    <comment ref="D494" authorId="0">
      <text>
        <r>
          <rPr>
            <b/>
            <sz val="9"/>
            <color indexed="81"/>
            <rFont val="Tahoma"/>
            <family val="2"/>
          </rPr>
          <t>Rathfelder, Klaus ENV:EX:</t>
        </r>
        <r>
          <rPr>
            <sz val="9"/>
            <color indexed="81"/>
            <rFont val="Tahoma"/>
            <family val="2"/>
          </rPr>
          <t xml:space="preserve">
44905 is located 190 m to the southeast</t>
        </r>
      </text>
    </comment>
    <comment ref="Q494" authorId="0">
      <text>
        <r>
          <rPr>
            <b/>
            <sz val="9"/>
            <color indexed="81"/>
            <rFont val="Tahoma"/>
            <family val="2"/>
          </rPr>
          <t>Rathfelder, Klaus ENV:EX:</t>
        </r>
        <r>
          <rPr>
            <sz val="9"/>
            <color indexed="81"/>
            <rFont val="Tahoma"/>
            <family val="2"/>
          </rPr>
          <t xml:space="preserve">
from wt44905</t>
        </r>
      </text>
    </comment>
    <comment ref="R494" authorId="0">
      <text>
        <r>
          <rPr>
            <b/>
            <sz val="9"/>
            <color indexed="81"/>
            <rFont val="Tahoma"/>
            <family val="2"/>
          </rPr>
          <t>Rathfelder, Klaus ENV:EX:</t>
        </r>
        <r>
          <rPr>
            <sz val="9"/>
            <color indexed="81"/>
            <rFont val="Tahoma"/>
            <family val="2"/>
          </rPr>
          <t xml:space="preserve">
from wt44905</t>
        </r>
      </text>
    </comment>
    <comment ref="U494" authorId="0">
      <text>
        <r>
          <rPr>
            <b/>
            <sz val="9"/>
            <color indexed="81"/>
            <rFont val="Tahoma"/>
            <family val="2"/>
          </rPr>
          <t>Rathfelder, Klaus ENV:EX:</t>
        </r>
        <r>
          <rPr>
            <sz val="9"/>
            <color indexed="81"/>
            <rFont val="Tahoma"/>
            <family val="2"/>
          </rPr>
          <t xml:space="preserve">
from wt44905</t>
        </r>
      </text>
    </comment>
    <comment ref="W494" authorId="0">
      <text>
        <r>
          <rPr>
            <b/>
            <sz val="9"/>
            <color indexed="81"/>
            <rFont val="Tahoma"/>
            <family val="2"/>
          </rPr>
          <t>Rathfelder, Klaus ENV:EX:</t>
        </r>
        <r>
          <rPr>
            <sz val="9"/>
            <color indexed="81"/>
            <rFont val="Tahoma"/>
            <family val="2"/>
          </rPr>
          <t xml:space="preserve">
from wt44905</t>
        </r>
      </text>
    </comment>
    <comment ref="X494" authorId="0">
      <text>
        <r>
          <rPr>
            <b/>
            <sz val="9"/>
            <color indexed="81"/>
            <rFont val="Tahoma"/>
            <family val="2"/>
          </rPr>
          <t>Rathfelder, Klaus ENV:EX:</t>
        </r>
        <r>
          <rPr>
            <sz val="9"/>
            <color indexed="81"/>
            <rFont val="Tahoma"/>
            <family val="2"/>
          </rPr>
          <t xml:space="preserve">
from wt44905</t>
        </r>
      </text>
    </comment>
    <comment ref="D495" authorId="0">
      <text>
        <r>
          <rPr>
            <b/>
            <sz val="9"/>
            <color indexed="81"/>
            <rFont val="Tahoma"/>
            <family val="2"/>
          </rPr>
          <t>Rathfelder, Klaus ENV:EX:</t>
        </r>
        <r>
          <rPr>
            <sz val="9"/>
            <color indexed="81"/>
            <rFont val="Tahoma"/>
            <family val="2"/>
          </rPr>
          <t xml:space="preserve">
Shallow well.  Confined S&amp;G WB formation.  May be flowing</t>
        </r>
      </text>
    </comment>
    <comment ref="I495" authorId="0">
      <text>
        <r>
          <rPr>
            <b/>
            <sz val="9"/>
            <color indexed="81"/>
            <rFont val="Tahoma"/>
            <family val="2"/>
          </rPr>
          <t>Rathfelder, Klaus ENV:EX:</t>
        </r>
        <r>
          <rPr>
            <sz val="9"/>
            <color indexed="81"/>
            <rFont val="Tahoma"/>
            <family val="2"/>
          </rPr>
          <t xml:space="preserve">
spatially located in BR aquifer 633, but lithology indicates an UNC WB formation.  Therefore not associated with any aquifer.
Andarge has used 633,but 633 is a BR aquifer.  Need to resolve.</t>
        </r>
      </text>
    </comment>
    <comment ref="V495" authorId="0">
      <text>
        <r>
          <rPr>
            <b/>
            <sz val="9"/>
            <color indexed="81"/>
            <rFont val="Tahoma"/>
            <family val="2"/>
          </rPr>
          <t>Rathfelder, Klaus ENV:EX:</t>
        </r>
        <r>
          <rPr>
            <sz val="9"/>
            <color indexed="81"/>
            <rFont val="Tahoma"/>
            <family val="2"/>
          </rPr>
          <t xml:space="preserve">
notes sugest well is flowing at 6 gpm</t>
        </r>
      </text>
    </comment>
    <comment ref="D496" authorId="0">
      <text>
        <r>
          <rPr>
            <b/>
            <sz val="9"/>
            <color indexed="81"/>
            <rFont val="Tahoma"/>
            <family val="2"/>
          </rPr>
          <t>Rathfelder, Klaus ENV:EX:</t>
        </r>
        <r>
          <rPr>
            <sz val="9"/>
            <color indexed="81"/>
            <rFont val="Tahoma"/>
            <family val="2"/>
          </rPr>
          <t xml:space="preserve">
Outside of study area and not in a mapped aquifer.  </t>
        </r>
      </text>
    </comment>
    <comment ref="I496" authorId="0">
      <text>
        <r>
          <rPr>
            <b/>
            <sz val="9"/>
            <color indexed="81"/>
            <rFont val="Tahoma"/>
            <family val="2"/>
          </rPr>
          <t>Rathfelder, Klaus ENV:EX:</t>
        </r>
        <r>
          <rPr>
            <sz val="9"/>
            <color indexed="81"/>
            <rFont val="Tahoma"/>
            <family val="2"/>
          </rPr>
          <t xml:space="preserve">
not in  a mapped aquifer
andarge is using 688 which is south of the well.</t>
        </r>
      </text>
    </comment>
    <comment ref="D497" authorId="0">
      <text>
        <r>
          <rPr>
            <b/>
            <sz val="9"/>
            <color indexed="81"/>
            <rFont val="Tahoma"/>
            <family val="2"/>
          </rPr>
          <t>Rathfelder, Klaus ENV:EX:</t>
        </r>
        <r>
          <rPr>
            <sz val="9"/>
            <color indexed="81"/>
            <rFont val="Tahoma"/>
            <family val="2"/>
          </rPr>
          <t xml:space="preserve">
Closest well in database are:
wt102905 is 1.4 km to the SE
</t>
        </r>
      </text>
    </comment>
    <comment ref="I497" authorId="0">
      <text>
        <r>
          <rPr>
            <b/>
            <sz val="9"/>
            <color indexed="81"/>
            <rFont val="Tahoma"/>
            <family val="2"/>
          </rPr>
          <t>Rathfelder, Klaus ENV:EX:</t>
        </r>
        <r>
          <rPr>
            <sz val="9"/>
            <color indexed="81"/>
            <rFont val="Tahoma"/>
            <family val="2"/>
          </rPr>
          <t xml:space="preserve">
Located outside of all mapped aquifers
Andarge is using aquifer 591, need to resolve.</t>
        </r>
      </text>
    </comment>
    <comment ref="D498" authorId="0">
      <text>
        <r>
          <rPr>
            <b/>
            <sz val="9"/>
            <color indexed="81"/>
            <rFont val="Tahoma"/>
            <family val="2"/>
          </rPr>
          <t>Rathfelder, Klaus ENV:EX:</t>
        </r>
        <r>
          <rPr>
            <sz val="9"/>
            <color indexed="81"/>
            <rFont val="Tahoma"/>
            <family val="2"/>
          </rPr>
          <t xml:space="preserve">
Survey well is outside of the primary study area
wt48569 is located 340 m to the NE</t>
        </r>
      </text>
    </comment>
    <comment ref="D499" authorId="0">
      <text>
        <r>
          <rPr>
            <b/>
            <sz val="9"/>
            <color indexed="81"/>
            <rFont val="Tahoma"/>
            <family val="2"/>
          </rPr>
          <t>Rathfelder, Klaus ENV:EX:</t>
        </r>
        <r>
          <rPr>
            <sz val="9"/>
            <color indexed="81"/>
            <rFont val="Tahoma"/>
            <family val="2"/>
          </rPr>
          <t xml:space="preserve">
Closest well in database are:
wt39103 is 1.6 km to the east
</t>
        </r>
      </text>
    </comment>
    <comment ref="I499" authorId="0">
      <text>
        <r>
          <rPr>
            <b/>
            <sz val="9"/>
            <color indexed="81"/>
            <rFont val="Tahoma"/>
            <family val="2"/>
          </rPr>
          <t>Rathfelder, Klaus ENV:EX:</t>
        </r>
        <r>
          <rPr>
            <sz val="9"/>
            <color indexed="81"/>
            <rFont val="Tahoma"/>
            <family val="2"/>
          </rPr>
          <t xml:space="preserve">
asssumed based on location</t>
        </r>
      </text>
    </comment>
    <comment ref="W499" authorId="0">
      <text>
        <r>
          <rPr>
            <b/>
            <sz val="9"/>
            <color indexed="81"/>
            <rFont val="Tahoma"/>
            <family val="2"/>
          </rPr>
          <t>Rathfelder, Klaus ENV:EX:</t>
        </r>
        <r>
          <rPr>
            <sz val="9"/>
            <color indexed="81"/>
            <rFont val="Tahoma"/>
            <family val="2"/>
          </rPr>
          <t xml:space="preserve">
based on location within boundary of aquifer 622</t>
        </r>
      </text>
    </comment>
    <comment ref="D500" authorId="0">
      <text>
        <r>
          <rPr>
            <b/>
            <sz val="9"/>
            <color indexed="81"/>
            <rFont val="Tahoma"/>
            <family val="2"/>
          </rPr>
          <t>Rathfelder, Klaus ENV:EX:</t>
        </r>
        <r>
          <rPr>
            <sz val="9"/>
            <color indexed="81"/>
            <rFont val="Tahoma"/>
            <family val="2"/>
          </rPr>
          <t xml:space="preserve">
wt29617 is 123  to the south
yield=10 gpm
depth = 240
WB formation SH &amp; SS
wt102641 is 235 to the SW
yield=25 gpm
depth = 239
WB formation = SS
Both wells have similar depth and lithology
Matching survey well to wt102641 to be consistent with Andarge.  </t>
        </r>
      </text>
    </comment>
    <comment ref="W500" authorId="0">
      <text>
        <r>
          <rPr>
            <b/>
            <sz val="9"/>
            <color indexed="81"/>
            <rFont val="Tahoma"/>
            <family val="2"/>
          </rPr>
          <t>Rathfelder, Klaus ENV:EX:</t>
        </r>
        <r>
          <rPr>
            <sz val="9"/>
            <color indexed="81"/>
            <rFont val="Tahoma"/>
            <family val="2"/>
          </rPr>
          <t xml:space="preserve">
based on lithology at 29617 and 102641</t>
        </r>
      </text>
    </comment>
    <comment ref="X500" authorId="0">
      <text>
        <r>
          <rPr>
            <b/>
            <sz val="9"/>
            <color indexed="81"/>
            <rFont val="Tahoma"/>
            <family val="2"/>
          </rPr>
          <t>Rathfelder, Klaus ENV:EX:</t>
        </r>
        <r>
          <rPr>
            <sz val="9"/>
            <color indexed="81"/>
            <rFont val="Tahoma"/>
            <family val="2"/>
          </rPr>
          <t xml:space="preserve">
screen interval</t>
        </r>
      </text>
    </comment>
    <comment ref="D501" authorId="0">
      <text>
        <r>
          <rPr>
            <b/>
            <sz val="9"/>
            <color indexed="81"/>
            <rFont val="Tahoma"/>
            <family val="2"/>
          </rPr>
          <t>Rathfelder, Klaus ENV:EX:</t>
        </r>
        <r>
          <rPr>
            <sz val="9"/>
            <color indexed="81"/>
            <rFont val="Tahoma"/>
            <family val="2"/>
          </rPr>
          <t xml:space="preserve">
wt39109 is 214 m to the north.  This well is a 390 ft bedrock well, producing 2 gpm.  No info on SWL.</t>
        </r>
      </text>
    </comment>
    <comment ref="W501" authorId="0">
      <text>
        <r>
          <rPr>
            <b/>
            <sz val="9"/>
            <color indexed="81"/>
            <rFont val="Tahoma"/>
            <family val="2"/>
          </rPr>
          <t>Rathfelder, Klaus ENV:EX:</t>
        </r>
        <r>
          <rPr>
            <sz val="9"/>
            <color indexed="81"/>
            <rFont val="Tahoma"/>
            <family val="2"/>
          </rPr>
          <t xml:space="preserve">
based on lithology at 39109</t>
        </r>
      </text>
    </comment>
    <comment ref="D502" authorId="0">
      <text>
        <r>
          <rPr>
            <b/>
            <sz val="9"/>
            <color indexed="81"/>
            <rFont val="Tahoma"/>
            <family val="2"/>
          </rPr>
          <t>Rathfelder, Klaus ENV:EX:</t>
        </r>
        <r>
          <rPr>
            <sz val="9"/>
            <color indexed="81"/>
            <rFont val="Tahoma"/>
            <family val="2"/>
          </rPr>
          <t xml:space="preserve">
wt1793 is 70 m to the SE.</t>
        </r>
      </text>
    </comment>
    <comment ref="I503" authorId="0">
      <text>
        <r>
          <rPr>
            <b/>
            <sz val="9"/>
            <color indexed="81"/>
            <rFont val="Tahoma"/>
            <family val="2"/>
          </rPr>
          <t>Rathfelder, Klaus ENV:EX:</t>
        </r>
        <r>
          <rPr>
            <sz val="9"/>
            <color indexed="81"/>
            <rFont val="Tahoma"/>
            <family val="2"/>
          </rPr>
          <t xml:space="preserve">
not in mapped aquifer</t>
        </r>
      </text>
    </comment>
    <comment ref="D504" authorId="0">
      <text>
        <r>
          <rPr>
            <b/>
            <sz val="9"/>
            <color indexed="81"/>
            <rFont val="Tahoma"/>
            <family val="2"/>
          </rPr>
          <t>Rathfelder, Klaus ENV:EX:</t>
        </r>
        <r>
          <rPr>
            <sz val="9"/>
            <color indexed="81"/>
            <rFont val="Tahoma"/>
            <family val="2"/>
          </rPr>
          <t xml:space="preserve">
very close to GSBC-34
Andarge is not using any well.</t>
        </r>
      </text>
    </comment>
    <comment ref="D505" authorId="0">
      <text>
        <r>
          <rPr>
            <b/>
            <sz val="9"/>
            <color indexed="81"/>
            <rFont val="Tahoma"/>
            <family val="2"/>
          </rPr>
          <t>Rathfelder, Klaus ENV:EX:</t>
        </r>
        <r>
          <rPr>
            <sz val="9"/>
            <color indexed="81"/>
            <rFont val="Tahoma"/>
            <family val="2"/>
          </rPr>
          <t xml:space="preserve">
60137 is located 460 m to the SW.  It is a shallow BR well.
Survey wel is located outside of the main study area</t>
        </r>
      </text>
    </comment>
    <comment ref="I507" authorId="0">
      <text>
        <r>
          <rPr>
            <b/>
            <sz val="9"/>
            <color indexed="81"/>
            <rFont val="Tahoma"/>
            <family val="2"/>
          </rPr>
          <t>Rathfelder, Klaus ENV:EX:</t>
        </r>
        <r>
          <rPr>
            <sz val="9"/>
            <color indexed="81"/>
            <rFont val="Tahoma"/>
            <family val="2"/>
          </rPr>
          <t xml:space="preserve">
Should be 596 based on lithology.  Andarge has 593.  Need to resolve.</t>
        </r>
      </text>
    </comment>
    <comment ref="I508" authorId="0">
      <text>
        <r>
          <rPr>
            <b/>
            <sz val="9"/>
            <color indexed="81"/>
            <rFont val="Tahoma"/>
            <family val="2"/>
          </rPr>
          <t>Rathfelder, Klaus ENV:EX:</t>
        </r>
        <r>
          <rPr>
            <sz val="9"/>
            <color indexed="81"/>
            <rFont val="Tahoma"/>
            <family val="2"/>
          </rPr>
          <t xml:space="preserve">
Should be 591 based on lithology.  Andarge has 592.  Need to resolve.</t>
        </r>
      </text>
    </comment>
    <comment ref="D510" authorId="0">
      <text>
        <r>
          <rPr>
            <b/>
            <sz val="9"/>
            <color indexed="81"/>
            <rFont val="Tahoma"/>
            <family val="2"/>
          </rPr>
          <t>Rathfelder, Klaus ENV:EX:</t>
        </r>
        <r>
          <rPr>
            <sz val="9"/>
            <color indexed="81"/>
            <rFont val="Tahoma"/>
            <family val="2"/>
          </rPr>
          <t xml:space="preserve">
Outside of study area and not in a mapped aquifer.  </t>
        </r>
      </text>
    </comment>
    <comment ref="I510" authorId="0">
      <text>
        <r>
          <rPr>
            <b/>
            <sz val="9"/>
            <color indexed="81"/>
            <rFont val="Tahoma"/>
            <family val="2"/>
          </rPr>
          <t>Rathfelder, Klaus ENV:EX:</t>
        </r>
        <r>
          <rPr>
            <sz val="9"/>
            <color indexed="81"/>
            <rFont val="Tahoma"/>
            <family val="2"/>
          </rPr>
          <t xml:space="preserve">
not in a mapped aquifer.
Andarge is using 591</t>
        </r>
      </text>
    </comment>
    <comment ref="D511" authorId="0">
      <text>
        <r>
          <rPr>
            <b/>
            <sz val="9"/>
            <color indexed="81"/>
            <rFont val="Tahoma"/>
            <family val="2"/>
          </rPr>
          <t>Rathfelder, Klaus ENV:EX:</t>
        </r>
        <r>
          <rPr>
            <sz val="9"/>
            <color indexed="81"/>
            <rFont val="Tahoma"/>
            <family val="2"/>
          </rPr>
          <t xml:space="preserve">
Outside of study area and not in a mapped aquifer.  </t>
        </r>
      </text>
    </comment>
    <comment ref="I511" authorId="0">
      <text>
        <r>
          <rPr>
            <b/>
            <sz val="9"/>
            <color indexed="81"/>
            <rFont val="Tahoma"/>
            <family val="2"/>
          </rPr>
          <t>Rathfelder, Klaus ENV:EX:</t>
        </r>
        <r>
          <rPr>
            <sz val="9"/>
            <color indexed="81"/>
            <rFont val="Tahoma"/>
            <family val="2"/>
          </rPr>
          <t xml:space="preserve">
not in a mapped aquifer.
Andarge is using 591</t>
        </r>
      </text>
    </comment>
    <comment ref="D512" authorId="0">
      <text>
        <r>
          <rPr>
            <b/>
            <sz val="9"/>
            <color indexed="81"/>
            <rFont val="Tahoma"/>
            <family val="2"/>
          </rPr>
          <t>Rathfelder, Klaus ENV:EX:</t>
        </r>
        <r>
          <rPr>
            <sz val="9"/>
            <color indexed="81"/>
            <rFont val="Tahoma"/>
            <family val="2"/>
          </rPr>
          <t xml:space="preserve">
103017 is 14 m from well
103018 is 40 m from well
21232 is 140 m to the SE
log for 21232 shows fine sand from 60-220 similar to 103018
Match survey well to wt103017.  Andarge is using 21232.  Need to resolve.
</t>
        </r>
      </text>
    </comment>
    <comment ref="I512" authorId="0">
      <text>
        <r>
          <rPr>
            <b/>
            <sz val="9"/>
            <color indexed="81"/>
            <rFont val="Tahoma"/>
            <family val="2"/>
          </rPr>
          <t>Rathfelder, Klaus ENV:EX:</t>
        </r>
        <r>
          <rPr>
            <sz val="9"/>
            <color indexed="81"/>
            <rFont val="Tahoma"/>
            <family val="2"/>
          </rPr>
          <t xml:space="preserve">
based on location</t>
        </r>
      </text>
    </comment>
    <comment ref="O512" authorId="0">
      <text>
        <r>
          <rPr>
            <b/>
            <sz val="9"/>
            <color indexed="81"/>
            <rFont val="Tahoma"/>
            <family val="2"/>
          </rPr>
          <t>Rathfelder, Klaus ENV:EX:</t>
        </r>
        <r>
          <rPr>
            <sz val="9"/>
            <color indexed="81"/>
            <rFont val="Tahoma"/>
            <family val="2"/>
          </rPr>
          <t xml:space="preserve">
at 103017</t>
        </r>
      </text>
    </comment>
    <comment ref="Q512" authorId="0">
      <text>
        <r>
          <rPr>
            <b/>
            <sz val="9"/>
            <color indexed="81"/>
            <rFont val="Tahoma"/>
            <family val="2"/>
          </rPr>
          <t>Rathfelder, Klaus ENV:EX:</t>
        </r>
        <r>
          <rPr>
            <sz val="9"/>
            <color indexed="81"/>
            <rFont val="Tahoma"/>
            <family val="2"/>
          </rPr>
          <t xml:space="preserve">
from 103017</t>
        </r>
      </text>
    </comment>
    <comment ref="W512" authorId="0">
      <text>
        <r>
          <rPr>
            <b/>
            <sz val="9"/>
            <color indexed="81"/>
            <rFont val="Tahoma"/>
            <family val="2"/>
          </rPr>
          <t>Rathfelder, Klaus ENV:EX:</t>
        </r>
        <r>
          <rPr>
            <sz val="9"/>
            <color indexed="81"/>
            <rFont val="Tahoma"/>
            <family val="2"/>
          </rPr>
          <t xml:space="preserve">
based on lithology from 103017</t>
        </r>
      </text>
    </comment>
    <comment ref="D513" authorId="0">
      <text>
        <r>
          <rPr>
            <b/>
            <sz val="9"/>
            <color indexed="81"/>
            <rFont val="Tahoma"/>
            <family val="2"/>
          </rPr>
          <t>Rathfelder, Klaus ENV:EX:</t>
        </r>
        <r>
          <rPr>
            <sz val="9"/>
            <color indexed="81"/>
            <rFont val="Tahoma"/>
            <family val="2"/>
          </rPr>
          <t xml:space="preserve">
17371 is located 310 m to the NE
Matching survey well to this well, consistent with Andarge.</t>
        </r>
      </text>
    </comment>
    <comment ref="I513" authorId="0">
      <text>
        <r>
          <rPr>
            <b/>
            <sz val="9"/>
            <color indexed="81"/>
            <rFont val="Tahoma"/>
            <family val="2"/>
          </rPr>
          <t>Rathfelder, Klaus ENV:EX:</t>
        </r>
        <r>
          <rPr>
            <sz val="9"/>
            <color indexed="81"/>
            <rFont val="Tahoma"/>
            <family val="2"/>
          </rPr>
          <t xml:space="preserve">
based on location</t>
        </r>
      </text>
    </comment>
    <comment ref="O513" authorId="0">
      <text>
        <r>
          <rPr>
            <b/>
            <sz val="9"/>
            <color indexed="81"/>
            <rFont val="Tahoma"/>
            <family val="2"/>
          </rPr>
          <t>Rathfelder, Klaus ENV:EX:</t>
        </r>
        <r>
          <rPr>
            <sz val="9"/>
            <color indexed="81"/>
            <rFont val="Tahoma"/>
            <family val="2"/>
          </rPr>
          <t xml:space="preserve">
at 17371</t>
        </r>
      </text>
    </comment>
    <comment ref="Q513" authorId="0">
      <text>
        <r>
          <rPr>
            <b/>
            <sz val="9"/>
            <color indexed="81"/>
            <rFont val="Tahoma"/>
            <family val="2"/>
          </rPr>
          <t>Rathfelder, Klaus ENV:EX:</t>
        </r>
        <r>
          <rPr>
            <sz val="9"/>
            <color indexed="81"/>
            <rFont val="Tahoma"/>
            <family val="2"/>
          </rPr>
          <t xml:space="preserve">
from 17371</t>
        </r>
      </text>
    </comment>
    <comment ref="R513" authorId="0">
      <text>
        <r>
          <rPr>
            <b/>
            <sz val="9"/>
            <color indexed="81"/>
            <rFont val="Tahoma"/>
            <family val="2"/>
          </rPr>
          <t>Rathfelder, Klaus ENV:EX:</t>
        </r>
        <r>
          <rPr>
            <sz val="9"/>
            <color indexed="81"/>
            <rFont val="Tahoma"/>
            <family val="2"/>
          </rPr>
          <t xml:space="preserve">
from 17371</t>
        </r>
      </text>
    </comment>
    <comment ref="U513" authorId="0">
      <text>
        <r>
          <rPr>
            <b/>
            <sz val="9"/>
            <color indexed="81"/>
            <rFont val="Tahoma"/>
            <family val="2"/>
          </rPr>
          <t>Rathfelder, Klaus ENV:EX:</t>
        </r>
        <r>
          <rPr>
            <sz val="9"/>
            <color indexed="81"/>
            <rFont val="Tahoma"/>
            <family val="2"/>
          </rPr>
          <t xml:space="preserve">
from 17371</t>
        </r>
      </text>
    </comment>
    <comment ref="W513" authorId="0">
      <text>
        <r>
          <rPr>
            <b/>
            <sz val="9"/>
            <color indexed="81"/>
            <rFont val="Tahoma"/>
            <family val="2"/>
          </rPr>
          <t>Rathfelder, Klaus ENV:EX:</t>
        </r>
        <r>
          <rPr>
            <sz val="9"/>
            <color indexed="81"/>
            <rFont val="Tahoma"/>
            <family val="2"/>
          </rPr>
          <t xml:space="preserve">
from 17371</t>
        </r>
      </text>
    </comment>
    <comment ref="X513" authorId="0">
      <text>
        <r>
          <rPr>
            <b/>
            <sz val="9"/>
            <color indexed="81"/>
            <rFont val="Tahoma"/>
            <family val="2"/>
          </rPr>
          <t>Rathfelder, Klaus ENV:EX:</t>
        </r>
        <r>
          <rPr>
            <sz val="9"/>
            <color indexed="81"/>
            <rFont val="Tahoma"/>
            <family val="2"/>
          </rPr>
          <t xml:space="preserve">
from 17371</t>
        </r>
      </text>
    </comment>
    <comment ref="D515" authorId="0">
      <text>
        <r>
          <rPr>
            <b/>
            <sz val="9"/>
            <color indexed="81"/>
            <rFont val="Tahoma"/>
            <family val="2"/>
          </rPr>
          <t>Rathfelder, Klaus ENV:EX:</t>
        </r>
        <r>
          <rPr>
            <sz val="9"/>
            <color indexed="81"/>
            <rFont val="Tahoma"/>
            <family val="2"/>
          </rPr>
          <t xml:space="preserve">
22128 is 170 m from well to the S
60000 is 180 m from well to the S
Both of these wells are bedrock wells located in Aquifer 633, however 22128 is reported to be DRY
Matching suvery well to wt60000, consistent with Andarge.</t>
        </r>
      </text>
    </comment>
    <comment ref="O515" authorId="0">
      <text>
        <r>
          <rPr>
            <b/>
            <sz val="9"/>
            <color indexed="81"/>
            <rFont val="Tahoma"/>
            <family val="2"/>
          </rPr>
          <t>Rathfelder, Klaus ENV:EX:</t>
        </r>
        <r>
          <rPr>
            <sz val="9"/>
            <color indexed="81"/>
            <rFont val="Tahoma"/>
            <family val="2"/>
          </rPr>
          <t xml:space="preserve">
at wt60000
</t>
        </r>
      </text>
    </comment>
    <comment ref="D517" authorId="0">
      <text>
        <r>
          <rPr>
            <b/>
            <sz val="9"/>
            <color indexed="81"/>
            <rFont val="Tahoma"/>
            <family val="2"/>
          </rPr>
          <t>Rathfelder, Klaus ENV:EX:</t>
        </r>
        <r>
          <rPr>
            <sz val="9"/>
            <color indexed="81"/>
            <rFont val="Tahoma"/>
            <family val="2"/>
          </rPr>
          <t xml:space="preserve">
wt76281 is 440 m to the NE.
Adarge did not associate the suvey well to any well in WELLS</t>
        </r>
      </text>
    </comment>
    <comment ref="D518" authorId="0">
      <text>
        <r>
          <rPr>
            <b/>
            <sz val="9"/>
            <color indexed="81"/>
            <rFont val="Tahoma"/>
            <family val="2"/>
          </rPr>
          <t>Rathfelder, Klaus ENV:EX:</t>
        </r>
        <r>
          <rPr>
            <sz val="9"/>
            <color indexed="81"/>
            <rFont val="Tahoma"/>
            <family val="2"/>
          </rPr>
          <t xml:space="preserve">
Outside of study area and not in a mapped aquifer.  Near AS69
Andarge is using wt222, but can't find this well.  To resolve.</t>
        </r>
      </text>
    </comment>
    <comment ref="I518" authorId="0">
      <text>
        <r>
          <rPr>
            <b/>
            <sz val="9"/>
            <color indexed="81"/>
            <rFont val="Tahoma"/>
            <family val="2"/>
          </rPr>
          <t>Rathfelder, Klaus ENV:EX:</t>
        </r>
        <r>
          <rPr>
            <sz val="9"/>
            <color indexed="81"/>
            <rFont val="Tahoma"/>
            <family val="2"/>
          </rPr>
          <t xml:space="preserve">
not in a mapped aquifer.
Andarge is using 634, which is far to the west</t>
        </r>
      </text>
    </comment>
    <comment ref="D519" authorId="0">
      <text>
        <r>
          <rPr>
            <b/>
            <sz val="9"/>
            <color indexed="81"/>
            <rFont val="Tahoma"/>
            <family val="2"/>
          </rPr>
          <t>Rathfelder, Klaus ENV:EX:</t>
        </r>
        <r>
          <rPr>
            <sz val="9"/>
            <color indexed="81"/>
            <rFont val="Tahoma"/>
            <family val="2"/>
          </rPr>
          <t xml:space="preserve">
Outside of study area and not in a mapped aquifer.  
Andarge is using wt224, but can't find this well.  To resolve</t>
        </r>
      </text>
    </comment>
    <comment ref="I519" authorId="0">
      <text>
        <r>
          <rPr>
            <b/>
            <sz val="9"/>
            <color indexed="81"/>
            <rFont val="Tahoma"/>
            <family val="2"/>
          </rPr>
          <t>Rathfelder, Klaus ENV:EX:</t>
        </r>
        <r>
          <rPr>
            <sz val="9"/>
            <color indexed="81"/>
            <rFont val="Tahoma"/>
            <family val="2"/>
          </rPr>
          <t xml:space="preserve">
not in a mapped aquifer.
Andarge is using 634, which is far to the west</t>
        </r>
      </text>
    </comment>
    <comment ref="D520" authorId="0">
      <text>
        <r>
          <rPr>
            <b/>
            <sz val="9"/>
            <color indexed="81"/>
            <rFont val="Tahoma"/>
            <family val="2"/>
          </rPr>
          <t>Rathfelder, Klaus ENV:EX:</t>
        </r>
        <r>
          <rPr>
            <sz val="9"/>
            <color indexed="81"/>
            <rFont val="Tahoma"/>
            <family val="2"/>
          </rPr>
          <t xml:space="preserve">
Outside of study area.  Closest well is 470 m SW
</t>
        </r>
      </text>
    </comment>
    <comment ref="I520" authorId="0">
      <text>
        <r>
          <rPr>
            <b/>
            <sz val="9"/>
            <color indexed="81"/>
            <rFont val="Tahoma"/>
            <family val="2"/>
          </rPr>
          <t>Rathfelder, Klaus ENV:EX:</t>
        </r>
        <r>
          <rPr>
            <sz val="9"/>
            <color indexed="81"/>
            <rFont val="Tahoma"/>
            <family val="2"/>
          </rPr>
          <t xml:space="preserve">
based on location</t>
        </r>
      </text>
    </comment>
    <comment ref="D521" authorId="0">
      <text>
        <r>
          <rPr>
            <b/>
            <sz val="9"/>
            <color indexed="81"/>
            <rFont val="Tahoma"/>
            <family val="2"/>
          </rPr>
          <t>Rathfelder, Klaus ENV:EX:</t>
        </r>
        <r>
          <rPr>
            <sz val="9"/>
            <color indexed="81"/>
            <rFont val="Tahoma"/>
            <family val="2"/>
          </rPr>
          <t xml:space="preserve">
Closest well in database are:
wt2552 is 650 m to the west
</t>
        </r>
      </text>
    </comment>
    <comment ref="I521" authorId="0">
      <text>
        <r>
          <rPr>
            <b/>
            <sz val="9"/>
            <color indexed="81"/>
            <rFont val="Tahoma"/>
            <family val="2"/>
          </rPr>
          <t>Rathfelder, Klaus ENV:EX:</t>
        </r>
        <r>
          <rPr>
            <sz val="9"/>
            <color indexed="81"/>
            <rFont val="Tahoma"/>
            <family val="2"/>
          </rPr>
          <t xml:space="preserve">
based on location and age of water (recent).  This is consistent with Andarge</t>
        </r>
      </text>
    </comment>
    <comment ref="D522" authorId="0">
      <text>
        <r>
          <rPr>
            <b/>
            <sz val="9"/>
            <color indexed="81"/>
            <rFont val="Tahoma"/>
            <family val="2"/>
          </rPr>
          <t>Rathfelder, Klaus ENV:EX:</t>
        </r>
        <r>
          <rPr>
            <sz val="9"/>
            <color indexed="81"/>
            <rFont val="Tahoma"/>
            <family val="2"/>
          </rPr>
          <t xml:space="preserve">
800 m from AS87
</t>
        </r>
      </text>
    </comment>
    <comment ref="I522" authorId="0">
      <text>
        <r>
          <rPr>
            <b/>
            <sz val="9"/>
            <color indexed="81"/>
            <rFont val="Tahoma"/>
            <family val="2"/>
          </rPr>
          <t>Rathfelder, Klaus ENV:EX:</t>
        </r>
        <r>
          <rPr>
            <sz val="9"/>
            <color indexed="81"/>
            <rFont val="Tahoma"/>
            <family val="2"/>
          </rPr>
          <t xml:space="preserve">
Located outside of all mapped aquifers
Andarge is using aquifer 593, need to resolve.</t>
        </r>
      </text>
    </comment>
    <comment ref="I523" authorId="0">
      <text>
        <r>
          <rPr>
            <b/>
            <sz val="9"/>
            <color indexed="81"/>
            <rFont val="Tahoma"/>
            <family val="2"/>
          </rPr>
          <t>Rathfelder, Klaus ENV:EX:</t>
        </r>
        <r>
          <rPr>
            <sz val="9"/>
            <color indexed="81"/>
            <rFont val="Tahoma"/>
            <family val="2"/>
          </rPr>
          <t xml:space="preserve">
not in mapped aquifer</t>
        </r>
      </text>
    </comment>
    <comment ref="W523" authorId="0">
      <text>
        <r>
          <rPr>
            <b/>
            <sz val="9"/>
            <color indexed="81"/>
            <rFont val="Tahoma"/>
            <family val="2"/>
          </rPr>
          <t>Rathfelder, Klaus ENV:EX:</t>
        </r>
        <r>
          <rPr>
            <sz val="9"/>
            <color indexed="81"/>
            <rFont val="Tahoma"/>
            <family val="2"/>
          </rPr>
          <t xml:space="preserve">
Based on lithology at wt81622</t>
        </r>
      </text>
    </comment>
    <comment ref="D525" authorId="0">
      <text>
        <r>
          <rPr>
            <b/>
            <sz val="9"/>
            <color indexed="81"/>
            <rFont val="Tahoma"/>
            <family val="2"/>
          </rPr>
          <t>Rathfelder, Klaus ENV:EX:</t>
        </r>
        <r>
          <rPr>
            <sz val="9"/>
            <color indexed="81"/>
            <rFont val="Tahoma"/>
            <family val="2"/>
          </rPr>
          <t xml:space="preserve">
Closest well is the database is 21226 is located 720m to the NE, but this well is reported to be DRY.</t>
        </r>
      </text>
    </comment>
    <comment ref="I525" authorId="0">
      <text>
        <r>
          <rPr>
            <b/>
            <sz val="9"/>
            <color indexed="81"/>
            <rFont val="Tahoma"/>
            <family val="2"/>
          </rPr>
          <t>Rathfelder, Klaus ENV:EX:</t>
        </r>
        <r>
          <rPr>
            <sz val="9"/>
            <color indexed="81"/>
            <rFont val="Tahoma"/>
            <family val="2"/>
          </rPr>
          <t xml:space="preserve">
based on location within aquifer boundary</t>
        </r>
      </text>
    </comment>
    <comment ref="W525" authorId="0">
      <text>
        <r>
          <rPr>
            <b/>
            <sz val="9"/>
            <color indexed="81"/>
            <rFont val="Tahoma"/>
            <family val="2"/>
          </rPr>
          <t>Rathfelder, Klaus ENV:EX:</t>
        </r>
        <r>
          <rPr>
            <sz val="9"/>
            <color indexed="81"/>
            <rFont val="Tahoma"/>
            <family val="2"/>
          </rPr>
          <t xml:space="preserve">
based on location within aquifer 633</t>
        </r>
      </text>
    </comment>
    <comment ref="D526" authorId="0">
      <text>
        <r>
          <rPr>
            <b/>
            <sz val="9"/>
            <color indexed="81"/>
            <rFont val="Tahoma"/>
            <family val="2"/>
          </rPr>
          <t>Rathfelder, Klaus ENV:EX:</t>
        </r>
        <r>
          <rPr>
            <sz val="9"/>
            <color indexed="81"/>
            <rFont val="Tahoma"/>
            <family val="2"/>
          </rPr>
          <t xml:space="preserve">
54974 is located 160 m to the southeast
matching survey well to 54974, consistent with Andarge</t>
        </r>
      </text>
    </comment>
    <comment ref="H526" authorId="0">
      <text>
        <r>
          <rPr>
            <b/>
            <sz val="9"/>
            <color indexed="81"/>
            <rFont val="Tahoma"/>
            <family val="2"/>
          </rPr>
          <t>Rathfelder, Klaus ENV:EX:</t>
        </r>
        <r>
          <rPr>
            <sz val="9"/>
            <color indexed="81"/>
            <rFont val="Tahoma"/>
            <family val="2"/>
          </rPr>
          <t xml:space="preserve">
from wt54974</t>
        </r>
      </text>
    </comment>
    <comment ref="L526" authorId="0">
      <text>
        <r>
          <rPr>
            <b/>
            <sz val="9"/>
            <color indexed="81"/>
            <rFont val="Tahoma"/>
            <family val="2"/>
          </rPr>
          <t>Rathfelder, Klaus ENV:EX:</t>
        </r>
        <r>
          <rPr>
            <sz val="9"/>
            <color indexed="81"/>
            <rFont val="Tahoma"/>
            <family val="2"/>
          </rPr>
          <t xml:space="preserve">
from wt54974</t>
        </r>
      </text>
    </comment>
    <comment ref="O526" authorId="0">
      <text>
        <r>
          <rPr>
            <b/>
            <sz val="9"/>
            <color indexed="81"/>
            <rFont val="Tahoma"/>
            <family val="2"/>
          </rPr>
          <t>Rathfelder, Klaus ENV:EX:</t>
        </r>
        <r>
          <rPr>
            <sz val="9"/>
            <color indexed="81"/>
            <rFont val="Tahoma"/>
            <family val="2"/>
          </rPr>
          <t xml:space="preserve">
at wt54974</t>
        </r>
      </text>
    </comment>
    <comment ref="Q526" authorId="0">
      <text>
        <r>
          <rPr>
            <b/>
            <sz val="9"/>
            <color indexed="81"/>
            <rFont val="Tahoma"/>
            <family val="2"/>
          </rPr>
          <t>Rathfelder, Klaus ENV:EX:</t>
        </r>
        <r>
          <rPr>
            <sz val="9"/>
            <color indexed="81"/>
            <rFont val="Tahoma"/>
            <family val="2"/>
          </rPr>
          <t xml:space="preserve">
from wt54974</t>
        </r>
      </text>
    </comment>
    <comment ref="R526" authorId="0">
      <text>
        <r>
          <rPr>
            <b/>
            <sz val="9"/>
            <color indexed="81"/>
            <rFont val="Tahoma"/>
            <family val="2"/>
          </rPr>
          <t>Rathfelder, Klaus ENV:EX:</t>
        </r>
        <r>
          <rPr>
            <sz val="9"/>
            <color indexed="81"/>
            <rFont val="Tahoma"/>
            <family val="2"/>
          </rPr>
          <t xml:space="preserve">
from wt54974</t>
        </r>
      </text>
    </comment>
    <comment ref="U526" authorId="0">
      <text>
        <r>
          <rPr>
            <b/>
            <sz val="9"/>
            <color indexed="81"/>
            <rFont val="Tahoma"/>
            <family val="2"/>
          </rPr>
          <t>Rathfelder, Klaus ENV:EX:</t>
        </r>
        <r>
          <rPr>
            <sz val="9"/>
            <color indexed="81"/>
            <rFont val="Tahoma"/>
            <family val="2"/>
          </rPr>
          <t xml:space="preserve">
from wt54974</t>
        </r>
      </text>
    </comment>
    <comment ref="W526" authorId="0">
      <text>
        <r>
          <rPr>
            <b/>
            <sz val="9"/>
            <color indexed="81"/>
            <rFont val="Tahoma"/>
            <family val="2"/>
          </rPr>
          <t>Rathfelder, Klaus ENV:EX:</t>
        </r>
        <r>
          <rPr>
            <sz val="9"/>
            <color indexed="81"/>
            <rFont val="Tahoma"/>
            <family val="2"/>
          </rPr>
          <t xml:space="preserve">
from wt54974</t>
        </r>
      </text>
    </comment>
    <comment ref="X526" authorId="0">
      <text>
        <r>
          <rPr>
            <b/>
            <sz val="9"/>
            <color indexed="81"/>
            <rFont val="Tahoma"/>
            <family val="2"/>
          </rPr>
          <t>Rathfelder, Klaus ENV:EX:</t>
        </r>
        <r>
          <rPr>
            <sz val="9"/>
            <color indexed="81"/>
            <rFont val="Tahoma"/>
            <family val="2"/>
          </rPr>
          <t xml:space="preserve">
from wt54974</t>
        </r>
      </text>
    </comment>
    <comment ref="D527" authorId="0">
      <text>
        <r>
          <rPr>
            <b/>
            <sz val="9"/>
            <color indexed="81"/>
            <rFont val="Tahoma"/>
            <family val="2"/>
          </rPr>
          <t>Rathfelder, Klaus ENV:EX:</t>
        </r>
        <r>
          <rPr>
            <sz val="9"/>
            <color indexed="81"/>
            <rFont val="Tahoma"/>
            <family val="2"/>
          </rPr>
          <t xml:space="preserve">
Closest well in database are:
wt98549 is 2.3 km to the south
</t>
        </r>
      </text>
    </comment>
    <comment ref="I527" authorId="0">
      <text>
        <r>
          <rPr>
            <b/>
            <sz val="9"/>
            <color indexed="81"/>
            <rFont val="Tahoma"/>
            <family val="2"/>
          </rPr>
          <t>Rathfelder, Klaus ENV:EX:</t>
        </r>
        <r>
          <rPr>
            <sz val="9"/>
            <color indexed="81"/>
            <rFont val="Tahoma"/>
            <family val="2"/>
          </rPr>
          <t xml:space="preserve">
based on location</t>
        </r>
      </text>
    </comment>
    <comment ref="I529" authorId="0">
      <text>
        <r>
          <rPr>
            <b/>
            <sz val="9"/>
            <color indexed="81"/>
            <rFont val="Tahoma"/>
            <family val="2"/>
          </rPr>
          <t>Rathfelder, Klaus ENV:EX:</t>
        </r>
        <r>
          <rPr>
            <sz val="9"/>
            <color indexed="81"/>
            <rFont val="Tahoma"/>
            <family val="2"/>
          </rPr>
          <t xml:space="preserve">
Located in Aq 591
Andarge is using 593.  to resolve</t>
        </r>
      </text>
    </comment>
    <comment ref="I531" authorId="0">
      <text>
        <r>
          <rPr>
            <b/>
            <sz val="9"/>
            <color indexed="81"/>
            <rFont val="Tahoma"/>
            <family val="2"/>
          </rPr>
          <t>Rathfelder, Klaus ENV:EX:</t>
        </r>
        <r>
          <rPr>
            <sz val="9"/>
            <color indexed="81"/>
            <rFont val="Tahoma"/>
            <family val="2"/>
          </rPr>
          <t xml:space="preserve">
Due to proximity, but this is uncertain.
Better to list as Unk?</t>
        </r>
      </text>
    </comment>
    <comment ref="I532" authorId="0">
      <text>
        <r>
          <rPr>
            <b/>
            <sz val="9"/>
            <color indexed="81"/>
            <rFont val="Tahoma"/>
            <family val="2"/>
          </rPr>
          <t>Rathfelder, Klaus ENV:EX:</t>
        </r>
        <r>
          <rPr>
            <sz val="9"/>
            <color indexed="81"/>
            <rFont val="Tahoma"/>
            <family val="2"/>
          </rPr>
          <t xml:space="preserve">
Due to proximity, but this is uncertain.</t>
        </r>
      </text>
    </comment>
    <comment ref="I533" authorId="0">
      <text>
        <r>
          <rPr>
            <b/>
            <sz val="9"/>
            <color indexed="81"/>
            <rFont val="Tahoma"/>
            <family val="2"/>
          </rPr>
          <t>Rathfelder, Klaus ENV:EX:</t>
        </r>
        <r>
          <rPr>
            <sz val="9"/>
            <color indexed="81"/>
            <rFont val="Tahoma"/>
            <family val="2"/>
          </rPr>
          <t xml:space="preserve">
asssumed based on location</t>
        </r>
      </text>
    </comment>
    <comment ref="W533" authorId="0">
      <text>
        <r>
          <rPr>
            <b/>
            <sz val="9"/>
            <color indexed="81"/>
            <rFont val="Tahoma"/>
            <family val="2"/>
          </rPr>
          <t>Rathfelder, Klaus ENV:EX:</t>
        </r>
        <r>
          <rPr>
            <sz val="9"/>
            <color indexed="81"/>
            <rFont val="Tahoma"/>
            <family val="2"/>
          </rPr>
          <t xml:space="preserve">
based on location within boundary of aquifer 622</t>
        </r>
      </text>
    </comment>
    <comment ref="D534" authorId="0">
      <text>
        <r>
          <rPr>
            <b/>
            <sz val="9"/>
            <color indexed="81"/>
            <rFont val="Tahoma"/>
            <family val="2"/>
          </rPr>
          <t>Rathfelder, Klaus ENV:EX:</t>
        </r>
        <r>
          <rPr>
            <sz val="9"/>
            <color indexed="81"/>
            <rFont val="Tahoma"/>
            <family val="2"/>
          </rPr>
          <t xml:space="preserve">
matched to 39093, consistent with Andarge.</t>
        </r>
      </text>
    </comment>
    <comment ref="D535" authorId="0">
      <text>
        <r>
          <rPr>
            <b/>
            <sz val="9"/>
            <color indexed="81"/>
            <rFont val="Tahoma"/>
            <family val="2"/>
          </rPr>
          <t>Rathfelder, Klaus ENV:EX:</t>
        </r>
        <r>
          <rPr>
            <sz val="9"/>
            <color indexed="81"/>
            <rFont val="Tahoma"/>
            <family val="2"/>
          </rPr>
          <t xml:space="preserve">
wt11731 is 34 SE.  However the well record in WELLS has no inofrmtion about the well (useless)
Wt33371 is 180 NE of the well.  This well is is Aq 851</t>
        </r>
      </text>
    </comment>
    <comment ref="I535" authorId="0">
      <text>
        <r>
          <rPr>
            <b/>
            <sz val="9"/>
            <color indexed="81"/>
            <rFont val="Tahoma"/>
            <family val="2"/>
          </rPr>
          <t>Rathfelder, Klaus ENV:EX:</t>
        </r>
        <r>
          <rPr>
            <sz val="9"/>
            <color indexed="81"/>
            <rFont val="Tahoma"/>
            <family val="2"/>
          </rPr>
          <t xml:space="preserve">
Using 593 to be consistent with Andarge and water age, but this is uncertain as there is no good match to wells in the WELLS database./
Maybe better to list as "unknown"?</t>
        </r>
      </text>
    </comment>
    <comment ref="D536" authorId="0">
      <text>
        <r>
          <rPr>
            <b/>
            <sz val="9"/>
            <color indexed="81"/>
            <rFont val="Tahoma"/>
            <family val="2"/>
          </rPr>
          <t>Rathfelder, Klaus ENV:EX:</t>
        </r>
        <r>
          <rPr>
            <sz val="9"/>
            <color indexed="81"/>
            <rFont val="Tahoma"/>
            <family val="2"/>
          </rPr>
          <t xml:space="preserve">
59157 is the closest well in the WELLS database.  It is located 410 m to the southeast.
This well has a strange log.  Gravel at bottom with swelling shale overlying. 
Andarge is matching the survery well to 59157.   But location it a little far and lithology is confusing. Alsoground elevations don't agree too well.  Perfer to leave un-matched and assume S&amp;G lithology based on location.
30398 is 900 to the SE
29623 is 760 to the north
Both these wells have lithology consitent with aquifer 590.  S&amp;G layers in clay
Litholgy of survey well is unclear.  Most likely S&amp;G based on location.</t>
        </r>
      </text>
    </comment>
    <comment ref="I536" authorId="0">
      <text>
        <r>
          <rPr>
            <b/>
            <sz val="9"/>
            <color indexed="81"/>
            <rFont val="Tahoma"/>
            <family val="2"/>
          </rPr>
          <t>Rathfelder, Klaus ENV:EX:</t>
        </r>
        <r>
          <rPr>
            <sz val="9"/>
            <color indexed="81"/>
            <rFont val="Tahoma"/>
            <family val="2"/>
          </rPr>
          <t xml:space="preserve">
assumed based on location</t>
        </r>
      </text>
    </comment>
    <comment ref="O536" authorId="0">
      <text>
        <r>
          <rPr>
            <b/>
            <sz val="9"/>
            <color indexed="81"/>
            <rFont val="Tahoma"/>
            <family val="2"/>
          </rPr>
          <t>Rathfelder, Klaus ENV:EX:</t>
        </r>
        <r>
          <rPr>
            <sz val="9"/>
            <color indexed="81"/>
            <rFont val="Tahoma"/>
            <family val="2"/>
          </rPr>
          <t xml:space="preserve">
at 59157</t>
        </r>
      </text>
    </comment>
    <comment ref="U536" authorId="0">
      <text>
        <r>
          <rPr>
            <b/>
            <sz val="9"/>
            <color indexed="81"/>
            <rFont val="Tahoma"/>
            <family val="2"/>
          </rPr>
          <t>Rathfelder, Klaus ENV:EX:</t>
        </r>
        <r>
          <rPr>
            <sz val="9"/>
            <color indexed="81"/>
            <rFont val="Tahoma"/>
            <family val="2"/>
          </rPr>
          <t xml:space="preserve">
from 59157</t>
        </r>
      </text>
    </comment>
    <comment ref="W536" authorId="0">
      <text>
        <r>
          <rPr>
            <b/>
            <sz val="9"/>
            <color indexed="81"/>
            <rFont val="Tahoma"/>
            <family val="2"/>
          </rPr>
          <t>Rathfelder, Klaus ENV:EX:</t>
        </r>
        <r>
          <rPr>
            <sz val="9"/>
            <color indexed="81"/>
            <rFont val="Tahoma"/>
            <family val="2"/>
          </rPr>
          <t xml:space="preserve">
Assumed based on location within aquifer 590</t>
        </r>
      </text>
    </comment>
    <comment ref="D537" authorId="0">
      <text>
        <r>
          <rPr>
            <b/>
            <sz val="9"/>
            <color indexed="81"/>
            <rFont val="Tahoma"/>
            <family val="2"/>
          </rPr>
          <t>Rathfelder, Klaus ENV:EX:</t>
        </r>
        <r>
          <rPr>
            <sz val="9"/>
            <color indexed="81"/>
            <rFont val="Tahoma"/>
            <family val="2"/>
          </rPr>
          <t xml:space="preserve">
Closest well in database is 2 km to the NE
</t>
        </r>
      </text>
    </comment>
    <comment ref="I537" authorId="0">
      <text>
        <r>
          <rPr>
            <b/>
            <sz val="9"/>
            <color indexed="81"/>
            <rFont val="Tahoma"/>
            <family val="2"/>
          </rPr>
          <t>Rathfelder, Klaus ENV:EX:</t>
        </r>
        <r>
          <rPr>
            <sz val="9"/>
            <color indexed="81"/>
            <rFont val="Tahoma"/>
            <family val="2"/>
          </rPr>
          <t xml:space="preserve">
based on location</t>
        </r>
      </text>
    </comment>
    <comment ref="D539" authorId="0">
      <text>
        <r>
          <rPr>
            <b/>
            <sz val="9"/>
            <color indexed="81"/>
            <rFont val="Tahoma"/>
            <family val="2"/>
          </rPr>
          <t>Rathfelder, Klaus ENV:EX:</t>
        </r>
        <r>
          <rPr>
            <sz val="9"/>
            <color indexed="81"/>
            <rFont val="Tahoma"/>
            <family val="2"/>
          </rPr>
          <t xml:space="preserve">
70 m from wt59730
Andarge is using 17411.  to resolve</t>
        </r>
      </text>
    </comment>
    <comment ref="D541" authorId="0">
      <text>
        <r>
          <rPr>
            <b/>
            <sz val="9"/>
            <color indexed="81"/>
            <rFont val="Tahoma"/>
            <family val="2"/>
          </rPr>
          <t>Rathfelder, Klaus ENV:EX:</t>
        </r>
        <r>
          <rPr>
            <sz val="9"/>
            <color indexed="81"/>
            <rFont val="Tahoma"/>
            <family val="2"/>
          </rPr>
          <t xml:space="preserve">
Closest wells in database are:
wt60218 is  600m to the NW
  depth = 220
  yield 60
  WB formation - S&amp;G
Matching survey well to well 60218 to be consistent with Andarge, but distance is large.  Lithology of this well is consistent with mapped aq 590
wt104712 is 880m to the west
  yield = 10-50 gpm
  depth = 265
  WB formation - broken bedrock 
</t>
        </r>
      </text>
    </comment>
    <comment ref="I541" authorId="0">
      <text>
        <r>
          <rPr>
            <b/>
            <sz val="9"/>
            <color indexed="81"/>
            <rFont val="Tahoma"/>
            <family val="2"/>
          </rPr>
          <t>Rathfelder, Klaus ENV:EX:</t>
        </r>
        <r>
          <rPr>
            <sz val="9"/>
            <color indexed="81"/>
            <rFont val="Tahoma"/>
            <family val="2"/>
          </rPr>
          <t xml:space="preserve">
based on location within aquifer boundary and wt60218</t>
        </r>
      </text>
    </comment>
    <comment ref="O541" authorId="0">
      <text>
        <r>
          <rPr>
            <b/>
            <sz val="9"/>
            <color indexed="81"/>
            <rFont val="Tahoma"/>
            <family val="2"/>
          </rPr>
          <t>Rathfelder, Klaus ENV:EX:</t>
        </r>
        <r>
          <rPr>
            <sz val="9"/>
            <color indexed="81"/>
            <rFont val="Tahoma"/>
            <family val="2"/>
          </rPr>
          <t xml:space="preserve">
at 60218</t>
        </r>
      </text>
    </comment>
    <comment ref="W541" authorId="0">
      <text>
        <r>
          <rPr>
            <b/>
            <sz val="9"/>
            <color indexed="81"/>
            <rFont val="Tahoma"/>
            <family val="2"/>
          </rPr>
          <t>Rathfelder, Klaus ENV:EX:</t>
        </r>
        <r>
          <rPr>
            <sz val="9"/>
            <color indexed="81"/>
            <rFont val="Tahoma"/>
            <family val="2"/>
          </rPr>
          <t xml:space="preserve">
based on location within aquifer boundary</t>
        </r>
      </text>
    </comment>
    <comment ref="D542" authorId="0">
      <text>
        <r>
          <rPr>
            <b/>
            <sz val="9"/>
            <color indexed="81"/>
            <rFont val="Tahoma"/>
            <family val="2"/>
          </rPr>
          <t>Rathfelder, Klaus ENV:EX:</t>
        </r>
        <r>
          <rPr>
            <sz val="9"/>
            <color indexed="81"/>
            <rFont val="Tahoma"/>
            <family val="2"/>
          </rPr>
          <t xml:space="preserve">
36485 is the closest well, 80m to the NW.  This is a BR well consistent with the survey well location in the mapped aquifer 591, and outside of the adjacent S&amp;G aquifers
Other nearby wells are: 
11793, 160 m to the E.  This is a S&amp;G well in the adjacent aq and is reported DRY
27521 is 430 to the SE and is also in the S&amp;G aquifer.
39102 is 330 m to the NW. It is also in a S&amp;G aquifer.  
Andarge is matching survey well to wt27521, but there are closer wells.  Need to resolve?
</t>
        </r>
      </text>
    </comment>
    <comment ref="O542" authorId="0">
      <text>
        <r>
          <rPr>
            <b/>
            <sz val="9"/>
            <color indexed="81"/>
            <rFont val="Tahoma"/>
            <family val="2"/>
          </rPr>
          <t>Rathfelder, Klaus ENV:EX:</t>
        </r>
        <r>
          <rPr>
            <sz val="9"/>
            <color indexed="81"/>
            <rFont val="Tahoma"/>
            <family val="2"/>
          </rPr>
          <t xml:space="preserve">
at 36485</t>
        </r>
      </text>
    </comment>
    <comment ref="D543" authorId="0">
      <text>
        <r>
          <rPr>
            <b/>
            <sz val="9"/>
            <color indexed="81"/>
            <rFont val="Tahoma"/>
            <family val="2"/>
          </rPr>
          <t>Rathfelder, Klaus ENV:EX:</t>
        </r>
        <r>
          <rPr>
            <sz val="9"/>
            <color indexed="81"/>
            <rFont val="Tahoma"/>
            <family val="2"/>
          </rPr>
          <t xml:space="preserve">
104711 is  20 m from survey well.</t>
        </r>
      </text>
    </comment>
    <comment ref="D544" authorId="0">
      <text>
        <r>
          <rPr>
            <b/>
            <sz val="9"/>
            <color indexed="81"/>
            <rFont val="Tahoma"/>
            <family val="2"/>
          </rPr>
          <t>Rathfelder, Klaus ENV:EX:</t>
        </r>
        <r>
          <rPr>
            <sz val="9"/>
            <color indexed="81"/>
            <rFont val="Tahoma"/>
            <family val="2"/>
          </rPr>
          <t xml:space="preserve">
Outside of study area and not in a mapped aquifer.  Well log indicates this is a spring. 
</t>
        </r>
      </text>
    </comment>
    <comment ref="I544" authorId="0">
      <text>
        <r>
          <rPr>
            <b/>
            <sz val="9"/>
            <color indexed="81"/>
            <rFont val="Tahoma"/>
            <family val="2"/>
          </rPr>
          <t>Rathfelder, Klaus ENV:EX:</t>
        </r>
        <r>
          <rPr>
            <sz val="9"/>
            <color indexed="81"/>
            <rFont val="Tahoma"/>
            <family val="2"/>
          </rPr>
          <t xml:space="preserve">
not in a mapped aquifer.
Andarge is using 634, which is  to the south</t>
        </r>
      </text>
    </comment>
    <comment ref="D545" authorId="0">
      <text>
        <r>
          <rPr>
            <b/>
            <sz val="9"/>
            <color indexed="81"/>
            <rFont val="Tahoma"/>
            <family val="2"/>
          </rPr>
          <t>Rathfelder, Klaus ENV:EX:</t>
        </r>
        <r>
          <rPr>
            <sz val="9"/>
            <color indexed="81"/>
            <rFont val="Tahoma"/>
            <family val="2"/>
          </rPr>
          <t xml:space="preserve">
Outside of study area and not in a mapped aquifer.  Well log indicates this is a spring. 
</t>
        </r>
      </text>
    </comment>
    <comment ref="I545" authorId="0">
      <text>
        <r>
          <rPr>
            <b/>
            <sz val="9"/>
            <color indexed="81"/>
            <rFont val="Tahoma"/>
            <family val="2"/>
          </rPr>
          <t>Rathfelder, Klaus ENV:EX:</t>
        </r>
        <r>
          <rPr>
            <sz val="9"/>
            <color indexed="81"/>
            <rFont val="Tahoma"/>
            <family val="2"/>
          </rPr>
          <t xml:space="preserve">
based on location.  Close to mapped unconsolidated aquifer</t>
        </r>
      </text>
    </comment>
    <comment ref="D546" authorId="0">
      <text>
        <r>
          <rPr>
            <b/>
            <sz val="9"/>
            <color indexed="81"/>
            <rFont val="Tahoma"/>
            <family val="2"/>
          </rPr>
          <t>Rathfelder, Klaus ENV:EX:</t>
        </r>
        <r>
          <rPr>
            <sz val="9"/>
            <color indexed="81"/>
            <rFont val="Tahoma"/>
            <family val="2"/>
          </rPr>
          <t xml:space="preserve">
wt2554 is 170 m to the NE
wt16471  - shale
other nearby wells are shallow dug wells.</t>
        </r>
      </text>
    </comment>
    <comment ref="I546" authorId="0">
      <text>
        <r>
          <rPr>
            <b/>
            <sz val="9"/>
            <color indexed="81"/>
            <rFont val="Tahoma"/>
            <family val="2"/>
          </rPr>
          <t>Rathfelder, Klaus ENV:EX:</t>
        </r>
        <r>
          <rPr>
            <sz val="9"/>
            <color indexed="81"/>
            <rFont val="Tahoma"/>
            <family val="2"/>
          </rPr>
          <t xml:space="preserve">
Assuming 851 based on lithology of nearby wells and consistency with water age.
Andarge is using 593.  To resolve.</t>
        </r>
      </text>
    </comment>
  </commentList>
</comments>
</file>

<file path=xl/comments2.xml><?xml version="1.0" encoding="utf-8"?>
<comments xmlns="http://schemas.openxmlformats.org/spreadsheetml/2006/main">
  <authors>
    <author>Rathfelder, Klaus ENV:EX</author>
    <author>krathfelder</author>
  </authors>
  <commentList>
    <comment ref="N1" authorId="0">
      <text>
        <r>
          <rPr>
            <b/>
            <sz val="9"/>
            <color indexed="81"/>
            <rFont val="Tahoma"/>
            <family val="2"/>
          </rPr>
          <t>Rathfelder, Klaus ENV:EX:</t>
        </r>
        <r>
          <rPr>
            <sz val="9"/>
            <color indexed="81"/>
            <rFont val="Tahoma"/>
            <family val="2"/>
          </rPr>
          <t xml:space="preserve">
Aquitard = unsolidated materials that have a low potential to tansmit significant quantities of water (e.g. clays/silts/till).
Sand/Gravels = coarser grained unconsolidated sediments that have a potential to transmit significant quantities of water
Bedrock = consolidated materials that may or may not be water bearing.</t>
        </r>
      </text>
    </comment>
    <comment ref="C20" authorId="0">
      <text>
        <r>
          <rPr>
            <b/>
            <sz val="9"/>
            <color indexed="81"/>
            <rFont val="Tahoma"/>
            <family val="2"/>
          </rPr>
          <t>Rathfelder, Klaus ENV:EX:</t>
        </r>
        <r>
          <rPr>
            <sz val="9"/>
            <color indexed="81"/>
            <rFont val="Tahoma"/>
            <family val="2"/>
          </rPr>
          <t xml:space="preserve">
added 1 ft to indicate depth to bedrock for mapping
</t>
        </r>
      </text>
    </comment>
    <comment ref="C23" authorId="1">
      <text>
        <r>
          <rPr>
            <b/>
            <sz val="8"/>
            <color indexed="81"/>
            <rFont val="Tahoma"/>
            <family val="2"/>
          </rPr>
          <t>krathfelder:</t>
        </r>
        <r>
          <rPr>
            <sz val="8"/>
            <color indexed="81"/>
            <rFont val="Tahoma"/>
            <family val="2"/>
          </rPr>
          <t xml:space="preserve">
added 1 ft to indicate depth to bedrock for mapping</t>
        </r>
      </text>
    </comment>
    <comment ref="C29" authorId="0">
      <text>
        <r>
          <rPr>
            <b/>
            <sz val="9"/>
            <color indexed="81"/>
            <rFont val="Tahoma"/>
            <family val="2"/>
          </rPr>
          <t>Rathfelder, Klaus ENV:EX:</t>
        </r>
        <r>
          <rPr>
            <sz val="9"/>
            <color indexed="81"/>
            <rFont val="Tahoma"/>
            <family val="2"/>
          </rPr>
          <t xml:space="preserve">
added 1 ft to indicate depth to bedrock for mapping</t>
        </r>
      </text>
    </comment>
    <comment ref="C54" authorId="0">
      <text>
        <r>
          <rPr>
            <b/>
            <sz val="9"/>
            <color indexed="81"/>
            <rFont val="Tahoma"/>
            <family val="2"/>
          </rPr>
          <t>Rathfelder, Klaus ENV:EX:</t>
        </r>
        <r>
          <rPr>
            <sz val="9"/>
            <color indexed="81"/>
            <rFont val="Tahoma"/>
            <family val="2"/>
          </rPr>
          <t xml:space="preserve">
changed to 17 based on reported total depth</t>
        </r>
      </text>
    </comment>
    <comment ref="N95" authorId="0">
      <text>
        <r>
          <rPr>
            <b/>
            <sz val="9"/>
            <color indexed="81"/>
            <rFont val="Tahoma"/>
            <family val="2"/>
          </rPr>
          <t>Rathfelder, Klaus ENV:EX:</t>
        </r>
        <r>
          <rPr>
            <sz val="9"/>
            <color indexed="81"/>
            <rFont val="Tahoma"/>
            <family val="2"/>
          </rPr>
          <t xml:space="preserve">
assuming bedrock b/c water level is below gravel seem
</t>
        </r>
      </text>
    </comment>
    <comment ref="C101" authorId="1">
      <text>
        <r>
          <rPr>
            <b/>
            <sz val="8"/>
            <color indexed="81"/>
            <rFont val="Tahoma"/>
            <family val="2"/>
          </rPr>
          <t>krathfelder:</t>
        </r>
        <r>
          <rPr>
            <sz val="8"/>
            <color indexed="81"/>
            <rFont val="Tahoma"/>
            <family val="2"/>
          </rPr>
          <t xml:space="preserve">
added 1 ft to indicate bedrock at bottom</t>
        </r>
      </text>
    </comment>
    <comment ref="C124" authorId="1">
      <text>
        <r>
          <rPr>
            <b/>
            <sz val="8"/>
            <color indexed="81"/>
            <rFont val="Tahoma"/>
            <family val="2"/>
          </rPr>
          <t>krathfelder:</t>
        </r>
        <r>
          <rPr>
            <sz val="8"/>
            <color indexed="81"/>
            <rFont val="Tahoma"/>
            <family val="2"/>
          </rPr>
          <t xml:space="preserve">
added 1 ft to indicate bedrock at bottom</t>
        </r>
      </text>
    </comment>
    <comment ref="C131" authorId="1">
      <text>
        <r>
          <rPr>
            <b/>
            <sz val="8"/>
            <color indexed="81"/>
            <rFont val="Tahoma"/>
            <family val="2"/>
          </rPr>
          <t>krathfelder:</t>
        </r>
        <r>
          <rPr>
            <sz val="8"/>
            <color indexed="81"/>
            <rFont val="Tahoma"/>
            <family val="2"/>
          </rPr>
          <t xml:space="preserve">
Added 0.5 ft to show presence of gravel seam</t>
        </r>
      </text>
    </comment>
    <comment ref="C136" authorId="1">
      <text>
        <r>
          <rPr>
            <b/>
            <sz val="8"/>
            <color indexed="81"/>
            <rFont val="Tahoma"/>
            <family val="2"/>
          </rPr>
          <t>krathfelder:</t>
        </r>
        <r>
          <rPr>
            <sz val="8"/>
            <color indexed="81"/>
            <rFont val="Tahoma"/>
            <family val="2"/>
          </rPr>
          <t xml:space="preserve">
Added 1 ft to indicate bedock below sand layer</t>
        </r>
      </text>
    </comment>
    <comment ref="C148" authorId="1">
      <text>
        <r>
          <rPr>
            <b/>
            <sz val="8"/>
            <color indexed="81"/>
            <rFont val="Tahoma"/>
            <family val="2"/>
          </rPr>
          <t>krathfelder:</t>
        </r>
        <r>
          <rPr>
            <sz val="8"/>
            <color indexed="81"/>
            <rFont val="Tahoma"/>
            <family val="2"/>
          </rPr>
          <t xml:space="preserve">
added 1 ft to indicate bedrock at bottom</t>
        </r>
      </text>
    </comment>
    <comment ref="C180" authorId="1">
      <text>
        <r>
          <rPr>
            <b/>
            <sz val="8"/>
            <color indexed="81"/>
            <rFont val="Tahoma"/>
            <family val="2"/>
          </rPr>
          <t>krathfelder:</t>
        </r>
        <r>
          <rPr>
            <sz val="8"/>
            <color indexed="81"/>
            <rFont val="Tahoma"/>
            <family val="2"/>
          </rPr>
          <t xml:space="preserve">
Added 0.25 ft as indicated in the log</t>
        </r>
      </text>
    </comment>
    <comment ref="C547" authorId="1">
      <text>
        <r>
          <rPr>
            <b/>
            <sz val="8"/>
            <color indexed="81"/>
            <rFont val="Tahoma"/>
            <family val="2"/>
          </rPr>
          <t>krathfelder:</t>
        </r>
        <r>
          <rPr>
            <sz val="8"/>
            <color indexed="81"/>
            <rFont val="Tahoma"/>
            <family val="2"/>
          </rPr>
          <t xml:space="preserve">
added 1 ft for continuity
</t>
        </r>
      </text>
    </comment>
    <comment ref="C640" authorId="1">
      <text>
        <r>
          <rPr>
            <b/>
            <sz val="8"/>
            <color indexed="81"/>
            <rFont val="Tahoma"/>
            <family val="2"/>
          </rPr>
          <t>krathfelder:</t>
        </r>
        <r>
          <rPr>
            <sz val="8"/>
            <color indexed="81"/>
            <rFont val="Tahoma"/>
            <family val="2"/>
          </rPr>
          <t xml:space="preserve">
Assumed reported depth of 100 is a mistake, changed to 70 </t>
        </r>
      </text>
    </comment>
    <comment ref="L676" authorId="0">
      <text>
        <r>
          <rPr>
            <b/>
            <sz val="9"/>
            <color indexed="81"/>
            <rFont val="Tahoma"/>
            <family val="2"/>
          </rPr>
          <t>Rathfelder, Klaus ENV:EX:</t>
        </r>
        <r>
          <rPr>
            <sz val="9"/>
            <color indexed="81"/>
            <rFont val="Tahoma"/>
            <family val="2"/>
          </rPr>
          <t xml:space="preserve">
assuming bedrock (shale or sandstone)</t>
        </r>
      </text>
    </comment>
    <comment ref="M1046" authorId="0">
      <text>
        <r>
          <rPr>
            <b/>
            <sz val="9"/>
            <color indexed="81"/>
            <rFont val="Tahoma"/>
            <family val="2"/>
          </rPr>
          <t>Rathfelder, Klaus ENV:EX:</t>
        </r>
        <r>
          <rPr>
            <sz val="9"/>
            <color indexed="81"/>
            <rFont val="Tahoma"/>
            <family val="2"/>
          </rPr>
          <t xml:space="preserve">
Same as GSBC-40</t>
        </r>
      </text>
    </comment>
  </commentList>
</comments>
</file>

<file path=xl/comments3.xml><?xml version="1.0" encoding="utf-8"?>
<comments xmlns="http://schemas.openxmlformats.org/spreadsheetml/2006/main">
  <authors>
    <author>Rathfelder, Klaus ENV:EX</author>
  </authors>
  <commentList>
    <comment ref="AI3" authorId="0">
      <text>
        <r>
          <rPr>
            <b/>
            <sz val="9"/>
            <color indexed="81"/>
            <rFont val="Tahoma"/>
            <family val="2"/>
          </rPr>
          <t>Rathfelder, Klaus ENV:EX:</t>
        </r>
        <r>
          <rPr>
            <sz val="9"/>
            <color indexed="81"/>
            <rFont val="Tahoma"/>
            <family val="2"/>
          </rPr>
          <t xml:space="preserve">
added to 593 on basis of lithology</t>
        </r>
      </text>
    </comment>
    <comment ref="AI5" authorId="0">
      <text>
        <r>
          <rPr>
            <b/>
            <sz val="9"/>
            <color indexed="81"/>
            <rFont val="Tahoma"/>
            <family val="2"/>
          </rPr>
          <t>Rathfelder, Klaus ENV:EX:</t>
        </r>
        <r>
          <rPr>
            <sz val="9"/>
            <color indexed="81"/>
            <rFont val="Tahoma"/>
            <family val="2"/>
          </rPr>
          <t xml:space="preserve">
not consistent with a BR aquifer633</t>
        </r>
      </text>
    </comment>
    <comment ref="AI7" authorId="0">
      <text>
        <r>
          <rPr>
            <b/>
            <sz val="9"/>
            <color indexed="81"/>
            <rFont val="Tahoma"/>
            <family val="2"/>
          </rPr>
          <t>Rathfelder, Klaus ENV:EX:</t>
        </r>
        <r>
          <rPr>
            <sz val="9"/>
            <color indexed="81"/>
            <rFont val="Tahoma"/>
            <family val="2"/>
          </rPr>
          <t xml:space="preserve">
possibly in 596, but not enough info</t>
        </r>
      </text>
    </comment>
    <comment ref="AQ7" authorId="0">
      <text>
        <r>
          <rPr>
            <b/>
            <sz val="9"/>
            <color indexed="81"/>
            <rFont val="Tahoma"/>
            <family val="2"/>
          </rPr>
          <t>Rathfelder, Klaus ENV:EX:</t>
        </r>
        <r>
          <rPr>
            <sz val="9"/>
            <color indexed="81"/>
            <rFont val="Tahoma"/>
            <family val="2"/>
          </rPr>
          <t xml:space="preserve">
Assuming uncosolidated as a dug well</t>
        </r>
      </text>
    </comment>
    <comment ref="AI12" authorId="0">
      <text>
        <r>
          <rPr>
            <b/>
            <sz val="9"/>
            <color indexed="81"/>
            <rFont val="Tahoma"/>
            <family val="2"/>
          </rPr>
          <t>Rathfelder, Klaus ENV:EX:</t>
        </r>
        <r>
          <rPr>
            <sz val="9"/>
            <color indexed="81"/>
            <rFont val="Tahoma"/>
            <family val="2"/>
          </rPr>
          <t xml:space="preserve">
added to 851 based on location and litholgy</t>
        </r>
      </text>
    </comment>
    <comment ref="AI13" authorId="0">
      <text>
        <r>
          <rPr>
            <b/>
            <sz val="9"/>
            <color indexed="81"/>
            <rFont val="Tahoma"/>
            <family val="2"/>
          </rPr>
          <t>Rathfelder, Klaus ENV:EX:</t>
        </r>
        <r>
          <rPr>
            <sz val="9"/>
            <color indexed="81"/>
            <rFont val="Tahoma"/>
            <family val="2"/>
          </rPr>
          <t xml:space="preserve">
not consistent with BR aquifer 591 at this location</t>
        </r>
      </text>
    </comment>
    <comment ref="AI16" authorId="0">
      <text>
        <r>
          <rPr>
            <b/>
            <sz val="9"/>
            <color indexed="81"/>
            <rFont val="Tahoma"/>
            <family val="2"/>
          </rPr>
          <t>Rathfelder, Klaus ENV:EX:</t>
        </r>
        <r>
          <rPr>
            <sz val="9"/>
            <color indexed="81"/>
            <rFont val="Tahoma"/>
            <family val="2"/>
          </rPr>
          <t xml:space="preserve">
Assuming 851 based on location and lithology</t>
        </r>
      </text>
    </comment>
    <comment ref="AI22" authorId="0">
      <text>
        <r>
          <rPr>
            <b/>
            <sz val="9"/>
            <color indexed="81"/>
            <rFont val="Tahoma"/>
            <family val="2"/>
          </rPr>
          <t>Rathfelder, Klaus ENV:EX:</t>
        </r>
        <r>
          <rPr>
            <sz val="9"/>
            <color indexed="81"/>
            <rFont val="Tahoma"/>
            <family val="2"/>
          </rPr>
          <t xml:space="preserve">
not consistent with BR aq 622 at this location</t>
        </r>
      </text>
    </comment>
    <comment ref="AI23" authorId="0">
      <text>
        <r>
          <rPr>
            <b/>
            <sz val="9"/>
            <color indexed="81"/>
            <rFont val="Tahoma"/>
            <family val="2"/>
          </rPr>
          <t>Rathfelder, Klaus ENV:EX:</t>
        </r>
        <r>
          <rPr>
            <sz val="9"/>
            <color indexed="81"/>
            <rFont val="Tahoma"/>
            <family val="2"/>
          </rPr>
          <t xml:space="preserve">
assuming 593 based on location and lithology</t>
        </r>
      </text>
    </comment>
    <comment ref="AN29" authorId="0">
      <text>
        <r>
          <rPr>
            <b/>
            <sz val="9"/>
            <color indexed="81"/>
            <rFont val="Tahoma"/>
            <family val="2"/>
          </rPr>
          <t>Rathfelder, Klaus ENV:EX:</t>
        </r>
        <r>
          <rPr>
            <sz val="9"/>
            <color indexed="81"/>
            <rFont val="Tahoma"/>
            <family val="2"/>
          </rPr>
          <t xml:space="preserve">
convert 1300 gph to 22 gpm</t>
        </r>
      </text>
    </comment>
    <comment ref="AI30" authorId="0">
      <text>
        <r>
          <rPr>
            <b/>
            <sz val="9"/>
            <color indexed="81"/>
            <rFont val="Tahoma"/>
            <family val="2"/>
          </rPr>
          <t>Rathfelder, Klaus ENV:EX:</t>
        </r>
        <r>
          <rPr>
            <sz val="9"/>
            <color indexed="81"/>
            <rFont val="Tahoma"/>
            <family val="2"/>
          </rPr>
          <t xml:space="preserve">
not consistent with mapped BR aq at this location</t>
        </r>
      </text>
    </comment>
    <comment ref="AI39" authorId="0">
      <text>
        <r>
          <rPr>
            <b/>
            <sz val="9"/>
            <color indexed="81"/>
            <rFont val="Tahoma"/>
            <family val="2"/>
          </rPr>
          <t>Rathfelder, Klaus ENV:EX:</t>
        </r>
        <r>
          <rPr>
            <sz val="9"/>
            <color indexed="81"/>
            <rFont val="Tahoma"/>
            <family val="2"/>
          </rPr>
          <t xml:space="preserve">
assumed bassed on location and lithology</t>
        </r>
      </text>
    </comment>
    <comment ref="AI40" authorId="0">
      <text>
        <r>
          <rPr>
            <b/>
            <sz val="9"/>
            <color indexed="81"/>
            <rFont val="Tahoma"/>
            <family val="2"/>
          </rPr>
          <t>Rathfelder, Klaus ENV:EX:</t>
        </r>
        <r>
          <rPr>
            <sz val="9"/>
            <color indexed="81"/>
            <rFont val="Tahoma"/>
            <family val="2"/>
          </rPr>
          <t xml:space="preserve">
assumed bassed on location and lithology</t>
        </r>
      </text>
    </comment>
    <comment ref="AI41" authorId="0">
      <text>
        <r>
          <rPr>
            <b/>
            <sz val="9"/>
            <color indexed="81"/>
            <rFont val="Tahoma"/>
            <family val="2"/>
          </rPr>
          <t>Rathfelder, Klaus ENV:EX:</t>
        </r>
        <r>
          <rPr>
            <sz val="9"/>
            <color indexed="81"/>
            <rFont val="Tahoma"/>
            <family val="2"/>
          </rPr>
          <t xml:space="preserve">
assumed bassed on location and lithology</t>
        </r>
      </text>
    </comment>
    <comment ref="AI42" authorId="0">
      <text>
        <r>
          <rPr>
            <b/>
            <sz val="9"/>
            <color indexed="81"/>
            <rFont val="Tahoma"/>
            <family val="2"/>
          </rPr>
          <t>Rathfelder, Klaus ENV:EX:</t>
        </r>
        <r>
          <rPr>
            <sz val="9"/>
            <color indexed="81"/>
            <rFont val="Tahoma"/>
            <family val="2"/>
          </rPr>
          <t xml:space="preserve">
assumed bassed on location and lithology</t>
        </r>
      </text>
    </comment>
    <comment ref="A43" authorId="0">
      <text>
        <r>
          <rPr>
            <b/>
            <sz val="9"/>
            <color indexed="81"/>
            <rFont val="Tahoma"/>
            <family val="2"/>
          </rPr>
          <t>Rathfelder, Klaus ENV:EX:</t>
        </r>
        <r>
          <rPr>
            <sz val="9"/>
            <color indexed="81"/>
            <rFont val="Tahoma"/>
            <family val="2"/>
          </rPr>
          <t xml:space="preserve">
looks to be a duplicate of 103017?</t>
        </r>
      </text>
    </comment>
    <comment ref="AI43" authorId="0">
      <text>
        <r>
          <rPr>
            <b/>
            <sz val="9"/>
            <color indexed="81"/>
            <rFont val="Tahoma"/>
            <family val="2"/>
          </rPr>
          <t>Rathfelder, Klaus ENV:EX:</t>
        </r>
        <r>
          <rPr>
            <sz val="9"/>
            <color indexed="81"/>
            <rFont val="Tahoma"/>
            <family val="2"/>
          </rPr>
          <t xml:space="preserve">
3 overlapping aquifers at this location.  590,591,594
Lithology indicates  WB formation is in fine sand</t>
        </r>
      </text>
    </comment>
    <comment ref="G44" authorId="0">
      <text>
        <r>
          <rPr>
            <b/>
            <sz val="9"/>
            <color indexed="81"/>
            <rFont val="Tahoma"/>
            <family val="2"/>
          </rPr>
          <t>Rathfelder, Klaus ENV:EX:</t>
        </r>
        <r>
          <rPr>
            <sz val="9"/>
            <color indexed="81"/>
            <rFont val="Tahoma"/>
            <family val="2"/>
          </rPr>
          <t xml:space="preserve">
Well is outside of the primary study area and is not within a mapped aquifer
</t>
        </r>
      </text>
    </comment>
    <comment ref="AI44" authorId="0">
      <text>
        <r>
          <rPr>
            <b/>
            <sz val="9"/>
            <color indexed="81"/>
            <rFont val="Tahoma"/>
            <family val="2"/>
          </rPr>
          <t>Rathfelder, Klaus ENV:EX:</t>
        </r>
        <r>
          <rPr>
            <sz val="9"/>
            <color indexed="81"/>
            <rFont val="Tahoma"/>
            <family val="2"/>
          </rPr>
          <t xml:space="preserve">
Andarge is using 591, but this well is outside of the study area and not within a mapped aquifer.</t>
        </r>
      </text>
    </comment>
    <comment ref="G45" authorId="0">
      <text>
        <r>
          <rPr>
            <b/>
            <sz val="9"/>
            <color indexed="81"/>
            <rFont val="Tahoma"/>
            <family val="2"/>
          </rPr>
          <t>Rathfelder, Klaus ENV:EX:</t>
        </r>
        <r>
          <rPr>
            <sz val="9"/>
            <color indexed="81"/>
            <rFont val="Tahoma"/>
            <family val="2"/>
          </rPr>
          <t xml:space="preserve">
Well is outside of the primary study area and is not within a mapped aquifer
</t>
        </r>
      </text>
    </comment>
    <comment ref="AI45" authorId="0">
      <text>
        <r>
          <rPr>
            <b/>
            <sz val="9"/>
            <color indexed="81"/>
            <rFont val="Tahoma"/>
            <family val="2"/>
          </rPr>
          <t>Rathfelder, Klaus ENV:EX:</t>
        </r>
        <r>
          <rPr>
            <sz val="9"/>
            <color indexed="81"/>
            <rFont val="Tahoma"/>
            <family val="2"/>
          </rPr>
          <t xml:space="preserve">
Andarge is using 591, but this well is outside of the study area and not within a mapped aquifer.</t>
        </r>
      </text>
    </comment>
    <comment ref="G46" authorId="0">
      <text>
        <r>
          <rPr>
            <b/>
            <sz val="9"/>
            <color indexed="81"/>
            <rFont val="Tahoma"/>
            <family val="2"/>
          </rPr>
          <t>Rathfelder, Klaus ENV:EX:</t>
        </r>
        <r>
          <rPr>
            <sz val="9"/>
            <color indexed="81"/>
            <rFont val="Tahoma"/>
            <family val="2"/>
          </rPr>
          <t xml:space="preserve">
Closest well in database is 2.8 km to the NE
</t>
        </r>
      </text>
    </comment>
    <comment ref="AI46" authorId="0">
      <text>
        <r>
          <rPr>
            <b/>
            <sz val="9"/>
            <color indexed="81"/>
            <rFont val="Tahoma"/>
            <family val="2"/>
          </rPr>
          <t>Rathfelder, Klaus ENV:EX:</t>
        </r>
        <r>
          <rPr>
            <sz val="9"/>
            <color indexed="81"/>
            <rFont val="Tahoma"/>
            <family val="2"/>
          </rPr>
          <t xml:space="preserve">
there are overlapping aquifers at this location.  Assuming the BR aquifer for consistency the water age and consistency with andarage.</t>
        </r>
      </text>
    </comment>
    <comment ref="G49" authorId="0">
      <text>
        <r>
          <rPr>
            <b/>
            <sz val="9"/>
            <color indexed="81"/>
            <rFont val="Tahoma"/>
            <family val="2"/>
          </rPr>
          <t>Rathfelder, Klaus ENV:EX:</t>
        </r>
        <r>
          <rPr>
            <sz val="9"/>
            <color indexed="81"/>
            <rFont val="Tahoma"/>
            <family val="2"/>
          </rPr>
          <t xml:space="preserve">
wt102888 is 40 m N</t>
        </r>
      </text>
    </comment>
    <comment ref="G50" authorId="0">
      <text>
        <r>
          <rPr>
            <b/>
            <sz val="9"/>
            <color indexed="81"/>
            <rFont val="Tahoma"/>
            <family val="2"/>
          </rPr>
          <t>Rathfelder, Klaus ENV:EX:</t>
        </r>
        <r>
          <rPr>
            <sz val="9"/>
            <color indexed="81"/>
            <rFont val="Tahoma"/>
            <family val="2"/>
          </rPr>
          <t xml:space="preserve">
Outside of study area.  Closest well is 470 m SW
</t>
        </r>
      </text>
    </comment>
    <comment ref="AI50" authorId="0">
      <text>
        <r>
          <rPr>
            <b/>
            <sz val="9"/>
            <color indexed="81"/>
            <rFont val="Tahoma"/>
            <family val="2"/>
          </rPr>
          <t>Rathfelder, Klaus ENV:EX:</t>
        </r>
        <r>
          <rPr>
            <sz val="9"/>
            <color indexed="81"/>
            <rFont val="Tahoma"/>
            <family val="2"/>
          </rPr>
          <t xml:space="preserve">
based on location</t>
        </r>
      </text>
    </comment>
    <comment ref="AQ50" authorId="0">
      <text>
        <r>
          <rPr>
            <b/>
            <sz val="9"/>
            <color indexed="81"/>
            <rFont val="Tahoma"/>
            <charset val="1"/>
          </rPr>
          <t>Rathfelder, Klaus ENV:EX:</t>
        </r>
        <r>
          <rPr>
            <sz val="9"/>
            <color indexed="81"/>
            <rFont val="Tahoma"/>
            <charset val="1"/>
          </rPr>
          <t xml:space="preserve">
Assuming Bedrock based on location in Aquifer 634 </t>
        </r>
      </text>
    </comment>
    <comment ref="G51" authorId="0">
      <text>
        <r>
          <rPr>
            <b/>
            <sz val="9"/>
            <color indexed="81"/>
            <rFont val="Tahoma"/>
            <charset val="1"/>
          </rPr>
          <t>Rathfelder, Klaus ENV:EX:</t>
        </r>
        <r>
          <rPr>
            <sz val="9"/>
            <color indexed="81"/>
            <rFont val="Tahoma"/>
            <charset val="1"/>
          </rPr>
          <t xml:space="preserve">
Located in 3 overlaopping aquifers: 591 (BR), 594 and 596 (Unc)</t>
        </r>
      </text>
    </comment>
    <comment ref="AI51" authorId="0">
      <text>
        <r>
          <rPr>
            <b/>
            <sz val="9"/>
            <color indexed="81"/>
            <rFont val="Tahoma"/>
            <family val="2"/>
          </rPr>
          <t>Rathfelder, Klaus ENV:EX:</t>
        </r>
        <r>
          <rPr>
            <sz val="9"/>
            <color indexed="81"/>
            <rFont val="Tahoma"/>
            <family val="2"/>
          </rPr>
          <t xml:space="preserve">
This area has 3 overlapped mapped aquifers: 591, 594, 596
Andarge is using 593</t>
        </r>
      </text>
    </comment>
    <comment ref="AQ51" authorId="0">
      <text>
        <r>
          <rPr>
            <b/>
            <sz val="9"/>
            <color indexed="81"/>
            <rFont val="Tahoma"/>
            <charset val="1"/>
          </rPr>
          <t xml:space="preserve">Rathfelder, Klaus ENV:EX:I
</t>
        </r>
        <r>
          <rPr>
            <sz val="9"/>
            <color indexed="81"/>
            <rFont val="Tahoma"/>
            <family val="2"/>
          </rPr>
          <t>3 overlapping aquifers.  Well log has no info.  Aquifer lithology of nearby wells is mostly unconsolidated; therefore  assuming unconsolidated for this well.</t>
        </r>
      </text>
    </comment>
    <comment ref="G52" authorId="0">
      <text>
        <r>
          <rPr>
            <b/>
            <sz val="9"/>
            <color indexed="81"/>
            <rFont val="Tahoma"/>
            <family val="2"/>
          </rPr>
          <t>Rathfelder, Klaus ENV:EX:</t>
        </r>
        <r>
          <rPr>
            <sz val="9"/>
            <color indexed="81"/>
            <rFont val="Tahoma"/>
            <family val="2"/>
          </rPr>
          <t xml:space="preserve">
54157 located 120 m SE
Andarge is using wt27523, however this well is much further away than 54157 (370 m)</t>
        </r>
      </text>
    </comment>
    <comment ref="AI52" authorId="0">
      <text>
        <r>
          <rPr>
            <b/>
            <sz val="9"/>
            <color indexed="81"/>
            <rFont val="Tahoma"/>
            <family val="2"/>
          </rPr>
          <t>Rathfelder, Klaus ENV:EX:</t>
        </r>
        <r>
          <rPr>
            <sz val="9"/>
            <color indexed="81"/>
            <rFont val="Tahoma"/>
            <family val="2"/>
          </rPr>
          <t xml:space="preserve">
Andarge using 593, but this well in not near 593.  This well appears to be in the BR aquifer 591</t>
        </r>
      </text>
    </comment>
    <comment ref="G54" authorId="0">
      <text>
        <r>
          <rPr>
            <b/>
            <sz val="9"/>
            <color indexed="81"/>
            <rFont val="Tahoma"/>
            <family val="2"/>
          </rPr>
          <t>Rathfelder, Klaus ENV:EX:</t>
        </r>
        <r>
          <rPr>
            <sz val="9"/>
            <color indexed="81"/>
            <rFont val="Tahoma"/>
            <family val="2"/>
          </rPr>
          <t xml:space="preserve">
Outside of study area and not in a mapped aquifer.  
</t>
        </r>
      </text>
    </comment>
    <comment ref="AI54" authorId="0">
      <text>
        <r>
          <rPr>
            <b/>
            <sz val="9"/>
            <color indexed="81"/>
            <rFont val="Tahoma"/>
            <family val="2"/>
          </rPr>
          <t>Rathfelder, Klaus ENV:EX:</t>
        </r>
        <r>
          <rPr>
            <sz val="9"/>
            <color indexed="81"/>
            <rFont val="Tahoma"/>
            <family val="2"/>
          </rPr>
          <t xml:space="preserve">
not in a mapped aquifer.
Andarge is using 933, which is  on the other side of the Peace river 
likely in shallow S&amp;G based on lithology of nearby wells.</t>
        </r>
      </text>
    </comment>
    <comment ref="AQ54" authorId="0">
      <text>
        <r>
          <rPr>
            <b/>
            <sz val="9"/>
            <color indexed="81"/>
            <rFont val="Tahoma"/>
            <charset val="1"/>
          </rPr>
          <t>Rathfelder, Klaus ENV:EX:</t>
        </r>
        <r>
          <rPr>
            <sz val="9"/>
            <color indexed="81"/>
            <rFont val="Tahoma"/>
            <charset val="1"/>
          </rPr>
          <t xml:space="preserve">
Assuming unconsolidated based on lithology of surrounding wells, location near Peace River, and very low TDS
</t>
        </r>
      </text>
    </comment>
    <comment ref="G55" authorId="0">
      <text>
        <r>
          <rPr>
            <b/>
            <sz val="9"/>
            <color indexed="81"/>
            <rFont val="Tahoma"/>
            <family val="2"/>
          </rPr>
          <t>Rathfelder, Klaus ENV:EX:</t>
        </r>
        <r>
          <rPr>
            <sz val="9"/>
            <color indexed="81"/>
            <rFont val="Tahoma"/>
            <family val="2"/>
          </rPr>
          <t xml:space="preserve">
104710 is at the same location .  Andarge is using 15512 which is 1 km to the south</t>
        </r>
      </text>
    </comment>
    <comment ref="G56" authorId="0">
      <text>
        <r>
          <rPr>
            <b/>
            <sz val="9"/>
            <color indexed="81"/>
            <rFont val="Tahoma"/>
            <family val="2"/>
          </rPr>
          <t>Rathfelder, Klaus ENV:EX:</t>
        </r>
        <r>
          <rPr>
            <sz val="9"/>
            <color indexed="81"/>
            <rFont val="Tahoma"/>
            <family val="2"/>
          </rPr>
          <t xml:space="preserve">
Outside of study area and not in a mapped aquifer.  </t>
        </r>
      </text>
    </comment>
    <comment ref="AI56" authorId="0">
      <text>
        <r>
          <rPr>
            <b/>
            <sz val="9"/>
            <color indexed="81"/>
            <rFont val="Tahoma"/>
            <family val="2"/>
          </rPr>
          <t>Rathfelder, Klaus ENV:EX:</t>
        </r>
        <r>
          <rPr>
            <sz val="9"/>
            <color indexed="81"/>
            <rFont val="Tahoma"/>
            <family val="2"/>
          </rPr>
          <t xml:space="preserve">
not in  a mapped aquifer
andarge is using 634 which is south of the well.</t>
        </r>
      </text>
    </comment>
    <comment ref="AQ56" authorId="0">
      <text>
        <r>
          <rPr>
            <b/>
            <sz val="9"/>
            <color indexed="81"/>
            <rFont val="Tahoma"/>
            <charset val="1"/>
          </rPr>
          <t>Rathfelder, Klaus ENV:EX:</t>
        </r>
        <r>
          <rPr>
            <sz val="9"/>
            <color indexed="81"/>
            <rFont val="Tahoma"/>
            <charset val="1"/>
          </rPr>
          <t xml:space="preserve">
Nnot in a mapped aquifer and well log has no info.  Assumed unconsolidated based on lithology of nearby wells.</t>
        </r>
      </text>
    </comment>
    <comment ref="G57" authorId="0">
      <text>
        <r>
          <rPr>
            <b/>
            <sz val="9"/>
            <color indexed="81"/>
            <rFont val="Tahoma"/>
            <family val="2"/>
          </rPr>
          <t>Rathfelder, Klaus ENV:EX:</t>
        </r>
        <r>
          <rPr>
            <sz val="9"/>
            <color indexed="81"/>
            <rFont val="Tahoma"/>
            <family val="2"/>
          </rPr>
          <t xml:space="preserve">
Very shallow  well.</t>
        </r>
      </text>
    </comment>
    <comment ref="AI57" authorId="0">
      <text>
        <r>
          <rPr>
            <b/>
            <sz val="9"/>
            <color indexed="81"/>
            <rFont val="Tahoma"/>
            <family val="2"/>
          </rPr>
          <t>Rathfelder, Klaus ENV:EX:</t>
        </r>
        <r>
          <rPr>
            <sz val="9"/>
            <color indexed="81"/>
            <rFont val="Tahoma"/>
            <family val="2"/>
          </rPr>
          <t xml:space="preserve">
Andarge is using 593, which is a bedrock aquifer.  However this well is shallow and completed in gravel.  Therefore, this should be in the overlying UNC aquifer 851.</t>
        </r>
      </text>
    </comment>
    <comment ref="G58" authorId="0">
      <text>
        <r>
          <rPr>
            <b/>
            <sz val="9"/>
            <color indexed="81"/>
            <rFont val="Tahoma"/>
            <family val="2"/>
          </rPr>
          <t>Rathfelder, Klaus ENV:EX:</t>
        </r>
        <r>
          <rPr>
            <sz val="9"/>
            <color indexed="81"/>
            <rFont val="Tahoma"/>
            <family val="2"/>
          </rPr>
          <t xml:space="preserve">
wt56441 is 180 m SW
outsidfe of study area.
Wt24112 is also within a few hundred meters.  Both these wells are completed in low permeable unconsolidated materials.</t>
        </r>
      </text>
    </comment>
    <comment ref="AI58" authorId="0">
      <text>
        <r>
          <rPr>
            <b/>
            <sz val="9"/>
            <color indexed="81"/>
            <rFont val="Tahoma"/>
            <family val="2"/>
          </rPr>
          <t>Rathfelder, Klaus ENV:EX:</t>
        </r>
        <r>
          <rPr>
            <sz val="9"/>
            <color indexed="81"/>
            <rFont val="Tahoma"/>
            <family val="2"/>
          </rPr>
          <t xml:space="preserve">
Just outside of mapped aq 634</t>
        </r>
      </text>
    </comment>
    <comment ref="AQ58" authorId="0">
      <text>
        <r>
          <rPr>
            <b/>
            <sz val="9"/>
            <color indexed="81"/>
            <rFont val="Tahoma"/>
            <charset val="1"/>
          </rPr>
          <t>Rathfelder, Klaus ENV:EX:</t>
        </r>
        <r>
          <rPr>
            <sz val="9"/>
            <color indexed="81"/>
            <rFont val="Tahoma"/>
            <charset val="1"/>
          </rPr>
          <t xml:space="preserve">
Assuming unconsolidated based on lithology of surrounding wells.
</t>
        </r>
      </text>
    </comment>
    <comment ref="AQ59" authorId="0">
      <text>
        <r>
          <rPr>
            <b/>
            <sz val="9"/>
            <color indexed="81"/>
            <rFont val="Tahoma"/>
            <charset val="1"/>
          </rPr>
          <t>Rathfelder, Klaus ENV:EX:</t>
        </r>
        <r>
          <rPr>
            <sz val="9"/>
            <color indexed="81"/>
            <rFont val="Tahoma"/>
            <charset val="1"/>
          </rPr>
          <t xml:space="preserve">
Assuming unconsolidated based on lithology of surrounding wells and proximity to aquifer 910
</t>
        </r>
      </text>
    </comment>
    <comment ref="G60" authorId="0">
      <text>
        <r>
          <rPr>
            <b/>
            <sz val="9"/>
            <color indexed="81"/>
            <rFont val="Tahoma"/>
            <family val="2"/>
          </rPr>
          <t>Rathfelder, Klaus ENV:EX:</t>
        </r>
        <r>
          <rPr>
            <sz val="9"/>
            <color indexed="81"/>
            <rFont val="Tahoma"/>
            <family val="2"/>
          </rPr>
          <t xml:space="preserve">
Closest well in database is 2.7 km to the North
</t>
        </r>
      </text>
    </comment>
    <comment ref="AI60" authorId="0">
      <text>
        <r>
          <rPr>
            <b/>
            <sz val="9"/>
            <color indexed="81"/>
            <rFont val="Tahoma"/>
            <family val="2"/>
          </rPr>
          <t>Rathfelder, Klaus ENV:EX:</t>
        </r>
        <r>
          <rPr>
            <sz val="9"/>
            <color indexed="81"/>
            <rFont val="Tahoma"/>
            <family val="2"/>
          </rPr>
          <t xml:space="preserve">
based on location</t>
        </r>
      </text>
    </comment>
    <comment ref="AQ60" authorId="0">
      <text>
        <r>
          <rPr>
            <b/>
            <sz val="9"/>
            <color indexed="81"/>
            <rFont val="Tahoma"/>
            <family val="2"/>
          </rPr>
          <t>Rathfelder, Klaus ENV:EX:</t>
        </r>
        <r>
          <rPr>
            <sz val="9"/>
            <color indexed="81"/>
            <rFont val="Tahoma"/>
            <family val="2"/>
          </rPr>
          <t xml:space="preserve">
No well information,  assuming bedrock well based on location in mapped aquifer 622</t>
        </r>
      </text>
    </comment>
    <comment ref="G61" authorId="0">
      <text>
        <r>
          <rPr>
            <b/>
            <sz val="9"/>
            <color indexed="81"/>
            <rFont val="Tahoma"/>
            <family val="2"/>
          </rPr>
          <t>Rathfelder, Klaus ENV:EX:</t>
        </r>
        <r>
          <rPr>
            <sz val="9"/>
            <color indexed="81"/>
            <rFont val="Tahoma"/>
            <family val="2"/>
          </rPr>
          <t xml:space="preserve">
19063 is located 70 m to the SW
Andarge is using 39102, but this well is is further away (130 m). Also the survey elev agrees better with the elev at 19063.   Both 19063 and 39102 are pumping frm S&amp;G.</t>
        </r>
      </text>
    </comment>
    <comment ref="G62" authorId="0">
      <text>
        <r>
          <rPr>
            <b/>
            <sz val="9"/>
            <color indexed="81"/>
            <rFont val="Tahoma"/>
            <family val="2"/>
          </rPr>
          <t>Rathfelder, Klaus ENV:EX:</t>
        </r>
        <r>
          <rPr>
            <sz val="9"/>
            <color indexed="81"/>
            <rFont val="Tahoma"/>
            <family val="2"/>
          </rPr>
          <t xml:space="preserve">
Outside of study area.  Closest well is 2.3 km W
</t>
        </r>
      </text>
    </comment>
    <comment ref="AI62" authorId="0">
      <text>
        <r>
          <rPr>
            <b/>
            <sz val="9"/>
            <color indexed="81"/>
            <rFont val="Tahoma"/>
            <family val="2"/>
          </rPr>
          <t>Rathfelder, Klaus ENV:EX:</t>
        </r>
        <r>
          <rPr>
            <sz val="9"/>
            <color indexed="81"/>
            <rFont val="Tahoma"/>
            <family val="2"/>
          </rPr>
          <t xml:space="preserve">
based on location</t>
        </r>
      </text>
    </comment>
    <comment ref="AQ62" authorId="0">
      <text>
        <r>
          <rPr>
            <b/>
            <sz val="9"/>
            <color indexed="81"/>
            <rFont val="Tahoma"/>
            <family val="2"/>
          </rPr>
          <t>Rathfelder, Klaus ENV:EX:</t>
        </r>
        <r>
          <rPr>
            <sz val="9"/>
            <color indexed="81"/>
            <rFont val="Tahoma"/>
            <family val="2"/>
          </rPr>
          <t xml:space="preserve">
No well information,  assuming bedrock well based on location in mapped aquifer 634</t>
        </r>
      </text>
    </comment>
    <comment ref="G63" authorId="0">
      <text>
        <r>
          <rPr>
            <b/>
            <sz val="9"/>
            <color indexed="81"/>
            <rFont val="Tahoma"/>
            <family val="2"/>
          </rPr>
          <t>Rathfelder, Klaus ENV:EX:</t>
        </r>
        <r>
          <rPr>
            <sz val="9"/>
            <color indexed="81"/>
            <rFont val="Tahoma"/>
            <family val="2"/>
          </rPr>
          <t xml:space="preserve">
closest well is 300 m to th NW (wt84744).  Matching to this well.  However Andarge is using 16926, which I cannot locate in WELLS</t>
        </r>
      </text>
    </comment>
    <comment ref="AI63" authorId="0">
      <text>
        <r>
          <rPr>
            <b/>
            <sz val="9"/>
            <color indexed="81"/>
            <rFont val="Tahoma"/>
            <family val="2"/>
          </rPr>
          <t>Rathfelder, Klaus ENV:EX:</t>
        </r>
        <r>
          <rPr>
            <sz val="9"/>
            <color indexed="81"/>
            <rFont val="Tahoma"/>
            <family val="2"/>
          </rPr>
          <t xml:space="preserve">
There are overlapping aquifers at this location.  Using BR aquifer 595 due to proximity to wt 84744 and age of water.
Andarge is using 594.  Need to resolve.</t>
        </r>
      </text>
    </comment>
    <comment ref="G64" authorId="0">
      <text>
        <r>
          <rPr>
            <b/>
            <sz val="9"/>
            <color indexed="81"/>
            <rFont val="Tahoma"/>
            <family val="2"/>
          </rPr>
          <t>Rathfelder, Klaus ENV:EX:</t>
        </r>
        <r>
          <rPr>
            <sz val="9"/>
            <color indexed="81"/>
            <rFont val="Tahoma"/>
            <family val="2"/>
          </rPr>
          <t xml:space="preserve">
Closest well in database are:
wt45782 is 1.1 km to the NE
</t>
        </r>
      </text>
    </comment>
    <comment ref="AI64" authorId="0">
      <text>
        <r>
          <rPr>
            <b/>
            <sz val="9"/>
            <color indexed="81"/>
            <rFont val="Tahoma"/>
            <family val="2"/>
          </rPr>
          <t>Rathfelder, Klaus ENV:EX:</t>
        </r>
        <r>
          <rPr>
            <sz val="9"/>
            <color indexed="81"/>
            <rFont val="Tahoma"/>
            <family val="2"/>
          </rPr>
          <t xml:space="preserve">
Assuming 593, a bedrock aquifer based on location and age of water (old).  Also this is consistent with Andarge.</t>
        </r>
      </text>
    </comment>
    <comment ref="G65" authorId="0">
      <text>
        <r>
          <rPr>
            <b/>
            <sz val="9"/>
            <color indexed="81"/>
            <rFont val="Tahoma"/>
            <family val="2"/>
          </rPr>
          <t>Rathfelder, Klaus ENV:EX:</t>
        </r>
        <r>
          <rPr>
            <sz val="9"/>
            <color indexed="81"/>
            <rFont val="Tahoma"/>
            <family val="2"/>
          </rPr>
          <t xml:space="preserve">
closest well is 1.5 km to the south</t>
        </r>
      </text>
    </comment>
    <comment ref="AI65" authorId="0">
      <text>
        <r>
          <rPr>
            <b/>
            <sz val="9"/>
            <color indexed="81"/>
            <rFont val="Tahoma"/>
            <family val="2"/>
          </rPr>
          <t>Rathfelder, Klaus ENV:EX:</t>
        </r>
        <r>
          <rPr>
            <sz val="9"/>
            <color indexed="81"/>
            <rFont val="Tahoma"/>
            <family val="2"/>
          </rPr>
          <t xml:space="preserve">
Using 593 to be consistent with Andarge and water age, but this is uncertain as there is no good match to wells in the WELLS database./
Maybe better to list as "unknown"?</t>
        </r>
      </text>
    </comment>
    <comment ref="AQ65" authorId="0">
      <text>
        <r>
          <rPr>
            <b/>
            <sz val="9"/>
            <color indexed="81"/>
            <rFont val="Tahoma"/>
            <charset val="1"/>
          </rPr>
          <t>Rathfelder, Klaus ENV:EX:</t>
        </r>
        <r>
          <rPr>
            <sz val="9"/>
            <color indexed="81"/>
            <rFont val="Tahoma"/>
            <charset val="1"/>
          </rPr>
          <t xml:space="preserve">
No well information and there are overlapping aquifers.  Assuming unconsolidated based on lithology of nearby well.
</t>
        </r>
      </text>
    </comment>
    <comment ref="G66" authorId="0">
      <text>
        <r>
          <rPr>
            <b/>
            <sz val="9"/>
            <color indexed="81"/>
            <rFont val="Tahoma"/>
            <family val="2"/>
          </rPr>
          <t>Rathfelder, Klaus ENV:EX:</t>
        </r>
        <r>
          <rPr>
            <sz val="9"/>
            <color indexed="81"/>
            <rFont val="Tahoma"/>
            <family val="2"/>
          </rPr>
          <t xml:space="preserve">
wt39115 is 600m to the east.  However, this well is a dry well.
Matching the survey well to 39115  to be consistent with Andarge</t>
        </r>
      </text>
    </comment>
    <comment ref="AI66" authorId="0">
      <text>
        <r>
          <rPr>
            <b/>
            <sz val="9"/>
            <color indexed="81"/>
            <rFont val="Tahoma"/>
            <family val="2"/>
          </rPr>
          <t>Rathfelder, Klaus ENV:EX:</t>
        </r>
        <r>
          <rPr>
            <sz val="9"/>
            <color indexed="81"/>
            <rFont val="Tahoma"/>
            <family val="2"/>
          </rPr>
          <t xml:space="preserve">
based on location</t>
        </r>
      </text>
    </comment>
    <comment ref="AQ66" authorId="0">
      <text>
        <r>
          <rPr>
            <b/>
            <sz val="9"/>
            <color indexed="81"/>
            <rFont val="Tahoma"/>
            <family val="2"/>
          </rPr>
          <t>Rathfelder, Klaus ENV:EX:</t>
        </r>
        <r>
          <rPr>
            <sz val="9"/>
            <color indexed="81"/>
            <rFont val="Tahoma"/>
            <family val="2"/>
          </rPr>
          <t xml:space="preserve">
No well information,  assuming bedrock well based on location in mapped aquifer 589</t>
        </r>
      </text>
    </comment>
    <comment ref="G67" authorId="0">
      <text>
        <r>
          <rPr>
            <b/>
            <sz val="9"/>
            <color indexed="81"/>
            <rFont val="Tahoma"/>
            <family val="2"/>
          </rPr>
          <t>Rathfelder, Klaus ENV:EX:</t>
        </r>
        <r>
          <rPr>
            <sz val="9"/>
            <color indexed="81"/>
            <rFont val="Tahoma"/>
            <family val="2"/>
          </rPr>
          <t xml:space="preserve">
11928 is located 450 m to the NE</t>
        </r>
      </text>
    </comment>
    <comment ref="AI67" authorId="0">
      <text>
        <r>
          <rPr>
            <b/>
            <sz val="9"/>
            <color indexed="81"/>
            <rFont val="Tahoma"/>
            <family val="2"/>
          </rPr>
          <t>Rathfelder, Klaus ENV:EX:</t>
        </r>
        <r>
          <rPr>
            <sz val="9"/>
            <color indexed="81"/>
            <rFont val="Tahoma"/>
            <family val="2"/>
          </rPr>
          <t xml:space="preserve">
based on location </t>
        </r>
      </text>
    </comment>
    <comment ref="AJ67" authorId="0">
      <text>
        <r>
          <rPr>
            <b/>
            <sz val="9"/>
            <color indexed="81"/>
            <rFont val="Tahoma"/>
            <family val="2"/>
          </rPr>
          <t>Rathfelder, Klaus ENV:EX:</t>
        </r>
        <r>
          <rPr>
            <sz val="9"/>
            <color indexed="81"/>
            <rFont val="Tahoma"/>
            <family val="2"/>
          </rPr>
          <t xml:space="preserve">
from 11928</t>
        </r>
      </text>
    </comment>
    <comment ref="AN67" authorId="0">
      <text>
        <r>
          <rPr>
            <b/>
            <sz val="9"/>
            <color indexed="81"/>
            <rFont val="Tahoma"/>
            <family val="2"/>
          </rPr>
          <t>Rathfelder, Klaus ENV:EX:</t>
        </r>
        <r>
          <rPr>
            <sz val="9"/>
            <color indexed="81"/>
            <rFont val="Tahoma"/>
            <family val="2"/>
          </rPr>
          <t xml:space="preserve">
from 11928</t>
        </r>
      </text>
    </comment>
    <comment ref="AP67" authorId="0">
      <text>
        <r>
          <rPr>
            <b/>
            <sz val="9"/>
            <color indexed="81"/>
            <rFont val="Tahoma"/>
            <family val="2"/>
          </rPr>
          <t>Rathfelder, Klaus ENV:EX:</t>
        </r>
        <r>
          <rPr>
            <sz val="9"/>
            <color indexed="81"/>
            <rFont val="Tahoma"/>
            <family val="2"/>
          </rPr>
          <t xml:space="preserve">
from 11928</t>
        </r>
      </text>
    </comment>
    <comment ref="AQ67" authorId="0">
      <text>
        <r>
          <rPr>
            <b/>
            <sz val="9"/>
            <color indexed="81"/>
            <rFont val="Tahoma"/>
            <charset val="1"/>
          </rPr>
          <t>Rathfelder, Klaus ENV:EX:</t>
        </r>
        <r>
          <rPr>
            <sz val="9"/>
            <color indexed="81"/>
            <rFont val="Tahoma"/>
            <charset val="1"/>
          </rPr>
          <t xml:space="preserve">
No well information and there are overlapping aquifers.  Assuming unconsolidated based on lithology of nearby well and notation in well record for 107641
</t>
        </r>
      </text>
    </comment>
    <comment ref="AR67" authorId="0">
      <text>
        <r>
          <rPr>
            <b/>
            <sz val="9"/>
            <color indexed="81"/>
            <rFont val="Tahoma"/>
            <family val="2"/>
          </rPr>
          <t>Rathfelder, Klaus ENV:EX:</t>
        </r>
        <r>
          <rPr>
            <sz val="9"/>
            <color indexed="81"/>
            <rFont val="Tahoma"/>
            <family val="2"/>
          </rPr>
          <t xml:space="preserve">
from 11928</t>
        </r>
      </text>
    </comment>
    <comment ref="G68" authorId="0">
      <text>
        <r>
          <rPr>
            <b/>
            <sz val="9"/>
            <color indexed="81"/>
            <rFont val="Tahoma"/>
            <family val="2"/>
          </rPr>
          <t>Rathfelder, Klaus ENV:EX:</t>
        </r>
        <r>
          <rPr>
            <sz val="9"/>
            <color indexed="81"/>
            <rFont val="Tahoma"/>
            <family val="2"/>
          </rPr>
          <t xml:space="preserve">
Closest well in database is 1.3 km to the east
</t>
        </r>
      </text>
    </comment>
    <comment ref="AI68" authorId="0">
      <text>
        <r>
          <rPr>
            <b/>
            <sz val="9"/>
            <color indexed="81"/>
            <rFont val="Tahoma"/>
            <family val="2"/>
          </rPr>
          <t>Rathfelder, Klaus ENV:EX:</t>
        </r>
        <r>
          <rPr>
            <sz val="9"/>
            <color indexed="81"/>
            <rFont val="Tahoma"/>
            <family val="2"/>
          </rPr>
          <t xml:space="preserve">
based on location</t>
        </r>
      </text>
    </comment>
    <comment ref="AQ68" authorId="0">
      <text>
        <r>
          <rPr>
            <b/>
            <sz val="9"/>
            <color indexed="81"/>
            <rFont val="Tahoma"/>
            <family val="2"/>
          </rPr>
          <t>Rathfelder, Klaus ENV:EX:</t>
        </r>
        <r>
          <rPr>
            <sz val="9"/>
            <color indexed="81"/>
            <rFont val="Tahoma"/>
            <family val="2"/>
          </rPr>
          <t xml:space="preserve">
No well information,  assuming bedrock well based on location in mapped aquifer 589</t>
        </r>
      </text>
    </comment>
    <comment ref="G69" authorId="0">
      <text>
        <r>
          <rPr>
            <b/>
            <sz val="9"/>
            <color indexed="81"/>
            <rFont val="Tahoma"/>
            <family val="2"/>
          </rPr>
          <t>Rathfelder, Klaus ENV:EX:</t>
        </r>
        <r>
          <rPr>
            <sz val="9"/>
            <color indexed="81"/>
            <rFont val="Tahoma"/>
            <family val="2"/>
          </rPr>
          <t xml:space="preserve">
Closest well in database is 1.4 km to the east
</t>
        </r>
      </text>
    </comment>
    <comment ref="AI69" authorId="0">
      <text>
        <r>
          <rPr>
            <b/>
            <sz val="9"/>
            <color indexed="81"/>
            <rFont val="Tahoma"/>
            <family val="2"/>
          </rPr>
          <t>Rathfelder, Klaus ENV:EX:</t>
        </r>
        <r>
          <rPr>
            <sz val="9"/>
            <color indexed="81"/>
            <rFont val="Tahoma"/>
            <family val="2"/>
          </rPr>
          <t xml:space="preserve">
based on location</t>
        </r>
      </text>
    </comment>
    <comment ref="AQ69" authorId="0">
      <text>
        <r>
          <rPr>
            <b/>
            <sz val="9"/>
            <color indexed="81"/>
            <rFont val="Tahoma"/>
            <family val="2"/>
          </rPr>
          <t>Rathfelder, Klaus ENV:EX:</t>
        </r>
        <r>
          <rPr>
            <sz val="9"/>
            <color indexed="81"/>
            <rFont val="Tahoma"/>
            <family val="2"/>
          </rPr>
          <t xml:space="preserve">
No well information,  assuming bedrock well based on location in mapped aquifer 589</t>
        </r>
      </text>
    </comment>
    <comment ref="G71" authorId="0">
      <text>
        <r>
          <rPr>
            <b/>
            <sz val="9"/>
            <color indexed="81"/>
            <rFont val="Tahoma"/>
            <family val="2"/>
          </rPr>
          <t>Rathfelder, Klaus ENV:EX:</t>
        </r>
        <r>
          <rPr>
            <sz val="9"/>
            <color indexed="81"/>
            <rFont val="Tahoma"/>
            <family val="2"/>
          </rPr>
          <t xml:space="preserve">
wt17378 is 350 to the North</t>
        </r>
      </text>
    </comment>
    <comment ref="AQ71" authorId="0">
      <text>
        <r>
          <rPr>
            <b/>
            <sz val="9"/>
            <color indexed="81"/>
            <rFont val="Tahoma"/>
            <family val="2"/>
          </rPr>
          <t>Rathfelder, Klaus ENV:EX:</t>
        </r>
        <r>
          <rPr>
            <sz val="9"/>
            <color indexed="81"/>
            <rFont val="Tahoma"/>
            <family val="2"/>
          </rPr>
          <t xml:space="preserve">
No well information,  assuming unconsolidated well based on location in mapped aquifer 592</t>
        </r>
      </text>
    </comment>
    <comment ref="G72" authorId="0">
      <text>
        <r>
          <rPr>
            <b/>
            <sz val="9"/>
            <color indexed="81"/>
            <rFont val="Tahoma"/>
            <family val="2"/>
          </rPr>
          <t>Rathfelder, Klaus ENV:EX:</t>
        </r>
        <r>
          <rPr>
            <sz val="9"/>
            <color indexed="81"/>
            <rFont val="Tahoma"/>
            <family val="2"/>
          </rPr>
          <t xml:space="preserve">
Outside of study area and not in a mapped aquifer.  Closest well in database uis about 4 km to the west.  Well record indicates a "spring fed rubber culvert"</t>
        </r>
      </text>
    </comment>
    <comment ref="AI72" authorId="0">
      <text>
        <r>
          <rPr>
            <b/>
            <sz val="9"/>
            <color indexed="81"/>
            <rFont val="Tahoma"/>
            <family val="2"/>
          </rPr>
          <t>Rathfelder, Klaus ENV:EX:</t>
        </r>
        <r>
          <rPr>
            <sz val="9"/>
            <color indexed="81"/>
            <rFont val="Tahoma"/>
            <family val="2"/>
          </rPr>
          <t xml:space="preserve">
Not in a mapped aquifer.  Andarge is using 634, which is about 2.5 km to the south</t>
        </r>
      </text>
    </comment>
    <comment ref="AQ72" authorId="0">
      <text>
        <r>
          <rPr>
            <b/>
            <sz val="9"/>
            <color indexed="81"/>
            <rFont val="Tahoma"/>
            <family val="2"/>
          </rPr>
          <t>Rathfelder, Klaus ENV:EX:</t>
        </r>
        <r>
          <rPr>
            <sz val="9"/>
            <color indexed="81"/>
            <rFont val="Tahoma"/>
            <family val="2"/>
          </rPr>
          <t xml:space="preserve">
Big assumption based on notes that well is spring fed.</t>
        </r>
      </text>
    </comment>
    <comment ref="G73" authorId="0">
      <text>
        <r>
          <rPr>
            <b/>
            <sz val="9"/>
            <color indexed="81"/>
            <rFont val="Tahoma"/>
            <family val="2"/>
          </rPr>
          <t>Rathfelder, Klaus ENV:EX:</t>
        </r>
        <r>
          <rPr>
            <sz val="9"/>
            <color indexed="81"/>
            <rFont val="Tahoma"/>
            <family val="2"/>
          </rPr>
          <t xml:space="preserve">
29619 is located 360 m to the west
Lithology of survey well unclear.  The well is located in a mapped BR aquifer, but lithology of 29619 indicates UNC deposits (S&amp;G lenses in clay).</t>
        </r>
      </text>
    </comment>
    <comment ref="G74" authorId="0">
      <text>
        <r>
          <rPr>
            <b/>
            <sz val="9"/>
            <color indexed="81"/>
            <rFont val="Tahoma"/>
            <family val="2"/>
          </rPr>
          <t>Rathfelder, Klaus ENV:EX:</t>
        </r>
        <r>
          <rPr>
            <sz val="9"/>
            <color indexed="81"/>
            <rFont val="Tahoma"/>
            <family val="2"/>
          </rPr>
          <t xml:space="preserve">
39112 is located 150 m to the west
</t>
        </r>
      </text>
    </comment>
    <comment ref="AJ74" authorId="0">
      <text>
        <r>
          <rPr>
            <b/>
            <sz val="9"/>
            <color indexed="81"/>
            <rFont val="Tahoma"/>
            <family val="2"/>
          </rPr>
          <t>Rathfelder, Klaus ENV:EX:</t>
        </r>
        <r>
          <rPr>
            <sz val="9"/>
            <color indexed="81"/>
            <rFont val="Tahoma"/>
            <family val="2"/>
          </rPr>
          <t xml:space="preserve">
from 39112</t>
        </r>
      </text>
    </comment>
    <comment ref="AN74" authorId="0">
      <text>
        <r>
          <rPr>
            <b/>
            <sz val="9"/>
            <color indexed="81"/>
            <rFont val="Tahoma"/>
            <family val="2"/>
          </rPr>
          <t>Rathfelder, Klaus ENV:EX:</t>
        </r>
        <r>
          <rPr>
            <sz val="9"/>
            <color indexed="81"/>
            <rFont val="Tahoma"/>
            <family val="2"/>
          </rPr>
          <t xml:space="preserve">
from 39112</t>
        </r>
      </text>
    </comment>
    <comment ref="AP74" authorId="0">
      <text>
        <r>
          <rPr>
            <b/>
            <sz val="9"/>
            <color indexed="81"/>
            <rFont val="Tahoma"/>
            <family val="2"/>
          </rPr>
          <t>Rathfelder, Klaus ENV:EX:</t>
        </r>
        <r>
          <rPr>
            <sz val="9"/>
            <color indexed="81"/>
            <rFont val="Tahoma"/>
            <family val="2"/>
          </rPr>
          <t xml:space="preserve">
based on info from 39112</t>
        </r>
      </text>
    </comment>
    <comment ref="G76" authorId="0">
      <text>
        <r>
          <rPr>
            <b/>
            <sz val="9"/>
            <color indexed="81"/>
            <rFont val="Tahoma"/>
            <family val="2"/>
          </rPr>
          <t>Rathfelder, Klaus ENV:EX:</t>
        </r>
        <r>
          <rPr>
            <sz val="9"/>
            <color indexed="81"/>
            <rFont val="Tahoma"/>
            <family val="2"/>
          </rPr>
          <t xml:space="preserve">
This area has mapped overlapping aquifers:  aquifer 592 is a S&amp;G aquifer that is underlain by a larger bedrock aquifer (591).
There are 4 wells in the WELLS database in proximity to the survery well location
39118 is 160 m to the SE.  Lithology indicates its in the UNC aquifer (592)
56811 is 520 m to the SW.  This is a bedrock well (591)
16917 is 740 m to the NW.  Lithology indicates its in the UNC aquifer (592)
39092 is 890 m to the NW.  This is a bedrock well (591)
Litholgy of the survey well is uncertain.    
Matching survey well to wt39118 b/c it is the closest well and to be consistent with Andarge.</t>
        </r>
      </text>
    </comment>
    <comment ref="AI76" authorId="0">
      <text>
        <r>
          <rPr>
            <b/>
            <sz val="9"/>
            <color indexed="81"/>
            <rFont val="Tahoma"/>
            <family val="2"/>
          </rPr>
          <t>Rathfelder, Klaus ENV:EX:</t>
        </r>
        <r>
          <rPr>
            <sz val="9"/>
            <color indexed="81"/>
            <rFont val="Tahoma"/>
            <family val="2"/>
          </rPr>
          <t xml:space="preserve">
from 39118</t>
        </r>
      </text>
    </comment>
    <comment ref="AJ76" authorId="0">
      <text>
        <r>
          <rPr>
            <b/>
            <sz val="9"/>
            <color indexed="81"/>
            <rFont val="Tahoma"/>
            <family val="2"/>
          </rPr>
          <t>Rathfelder, Klaus ENV:EX:</t>
        </r>
        <r>
          <rPr>
            <sz val="9"/>
            <color indexed="81"/>
            <rFont val="Tahoma"/>
            <family val="2"/>
          </rPr>
          <t xml:space="preserve">
from 39118</t>
        </r>
      </text>
    </comment>
    <comment ref="AN76" authorId="0">
      <text>
        <r>
          <rPr>
            <b/>
            <sz val="9"/>
            <color indexed="81"/>
            <rFont val="Tahoma"/>
            <family val="2"/>
          </rPr>
          <t>Rathfelder, Klaus ENV:EX:</t>
        </r>
        <r>
          <rPr>
            <sz val="9"/>
            <color indexed="81"/>
            <rFont val="Tahoma"/>
            <family val="2"/>
          </rPr>
          <t xml:space="preserve">
from 39118</t>
        </r>
      </text>
    </comment>
    <comment ref="AP76" authorId="0">
      <text>
        <r>
          <rPr>
            <b/>
            <sz val="9"/>
            <color indexed="81"/>
            <rFont val="Tahoma"/>
            <family val="2"/>
          </rPr>
          <t>Rathfelder, Klaus ENV:EX:</t>
        </r>
        <r>
          <rPr>
            <sz val="9"/>
            <color indexed="81"/>
            <rFont val="Tahoma"/>
            <family val="2"/>
          </rPr>
          <t xml:space="preserve">
Based on assumption that it is in aquifer 592, using the conditions of the closest well in the database
This is unclear, and the well could be drilled into the underlying bedrock aquifer.
</t>
        </r>
      </text>
    </comment>
    <comment ref="G77" authorId="0">
      <text>
        <r>
          <rPr>
            <b/>
            <sz val="9"/>
            <color indexed="81"/>
            <rFont val="Tahoma"/>
            <family val="2"/>
          </rPr>
          <t>Rathfelder, Klaus ENV:EX:</t>
        </r>
        <r>
          <rPr>
            <sz val="9"/>
            <color indexed="81"/>
            <rFont val="Tahoma"/>
            <family val="2"/>
          </rPr>
          <t xml:space="preserve">
75477 is located 130 m to the S</t>
        </r>
      </text>
    </comment>
    <comment ref="G78" authorId="0">
      <text>
        <r>
          <rPr>
            <b/>
            <sz val="9"/>
            <color indexed="81"/>
            <rFont val="Tahoma"/>
            <family val="2"/>
          </rPr>
          <t>Rathfelder, Klaus ENV:EX:</t>
        </r>
        <r>
          <rPr>
            <sz val="9"/>
            <color indexed="81"/>
            <rFont val="Tahoma"/>
            <family val="2"/>
          </rPr>
          <t xml:space="preserve">
104707 is 140 m to the SE
Matching to 104707.
Andarge is using 11947, but can't find this well.  REesolve</t>
        </r>
      </text>
    </comment>
    <comment ref="G79" authorId="0">
      <text>
        <r>
          <rPr>
            <b/>
            <sz val="9"/>
            <color indexed="81"/>
            <rFont val="Tahoma"/>
            <family val="2"/>
          </rPr>
          <t>Rathfelder, Klaus ENV:EX:</t>
        </r>
        <r>
          <rPr>
            <sz val="9"/>
            <color indexed="81"/>
            <rFont val="Tahoma"/>
            <family val="2"/>
          </rPr>
          <t xml:space="preserve">
out of study area and not in a mapped aquifer</t>
        </r>
      </text>
    </comment>
    <comment ref="AQ79" authorId="0">
      <text>
        <r>
          <rPr>
            <b/>
            <sz val="9"/>
            <color indexed="81"/>
            <rFont val="Tahoma"/>
            <family val="2"/>
          </rPr>
          <t>Rathfelder, Klaus ENV:EX:</t>
        </r>
        <r>
          <rPr>
            <sz val="9"/>
            <color indexed="81"/>
            <rFont val="Tahoma"/>
            <family val="2"/>
          </rPr>
          <t xml:space="preserve">
Assuming unconsolidated based on proximity to aquifer910</t>
        </r>
      </text>
    </comment>
    <comment ref="AQ80" authorId="0">
      <text>
        <r>
          <rPr>
            <b/>
            <sz val="9"/>
            <color indexed="81"/>
            <rFont val="Tahoma"/>
            <family val="2"/>
          </rPr>
          <t>Rathfelder, Klaus ENV:EX:</t>
        </r>
        <r>
          <rPr>
            <sz val="9"/>
            <color indexed="81"/>
            <rFont val="Tahoma"/>
            <family val="2"/>
          </rPr>
          <t xml:space="preserve">
Assuming unconsolidated based on proximity to aquifer910</t>
        </r>
      </text>
    </comment>
    <comment ref="G81" authorId="0">
      <text>
        <r>
          <rPr>
            <b/>
            <sz val="9"/>
            <color indexed="81"/>
            <rFont val="Tahoma"/>
            <family val="2"/>
          </rPr>
          <t>Rathfelder, Klaus ENV:EX:</t>
        </r>
        <r>
          <rPr>
            <sz val="9"/>
            <color indexed="81"/>
            <rFont val="Tahoma"/>
            <family val="2"/>
          </rPr>
          <t xml:space="preserve">
44905 is located 190 m to the southeast</t>
        </r>
      </text>
    </comment>
    <comment ref="AJ81" authorId="0">
      <text>
        <r>
          <rPr>
            <b/>
            <sz val="9"/>
            <color indexed="81"/>
            <rFont val="Tahoma"/>
            <family val="2"/>
          </rPr>
          <t>Rathfelder, Klaus ENV:EX:</t>
        </r>
        <r>
          <rPr>
            <sz val="9"/>
            <color indexed="81"/>
            <rFont val="Tahoma"/>
            <family val="2"/>
          </rPr>
          <t xml:space="preserve">
from wt44905</t>
        </r>
      </text>
    </comment>
    <comment ref="AK81" authorId="0">
      <text>
        <r>
          <rPr>
            <b/>
            <sz val="9"/>
            <color indexed="81"/>
            <rFont val="Tahoma"/>
            <family val="2"/>
          </rPr>
          <t>Rathfelder, Klaus ENV:EX:</t>
        </r>
        <r>
          <rPr>
            <sz val="9"/>
            <color indexed="81"/>
            <rFont val="Tahoma"/>
            <family val="2"/>
          </rPr>
          <t xml:space="preserve">
from wt44905</t>
        </r>
      </text>
    </comment>
    <comment ref="AN81" authorId="0">
      <text>
        <r>
          <rPr>
            <b/>
            <sz val="9"/>
            <color indexed="81"/>
            <rFont val="Tahoma"/>
            <family val="2"/>
          </rPr>
          <t>Rathfelder, Klaus ENV:EX:</t>
        </r>
        <r>
          <rPr>
            <sz val="9"/>
            <color indexed="81"/>
            <rFont val="Tahoma"/>
            <family val="2"/>
          </rPr>
          <t xml:space="preserve">
from wt44905</t>
        </r>
      </text>
    </comment>
    <comment ref="AP81" authorId="0">
      <text>
        <r>
          <rPr>
            <b/>
            <sz val="9"/>
            <color indexed="81"/>
            <rFont val="Tahoma"/>
            <family val="2"/>
          </rPr>
          <t>Rathfelder, Klaus ENV:EX:</t>
        </r>
        <r>
          <rPr>
            <sz val="9"/>
            <color indexed="81"/>
            <rFont val="Tahoma"/>
            <family val="2"/>
          </rPr>
          <t xml:space="preserve">
from wt44905</t>
        </r>
      </text>
    </comment>
    <comment ref="AQ81" authorId="0">
      <text>
        <r>
          <rPr>
            <b/>
            <sz val="9"/>
            <color indexed="81"/>
            <rFont val="Tahoma"/>
            <family val="2"/>
          </rPr>
          <t>Rathfelder, Klaus ENV:EX:</t>
        </r>
        <r>
          <rPr>
            <sz val="9"/>
            <color indexed="81"/>
            <rFont val="Tahoma"/>
            <family val="2"/>
          </rPr>
          <t xml:space="preserve">
Although within a bedrock aquifer, the large well diameter (47 in) and shallow water depth (8 ft) suggest a dug well.  Therefore assuming unconsolidated materials.</t>
        </r>
      </text>
    </comment>
    <comment ref="AR81" authorId="0">
      <text>
        <r>
          <rPr>
            <b/>
            <sz val="9"/>
            <color indexed="81"/>
            <rFont val="Tahoma"/>
            <family val="2"/>
          </rPr>
          <t>Rathfelder, Klaus ENV:EX:</t>
        </r>
        <r>
          <rPr>
            <sz val="9"/>
            <color indexed="81"/>
            <rFont val="Tahoma"/>
            <family val="2"/>
          </rPr>
          <t xml:space="preserve">
from wt44905</t>
        </r>
      </text>
    </comment>
    <comment ref="G82" authorId="0">
      <text>
        <r>
          <rPr>
            <b/>
            <sz val="9"/>
            <color indexed="81"/>
            <rFont val="Tahoma"/>
            <family val="2"/>
          </rPr>
          <t>Rathfelder, Klaus ENV:EX:</t>
        </r>
        <r>
          <rPr>
            <sz val="9"/>
            <color indexed="81"/>
            <rFont val="Tahoma"/>
            <family val="2"/>
          </rPr>
          <t xml:space="preserve">
Shallow well.  Confined S&amp;G WB formation.  May be flowing</t>
        </r>
      </text>
    </comment>
    <comment ref="AI82" authorId="0">
      <text>
        <r>
          <rPr>
            <b/>
            <sz val="9"/>
            <color indexed="81"/>
            <rFont val="Tahoma"/>
            <family val="2"/>
          </rPr>
          <t>Rathfelder, Klaus ENV:EX:</t>
        </r>
        <r>
          <rPr>
            <sz val="9"/>
            <color indexed="81"/>
            <rFont val="Tahoma"/>
            <family val="2"/>
          </rPr>
          <t xml:space="preserve">
spatially located in BR aquifer 633, but lithology indicates an UNC WB formation.  Therefore not associated with any aquifer.
Andarge has used 633,but 633 is a BR aquifer.  Need to resolve.</t>
        </r>
      </text>
    </comment>
    <comment ref="AO82" authorId="0">
      <text>
        <r>
          <rPr>
            <b/>
            <sz val="9"/>
            <color indexed="81"/>
            <rFont val="Tahoma"/>
            <family val="2"/>
          </rPr>
          <t>Rathfelder, Klaus ENV:EX:</t>
        </r>
        <r>
          <rPr>
            <sz val="9"/>
            <color indexed="81"/>
            <rFont val="Tahoma"/>
            <family val="2"/>
          </rPr>
          <t xml:space="preserve">
notes sugest well is flowing at 6 gpm</t>
        </r>
      </text>
    </comment>
    <comment ref="G83" authorId="0">
      <text>
        <r>
          <rPr>
            <b/>
            <sz val="9"/>
            <color indexed="81"/>
            <rFont val="Tahoma"/>
            <family val="2"/>
          </rPr>
          <t>Rathfelder, Klaus ENV:EX:</t>
        </r>
        <r>
          <rPr>
            <sz val="9"/>
            <color indexed="81"/>
            <rFont val="Tahoma"/>
            <family val="2"/>
          </rPr>
          <t xml:space="preserve">
Outside of study area and not in a mapped aquifer.  </t>
        </r>
      </text>
    </comment>
    <comment ref="AI83" authorId="0">
      <text>
        <r>
          <rPr>
            <b/>
            <sz val="9"/>
            <color indexed="81"/>
            <rFont val="Tahoma"/>
            <family val="2"/>
          </rPr>
          <t>Rathfelder, Klaus ENV:EX:</t>
        </r>
        <r>
          <rPr>
            <sz val="9"/>
            <color indexed="81"/>
            <rFont val="Tahoma"/>
            <family val="2"/>
          </rPr>
          <t xml:space="preserve">
not in  a mapped aquifer
andarge is using 688 which is south of the well.</t>
        </r>
      </text>
    </comment>
    <comment ref="AQ83" authorId="0">
      <text>
        <r>
          <rPr>
            <b/>
            <sz val="9"/>
            <color indexed="81"/>
            <rFont val="Tahoma"/>
            <family val="2"/>
          </rPr>
          <t>Rathfelder, Klaus ENV:EX:</t>
        </r>
        <r>
          <rPr>
            <sz val="9"/>
            <color indexed="81"/>
            <rFont val="Tahoma"/>
            <family val="2"/>
          </rPr>
          <t xml:space="preserve">
No well or aquifer information,  assuming unconsolidated based on lithology of nearby wells</t>
        </r>
      </text>
    </comment>
    <comment ref="G85" authorId="0">
      <text>
        <r>
          <rPr>
            <b/>
            <sz val="9"/>
            <color indexed="81"/>
            <rFont val="Tahoma"/>
            <family val="2"/>
          </rPr>
          <t>Rathfelder, Klaus ENV:EX:</t>
        </r>
        <r>
          <rPr>
            <sz val="9"/>
            <color indexed="81"/>
            <rFont val="Tahoma"/>
            <family val="2"/>
          </rPr>
          <t xml:space="preserve">
Closest well in database are:
wt102905 is 1.4 km to the SE
</t>
        </r>
      </text>
    </comment>
    <comment ref="AI85" authorId="0">
      <text>
        <r>
          <rPr>
            <b/>
            <sz val="9"/>
            <color indexed="81"/>
            <rFont val="Tahoma"/>
            <family val="2"/>
          </rPr>
          <t>Rathfelder, Klaus ENV:EX:</t>
        </r>
        <r>
          <rPr>
            <sz val="9"/>
            <color indexed="81"/>
            <rFont val="Tahoma"/>
            <family val="2"/>
          </rPr>
          <t xml:space="preserve">
Located outside of all mapped aquifers
Andarge is using aquifer 591, need to resolve.</t>
        </r>
      </text>
    </comment>
    <comment ref="AQ85" authorId="0">
      <text>
        <r>
          <rPr>
            <b/>
            <sz val="9"/>
            <color indexed="81"/>
            <rFont val="Tahoma"/>
            <family val="2"/>
          </rPr>
          <t>Rathfelder, Klaus ENV:EX:</t>
        </r>
        <r>
          <rPr>
            <sz val="9"/>
            <color indexed="81"/>
            <rFont val="Tahoma"/>
            <family val="2"/>
          </rPr>
          <t xml:space="preserve">
Assuming Bedrock based on lithology of nearest well</t>
        </r>
      </text>
    </comment>
    <comment ref="G86" authorId="0">
      <text>
        <r>
          <rPr>
            <b/>
            <sz val="9"/>
            <color indexed="81"/>
            <rFont val="Tahoma"/>
            <family val="2"/>
          </rPr>
          <t>Rathfelder, Klaus ENV:EX:</t>
        </r>
        <r>
          <rPr>
            <sz val="9"/>
            <color indexed="81"/>
            <rFont val="Tahoma"/>
            <family val="2"/>
          </rPr>
          <t xml:space="preserve">
closest well is wt17602</t>
        </r>
      </text>
    </comment>
    <comment ref="AQ86" authorId="0">
      <text>
        <r>
          <rPr>
            <b/>
            <sz val="9"/>
            <color indexed="81"/>
            <rFont val="Tahoma"/>
            <family val="2"/>
          </rPr>
          <t>Rathfelder, Klaus ENV:EX:</t>
        </r>
        <r>
          <rPr>
            <sz val="9"/>
            <color indexed="81"/>
            <rFont val="Tahoma"/>
            <family val="2"/>
          </rPr>
          <t xml:space="preserve">
Assuming BR well based on location in aquifer 591</t>
        </r>
      </text>
    </comment>
    <comment ref="G87" authorId="0">
      <text>
        <r>
          <rPr>
            <b/>
            <sz val="9"/>
            <color indexed="81"/>
            <rFont val="Tahoma"/>
            <family val="2"/>
          </rPr>
          <t>Rathfelder, Klaus ENV:EX:</t>
        </r>
        <r>
          <rPr>
            <sz val="9"/>
            <color indexed="81"/>
            <rFont val="Tahoma"/>
            <family val="2"/>
          </rPr>
          <t xml:space="preserve">
Survey well is outside of the primary study area
wt48569 is located 340 m to the NE</t>
        </r>
      </text>
    </comment>
    <comment ref="G88" authorId="0">
      <text>
        <r>
          <rPr>
            <b/>
            <sz val="9"/>
            <color indexed="81"/>
            <rFont val="Tahoma"/>
            <family val="2"/>
          </rPr>
          <t>Rathfelder, Klaus ENV:EX:</t>
        </r>
        <r>
          <rPr>
            <sz val="9"/>
            <color indexed="81"/>
            <rFont val="Tahoma"/>
            <family val="2"/>
          </rPr>
          <t xml:space="preserve">
Closest well in database are:
wt39103 is 1.6 km to the east
</t>
        </r>
      </text>
    </comment>
    <comment ref="AI88" authorId="0">
      <text>
        <r>
          <rPr>
            <b/>
            <sz val="9"/>
            <color indexed="81"/>
            <rFont val="Tahoma"/>
            <family val="2"/>
          </rPr>
          <t>Rathfelder, Klaus ENV:EX:</t>
        </r>
        <r>
          <rPr>
            <sz val="9"/>
            <color indexed="81"/>
            <rFont val="Tahoma"/>
            <family val="2"/>
          </rPr>
          <t xml:space="preserve">
asssumed based on location</t>
        </r>
      </text>
    </comment>
    <comment ref="AP88" authorId="0">
      <text>
        <r>
          <rPr>
            <b/>
            <sz val="9"/>
            <color indexed="81"/>
            <rFont val="Tahoma"/>
            <family val="2"/>
          </rPr>
          <t>Rathfelder, Klaus ENV:EX:</t>
        </r>
        <r>
          <rPr>
            <sz val="9"/>
            <color indexed="81"/>
            <rFont val="Tahoma"/>
            <family val="2"/>
          </rPr>
          <t xml:space="preserve">
based on location within boundary of aquifer 622</t>
        </r>
      </text>
    </comment>
    <comment ref="AQ88" authorId="0">
      <text>
        <r>
          <rPr>
            <b/>
            <sz val="9"/>
            <color indexed="81"/>
            <rFont val="Tahoma"/>
            <family val="2"/>
          </rPr>
          <t>Rathfelder, Klaus ENV:EX:</t>
        </r>
        <r>
          <rPr>
            <sz val="9"/>
            <color indexed="81"/>
            <rFont val="Tahoma"/>
            <family val="2"/>
          </rPr>
          <t xml:space="preserve">
Assuming BR well based on location in aquifer 622</t>
        </r>
      </text>
    </comment>
    <comment ref="G89" authorId="0">
      <text>
        <r>
          <rPr>
            <b/>
            <sz val="9"/>
            <color indexed="81"/>
            <rFont val="Tahoma"/>
            <family val="2"/>
          </rPr>
          <t>Rathfelder, Klaus ENV:EX:</t>
        </r>
        <r>
          <rPr>
            <sz val="9"/>
            <color indexed="81"/>
            <rFont val="Tahoma"/>
            <family val="2"/>
          </rPr>
          <t xml:space="preserve">
wt29617 is 123  to the south
yield=10 gpm
depth = 240
WB formation SH &amp; SS
wt102641 is 235 to the SW
yield=25 gpm
depth = 239
WB formation = SS
Both wells have similar depth and lithology
Matching survey well to wt102641 to be consistent with Andarge.  </t>
        </r>
      </text>
    </comment>
    <comment ref="AP89" authorId="0">
      <text>
        <r>
          <rPr>
            <b/>
            <sz val="9"/>
            <color indexed="81"/>
            <rFont val="Tahoma"/>
            <family val="2"/>
          </rPr>
          <t>Rathfelder, Klaus ENV:EX:</t>
        </r>
        <r>
          <rPr>
            <sz val="9"/>
            <color indexed="81"/>
            <rFont val="Tahoma"/>
            <family val="2"/>
          </rPr>
          <t xml:space="preserve">
based on lithology at 29617 and 102641</t>
        </r>
      </text>
    </comment>
    <comment ref="AQ89" authorId="0">
      <text>
        <r>
          <rPr>
            <b/>
            <sz val="9"/>
            <color indexed="81"/>
            <rFont val="Tahoma"/>
            <family val="2"/>
          </rPr>
          <t>Rathfelder, Klaus ENV:EX:</t>
        </r>
        <r>
          <rPr>
            <sz val="9"/>
            <color indexed="81"/>
            <rFont val="Tahoma"/>
            <family val="2"/>
          </rPr>
          <t xml:space="preserve">
Assuming BR well based on location in aquifer 622</t>
        </r>
      </text>
    </comment>
    <comment ref="AR89" authorId="0">
      <text>
        <r>
          <rPr>
            <b/>
            <sz val="9"/>
            <color indexed="81"/>
            <rFont val="Tahoma"/>
            <family val="2"/>
          </rPr>
          <t>Rathfelder, Klaus ENV:EX:</t>
        </r>
        <r>
          <rPr>
            <sz val="9"/>
            <color indexed="81"/>
            <rFont val="Tahoma"/>
            <family val="2"/>
          </rPr>
          <t xml:space="preserve">
screen interval</t>
        </r>
      </text>
    </comment>
    <comment ref="G90" authorId="0">
      <text>
        <r>
          <rPr>
            <b/>
            <sz val="9"/>
            <color indexed="81"/>
            <rFont val="Tahoma"/>
            <family val="2"/>
          </rPr>
          <t>Rathfelder, Klaus ENV:EX:</t>
        </r>
        <r>
          <rPr>
            <sz val="9"/>
            <color indexed="81"/>
            <rFont val="Tahoma"/>
            <family val="2"/>
          </rPr>
          <t xml:space="preserve">
wt39109 is 214 m to the north.  This well is a 390 ft bedrock well, producing 2 gpm.  No info on SWL.</t>
        </r>
      </text>
    </comment>
    <comment ref="AP90" authorId="0">
      <text>
        <r>
          <rPr>
            <b/>
            <sz val="9"/>
            <color indexed="81"/>
            <rFont val="Tahoma"/>
            <family val="2"/>
          </rPr>
          <t>Rathfelder, Klaus ENV:EX:</t>
        </r>
        <r>
          <rPr>
            <sz val="9"/>
            <color indexed="81"/>
            <rFont val="Tahoma"/>
            <family val="2"/>
          </rPr>
          <t xml:space="preserve">
based on lithology at 39109</t>
        </r>
      </text>
    </comment>
    <comment ref="AQ90" authorId="0">
      <text>
        <r>
          <rPr>
            <b/>
            <sz val="9"/>
            <color indexed="81"/>
            <rFont val="Tahoma"/>
            <family val="2"/>
          </rPr>
          <t>Rathfelder, Klaus ENV:EX:</t>
        </r>
        <r>
          <rPr>
            <sz val="9"/>
            <color indexed="81"/>
            <rFont val="Tahoma"/>
            <family val="2"/>
          </rPr>
          <t xml:space="preserve">
Assuming BR well based on location in aquifer 622</t>
        </r>
      </text>
    </comment>
    <comment ref="G91" authorId="0">
      <text>
        <r>
          <rPr>
            <b/>
            <sz val="9"/>
            <color indexed="81"/>
            <rFont val="Tahoma"/>
            <family val="2"/>
          </rPr>
          <t>Rathfelder, Klaus ENV:EX:</t>
        </r>
        <r>
          <rPr>
            <sz val="9"/>
            <color indexed="81"/>
            <rFont val="Tahoma"/>
            <family val="2"/>
          </rPr>
          <t xml:space="preserve">
wt1793 is 70 m to the SE.</t>
        </r>
      </text>
    </comment>
    <comment ref="AQ91" authorId="0">
      <text>
        <r>
          <rPr>
            <b/>
            <sz val="9"/>
            <color indexed="81"/>
            <rFont val="Tahoma"/>
            <family val="2"/>
          </rPr>
          <t>Rathfelder, Klaus ENV:EX:</t>
        </r>
        <r>
          <rPr>
            <sz val="9"/>
            <color indexed="81"/>
            <rFont val="Tahoma"/>
            <family val="2"/>
          </rPr>
          <t xml:space="preserve">
Assuming BR well based on location in aquifer 591</t>
        </r>
      </text>
    </comment>
    <comment ref="AI92" authorId="0">
      <text>
        <r>
          <rPr>
            <b/>
            <sz val="9"/>
            <color indexed="81"/>
            <rFont val="Tahoma"/>
            <family val="2"/>
          </rPr>
          <t>Rathfelder, Klaus ENV:EX:</t>
        </r>
        <r>
          <rPr>
            <sz val="9"/>
            <color indexed="81"/>
            <rFont val="Tahoma"/>
            <family val="2"/>
          </rPr>
          <t xml:space="preserve">
not in mapped aquifer</t>
        </r>
      </text>
    </comment>
    <comment ref="G93" authorId="0">
      <text>
        <r>
          <rPr>
            <b/>
            <sz val="9"/>
            <color indexed="81"/>
            <rFont val="Tahoma"/>
            <family val="2"/>
          </rPr>
          <t>Rathfelder, Klaus ENV:EX:</t>
        </r>
        <r>
          <rPr>
            <sz val="9"/>
            <color indexed="81"/>
            <rFont val="Tahoma"/>
            <family val="2"/>
          </rPr>
          <t xml:space="preserve">
very close to GSBC-34
Andarge is not using any well.</t>
        </r>
      </text>
    </comment>
    <comment ref="AQ94" authorId="0">
      <text>
        <r>
          <rPr>
            <b/>
            <sz val="9"/>
            <color indexed="81"/>
            <rFont val="Tahoma"/>
            <family val="2"/>
          </rPr>
          <t>Rathfelder, Klaus ENV:EX:</t>
        </r>
        <r>
          <rPr>
            <sz val="9"/>
            <color indexed="81"/>
            <rFont val="Tahoma"/>
            <family val="2"/>
          </rPr>
          <t xml:space="preserve">
Very limited inforation.  Assuming unconsolidated based on proximity to aquifer 910</t>
        </r>
      </text>
    </comment>
    <comment ref="AQ95" authorId="0">
      <text>
        <r>
          <rPr>
            <b/>
            <sz val="9"/>
            <color indexed="81"/>
            <rFont val="Tahoma"/>
            <family val="2"/>
          </rPr>
          <t>Rathfelder, Klaus ENV:EX:</t>
        </r>
        <r>
          <rPr>
            <sz val="9"/>
            <color indexed="81"/>
            <rFont val="Tahoma"/>
            <family val="2"/>
          </rPr>
          <t xml:space="preserve">
Very limited inforation.  Assuming unconsolidated based on proximity to aquifer 910</t>
        </r>
      </text>
    </comment>
    <comment ref="G96" authorId="0">
      <text>
        <r>
          <rPr>
            <b/>
            <sz val="9"/>
            <color indexed="81"/>
            <rFont val="Tahoma"/>
            <family val="2"/>
          </rPr>
          <t>Rathfelder, Klaus ENV:EX:</t>
        </r>
        <r>
          <rPr>
            <sz val="9"/>
            <color indexed="81"/>
            <rFont val="Tahoma"/>
            <family val="2"/>
          </rPr>
          <t xml:space="preserve">
60137 is located 460 m to the SW.  It is a shallow BR well.
Survey wel is located outside of the main study area</t>
        </r>
      </text>
    </comment>
    <comment ref="AQ96" authorId="0">
      <text>
        <r>
          <rPr>
            <b/>
            <sz val="9"/>
            <color indexed="81"/>
            <rFont val="Tahoma"/>
            <family val="2"/>
          </rPr>
          <t>Rathfelder, Klaus ENV:EX:</t>
        </r>
        <r>
          <rPr>
            <sz val="9"/>
            <color indexed="81"/>
            <rFont val="Tahoma"/>
            <family val="2"/>
          </rPr>
          <t xml:space="preserve">
based on location in 681</t>
        </r>
      </text>
    </comment>
    <comment ref="AI98" authorId="0">
      <text>
        <r>
          <rPr>
            <b/>
            <sz val="9"/>
            <color indexed="81"/>
            <rFont val="Tahoma"/>
            <family val="2"/>
          </rPr>
          <t>Rathfelder, Klaus ENV:EX:</t>
        </r>
        <r>
          <rPr>
            <sz val="9"/>
            <color indexed="81"/>
            <rFont val="Tahoma"/>
            <family val="2"/>
          </rPr>
          <t xml:space="preserve">
Should be 596 based on lithology.  Andarge has 593.  Need to resolve.</t>
        </r>
      </text>
    </comment>
    <comment ref="AI99" authorId="0">
      <text>
        <r>
          <rPr>
            <b/>
            <sz val="9"/>
            <color indexed="81"/>
            <rFont val="Tahoma"/>
            <family val="2"/>
          </rPr>
          <t>Rathfelder, Klaus ENV:EX:</t>
        </r>
        <r>
          <rPr>
            <sz val="9"/>
            <color indexed="81"/>
            <rFont val="Tahoma"/>
            <family val="2"/>
          </rPr>
          <t xml:space="preserve">
Should be 591 based on lithology.  Andarge has 592.  Need to resolve.</t>
        </r>
      </text>
    </comment>
    <comment ref="AQ100" authorId="0">
      <text>
        <r>
          <rPr>
            <b/>
            <sz val="9"/>
            <color indexed="81"/>
            <rFont val="Tahoma"/>
            <family val="2"/>
          </rPr>
          <t>Rathfelder, Klaus ENV:EX:</t>
        </r>
        <r>
          <rPr>
            <sz val="9"/>
            <color indexed="81"/>
            <rFont val="Tahoma"/>
            <family val="2"/>
          </rPr>
          <t xml:space="preserve">
based on location with aquifer 910</t>
        </r>
      </text>
    </comment>
    <comment ref="G102" authorId="0">
      <text>
        <r>
          <rPr>
            <b/>
            <sz val="9"/>
            <color indexed="81"/>
            <rFont val="Tahoma"/>
            <family val="2"/>
          </rPr>
          <t>Rathfelder, Klaus ENV:EX:</t>
        </r>
        <r>
          <rPr>
            <sz val="9"/>
            <color indexed="81"/>
            <rFont val="Tahoma"/>
            <family val="2"/>
          </rPr>
          <t xml:space="preserve">
Outside of study area and not in a mapped aquifer.  </t>
        </r>
      </text>
    </comment>
    <comment ref="AI102" authorId="0">
      <text>
        <r>
          <rPr>
            <b/>
            <sz val="9"/>
            <color indexed="81"/>
            <rFont val="Tahoma"/>
            <family val="2"/>
          </rPr>
          <t>Rathfelder, Klaus ENV:EX:</t>
        </r>
        <r>
          <rPr>
            <sz val="9"/>
            <color indexed="81"/>
            <rFont val="Tahoma"/>
            <family val="2"/>
          </rPr>
          <t xml:space="preserve">
not in a mapped aquifer.
Andarge is using 591</t>
        </r>
      </text>
    </comment>
    <comment ref="AQ102" authorId="0">
      <text>
        <r>
          <rPr>
            <b/>
            <sz val="9"/>
            <color indexed="81"/>
            <rFont val="Tahoma"/>
            <family val="2"/>
          </rPr>
          <t>Rathfelder, Klaus ENV:EX:</t>
        </r>
        <r>
          <rPr>
            <sz val="9"/>
            <color indexed="81"/>
            <rFont val="Tahoma"/>
            <family val="2"/>
          </rPr>
          <t xml:space="preserve">
Limited information.  Assuming bedrock based on proximity to wt104421 which is a bedrock well.</t>
        </r>
      </text>
    </comment>
    <comment ref="G103" authorId="0">
      <text>
        <r>
          <rPr>
            <b/>
            <sz val="9"/>
            <color indexed="81"/>
            <rFont val="Tahoma"/>
            <family val="2"/>
          </rPr>
          <t>Rathfelder, Klaus ENV:EX:</t>
        </r>
        <r>
          <rPr>
            <sz val="9"/>
            <color indexed="81"/>
            <rFont val="Tahoma"/>
            <family val="2"/>
          </rPr>
          <t xml:space="preserve">
Outside of study area and not in a mapped aquifer.  </t>
        </r>
      </text>
    </comment>
    <comment ref="AI103" authorId="0">
      <text>
        <r>
          <rPr>
            <b/>
            <sz val="9"/>
            <color indexed="81"/>
            <rFont val="Tahoma"/>
            <family val="2"/>
          </rPr>
          <t>Rathfelder, Klaus ENV:EX:</t>
        </r>
        <r>
          <rPr>
            <sz val="9"/>
            <color indexed="81"/>
            <rFont val="Tahoma"/>
            <family val="2"/>
          </rPr>
          <t xml:space="preserve">
not in a mapped aquifer.
Andarge is using 591</t>
        </r>
      </text>
    </comment>
    <comment ref="AQ103" authorId="0">
      <text>
        <r>
          <rPr>
            <b/>
            <sz val="9"/>
            <color indexed="81"/>
            <rFont val="Tahoma"/>
            <family val="2"/>
          </rPr>
          <t>Rathfelder, Klaus ENV:EX:</t>
        </r>
        <r>
          <rPr>
            <sz val="9"/>
            <color indexed="81"/>
            <rFont val="Tahoma"/>
            <family val="2"/>
          </rPr>
          <t xml:space="preserve">
Limited information.  Assuming bedrock based on proximity to wt104421 which is a bedrock well.</t>
        </r>
      </text>
    </comment>
    <comment ref="G104" authorId="0">
      <text>
        <r>
          <rPr>
            <b/>
            <sz val="9"/>
            <color indexed="81"/>
            <rFont val="Tahoma"/>
            <family val="2"/>
          </rPr>
          <t>Rathfelder, Klaus ENV:EX:</t>
        </r>
        <r>
          <rPr>
            <sz val="9"/>
            <color indexed="81"/>
            <rFont val="Tahoma"/>
            <family val="2"/>
          </rPr>
          <t xml:space="preserve">
103017 is 14 m from well
103018 is 40 m from well
21232 is 140 m to the SE
log for 21232 shows fine sand from 60-220 similar to 103018
Match survey well to wt103017.  Andarge is using 21232.  Need to resolve.
</t>
        </r>
      </text>
    </comment>
    <comment ref="AI104" authorId="0">
      <text>
        <r>
          <rPr>
            <b/>
            <sz val="9"/>
            <color indexed="81"/>
            <rFont val="Tahoma"/>
            <family val="2"/>
          </rPr>
          <t>Rathfelder, Klaus ENV:EX:</t>
        </r>
        <r>
          <rPr>
            <sz val="9"/>
            <color indexed="81"/>
            <rFont val="Tahoma"/>
            <family val="2"/>
          </rPr>
          <t xml:space="preserve">
based on location</t>
        </r>
      </text>
    </comment>
    <comment ref="AJ104" authorId="0">
      <text>
        <r>
          <rPr>
            <b/>
            <sz val="9"/>
            <color indexed="81"/>
            <rFont val="Tahoma"/>
            <family val="2"/>
          </rPr>
          <t>Rathfelder, Klaus ENV:EX:</t>
        </r>
        <r>
          <rPr>
            <sz val="9"/>
            <color indexed="81"/>
            <rFont val="Tahoma"/>
            <family val="2"/>
          </rPr>
          <t xml:space="preserve">
from 103017</t>
        </r>
      </text>
    </comment>
    <comment ref="AP104" authorId="0">
      <text>
        <r>
          <rPr>
            <b/>
            <sz val="9"/>
            <color indexed="81"/>
            <rFont val="Tahoma"/>
            <family val="2"/>
          </rPr>
          <t>Rathfelder, Klaus ENV:EX:</t>
        </r>
        <r>
          <rPr>
            <sz val="9"/>
            <color indexed="81"/>
            <rFont val="Tahoma"/>
            <family val="2"/>
          </rPr>
          <t xml:space="preserve">
based on lithology from 103017</t>
        </r>
      </text>
    </comment>
    <comment ref="G105" authorId="0">
      <text>
        <r>
          <rPr>
            <b/>
            <sz val="9"/>
            <color indexed="81"/>
            <rFont val="Tahoma"/>
            <family val="2"/>
          </rPr>
          <t>Rathfelder, Klaus ENV:EX:</t>
        </r>
        <r>
          <rPr>
            <sz val="9"/>
            <color indexed="81"/>
            <rFont val="Tahoma"/>
            <family val="2"/>
          </rPr>
          <t xml:space="preserve">
17371 is located 310 m to the NE
Matching survey well to this well, consistent with Andarge.</t>
        </r>
      </text>
    </comment>
    <comment ref="AI105" authorId="0">
      <text>
        <r>
          <rPr>
            <b/>
            <sz val="9"/>
            <color indexed="81"/>
            <rFont val="Tahoma"/>
            <family val="2"/>
          </rPr>
          <t>Rathfelder, Klaus ENV:EX:</t>
        </r>
        <r>
          <rPr>
            <sz val="9"/>
            <color indexed="81"/>
            <rFont val="Tahoma"/>
            <family val="2"/>
          </rPr>
          <t xml:space="preserve">
based on location</t>
        </r>
      </text>
    </comment>
    <comment ref="AJ105" authorId="0">
      <text>
        <r>
          <rPr>
            <b/>
            <sz val="9"/>
            <color indexed="81"/>
            <rFont val="Tahoma"/>
            <family val="2"/>
          </rPr>
          <t>Rathfelder, Klaus ENV:EX:</t>
        </r>
        <r>
          <rPr>
            <sz val="9"/>
            <color indexed="81"/>
            <rFont val="Tahoma"/>
            <family val="2"/>
          </rPr>
          <t xml:space="preserve">
from 17371</t>
        </r>
      </text>
    </comment>
    <comment ref="AK105" authorId="0">
      <text>
        <r>
          <rPr>
            <b/>
            <sz val="9"/>
            <color indexed="81"/>
            <rFont val="Tahoma"/>
            <family val="2"/>
          </rPr>
          <t>Rathfelder, Klaus ENV:EX:</t>
        </r>
        <r>
          <rPr>
            <sz val="9"/>
            <color indexed="81"/>
            <rFont val="Tahoma"/>
            <family val="2"/>
          </rPr>
          <t xml:space="preserve">
from 17371</t>
        </r>
      </text>
    </comment>
    <comment ref="AN105" authorId="0">
      <text>
        <r>
          <rPr>
            <b/>
            <sz val="9"/>
            <color indexed="81"/>
            <rFont val="Tahoma"/>
            <family val="2"/>
          </rPr>
          <t>Rathfelder, Klaus ENV:EX:</t>
        </r>
        <r>
          <rPr>
            <sz val="9"/>
            <color indexed="81"/>
            <rFont val="Tahoma"/>
            <family val="2"/>
          </rPr>
          <t xml:space="preserve">
from 17371</t>
        </r>
      </text>
    </comment>
    <comment ref="AP105" authorId="0">
      <text>
        <r>
          <rPr>
            <b/>
            <sz val="9"/>
            <color indexed="81"/>
            <rFont val="Tahoma"/>
            <family val="2"/>
          </rPr>
          <t>Rathfelder, Klaus ENV:EX:</t>
        </r>
        <r>
          <rPr>
            <sz val="9"/>
            <color indexed="81"/>
            <rFont val="Tahoma"/>
            <family val="2"/>
          </rPr>
          <t xml:space="preserve">
from 17371</t>
        </r>
      </text>
    </comment>
    <comment ref="AR105" authorId="0">
      <text>
        <r>
          <rPr>
            <b/>
            <sz val="9"/>
            <color indexed="81"/>
            <rFont val="Tahoma"/>
            <family val="2"/>
          </rPr>
          <t>Rathfelder, Klaus ENV:EX:</t>
        </r>
        <r>
          <rPr>
            <sz val="9"/>
            <color indexed="81"/>
            <rFont val="Tahoma"/>
            <family val="2"/>
          </rPr>
          <t xml:space="preserve">
from 17371</t>
        </r>
      </text>
    </comment>
    <comment ref="G107" authorId="0">
      <text>
        <r>
          <rPr>
            <b/>
            <sz val="9"/>
            <color indexed="81"/>
            <rFont val="Tahoma"/>
            <family val="2"/>
          </rPr>
          <t>Rathfelder, Klaus ENV:EX:</t>
        </r>
        <r>
          <rPr>
            <sz val="9"/>
            <color indexed="81"/>
            <rFont val="Tahoma"/>
            <family val="2"/>
          </rPr>
          <t xml:space="preserve">
22128 is 170 m from well to the S
60000 is 180 m from well to the S
Both of these wells are bedrock wells located in Aquifer 633, however 22128 is reported to be DRY
Matching suvery well to wt60000, consistent with Andarge.</t>
        </r>
      </text>
    </comment>
    <comment ref="AQ107" authorId="0">
      <text>
        <r>
          <rPr>
            <b/>
            <sz val="9"/>
            <color indexed="81"/>
            <rFont val="Tahoma"/>
            <family val="2"/>
          </rPr>
          <t>Rathfelder, Klaus ENV:EX:</t>
        </r>
        <r>
          <rPr>
            <sz val="9"/>
            <color indexed="81"/>
            <rFont val="Tahoma"/>
            <family val="2"/>
          </rPr>
          <t xml:space="preserve">
assuming Bedrock due to proximity to Aq 633</t>
        </r>
      </text>
    </comment>
    <comment ref="AQ108" authorId="0">
      <text>
        <r>
          <rPr>
            <b/>
            <sz val="9"/>
            <color indexed="81"/>
            <rFont val="Tahoma"/>
            <family val="2"/>
          </rPr>
          <t>Rathfelder, Klaus ENV:EX:</t>
        </r>
        <r>
          <rPr>
            <sz val="9"/>
            <color indexed="81"/>
            <rFont val="Tahoma"/>
            <family val="2"/>
          </rPr>
          <t xml:space="preserve">
Very little info,  assuming unconsolidated based on proximity to aquifer 910.</t>
        </r>
      </text>
    </comment>
    <comment ref="G110" authorId="0">
      <text>
        <r>
          <rPr>
            <b/>
            <sz val="9"/>
            <color indexed="81"/>
            <rFont val="Tahoma"/>
            <family val="2"/>
          </rPr>
          <t>Rathfelder, Klaus ENV:EX:</t>
        </r>
        <r>
          <rPr>
            <sz val="9"/>
            <color indexed="81"/>
            <rFont val="Tahoma"/>
            <family val="2"/>
          </rPr>
          <t xml:space="preserve">
wt76281 is 440 m to the NE.
Adarge did not associate the suvey well to any well in WELLS</t>
        </r>
      </text>
    </comment>
    <comment ref="AQ110" authorId="0">
      <text>
        <r>
          <rPr>
            <b/>
            <sz val="9"/>
            <color indexed="81"/>
            <rFont val="Tahoma"/>
            <family val="2"/>
          </rPr>
          <t>Rathfelder, Klaus ENV:EX:</t>
        </r>
        <r>
          <rPr>
            <sz val="9"/>
            <color indexed="81"/>
            <rFont val="Tahoma"/>
            <family val="2"/>
          </rPr>
          <t xml:space="preserve">
Little information.  Assuming unconsolidated based on notes in well log indicating well is constructed with a  6 ft metal culvert, hand dug.</t>
        </r>
      </text>
    </comment>
    <comment ref="G111" authorId="0">
      <text>
        <r>
          <rPr>
            <b/>
            <sz val="9"/>
            <color indexed="81"/>
            <rFont val="Tahoma"/>
            <family val="2"/>
          </rPr>
          <t>Rathfelder, Klaus ENV:EX:</t>
        </r>
        <r>
          <rPr>
            <sz val="9"/>
            <color indexed="81"/>
            <rFont val="Tahoma"/>
            <family val="2"/>
          </rPr>
          <t xml:space="preserve">
Outside of study area and not in a mapped aquifer.  Near AS69
Andarge is using wt222, but can't find this well.  To resolve.</t>
        </r>
      </text>
    </comment>
    <comment ref="AI111" authorId="0">
      <text>
        <r>
          <rPr>
            <b/>
            <sz val="9"/>
            <color indexed="81"/>
            <rFont val="Tahoma"/>
            <family val="2"/>
          </rPr>
          <t>Rathfelder, Klaus ENV:EX:</t>
        </r>
        <r>
          <rPr>
            <sz val="9"/>
            <color indexed="81"/>
            <rFont val="Tahoma"/>
            <family val="2"/>
          </rPr>
          <t xml:space="preserve">
not in a mapped aquifer.
Andarge is using 634, which is far to the west</t>
        </r>
      </text>
    </comment>
    <comment ref="AQ111" authorId="0">
      <text>
        <r>
          <rPr>
            <b/>
            <sz val="9"/>
            <color indexed="81"/>
            <rFont val="Tahoma"/>
            <family val="2"/>
          </rPr>
          <t>Rathfelder, Klaus ENV:EX:</t>
        </r>
        <r>
          <rPr>
            <sz val="9"/>
            <color indexed="81"/>
            <rFont val="Tahoma"/>
            <family val="2"/>
          </rPr>
          <t xml:space="preserve">
No well or aquifer information.  Assuming unconsolidated based on lithology of closest well - WT14505</t>
        </r>
      </text>
    </comment>
    <comment ref="G112" authorId="0">
      <text>
        <r>
          <rPr>
            <b/>
            <sz val="9"/>
            <color indexed="81"/>
            <rFont val="Tahoma"/>
            <family val="2"/>
          </rPr>
          <t>Rathfelder, Klaus ENV:EX:</t>
        </r>
        <r>
          <rPr>
            <sz val="9"/>
            <color indexed="81"/>
            <rFont val="Tahoma"/>
            <family val="2"/>
          </rPr>
          <t xml:space="preserve">
Outside of study area and not in a mapped aquifer.  
Andarge is using wt224, but can't find this well.  To resolve</t>
        </r>
      </text>
    </comment>
    <comment ref="AI112" authorId="0">
      <text>
        <r>
          <rPr>
            <b/>
            <sz val="9"/>
            <color indexed="81"/>
            <rFont val="Tahoma"/>
            <family val="2"/>
          </rPr>
          <t>Rathfelder, Klaus ENV:EX:</t>
        </r>
        <r>
          <rPr>
            <sz val="9"/>
            <color indexed="81"/>
            <rFont val="Tahoma"/>
            <family val="2"/>
          </rPr>
          <t xml:space="preserve">
not in a mapped aquifer.
Andarge is using 634, which is far to the west</t>
        </r>
      </text>
    </comment>
    <comment ref="AQ112" authorId="0">
      <text>
        <r>
          <rPr>
            <b/>
            <sz val="9"/>
            <color indexed="81"/>
            <rFont val="Tahoma"/>
            <family val="2"/>
          </rPr>
          <t>Rathfelder, Klaus ENV:EX:</t>
        </r>
        <r>
          <rPr>
            <sz val="9"/>
            <color indexed="81"/>
            <rFont val="Tahoma"/>
            <family val="2"/>
          </rPr>
          <t xml:space="preserve">
No well or aquifer information.  Assuming unconsolidated based on lithology of closest well - WT14505</t>
        </r>
      </text>
    </comment>
    <comment ref="G113" authorId="0">
      <text>
        <r>
          <rPr>
            <b/>
            <sz val="9"/>
            <color indexed="81"/>
            <rFont val="Tahoma"/>
            <family val="2"/>
          </rPr>
          <t>Rathfelder, Klaus ENV:EX:</t>
        </r>
        <r>
          <rPr>
            <sz val="9"/>
            <color indexed="81"/>
            <rFont val="Tahoma"/>
            <family val="2"/>
          </rPr>
          <t xml:space="preserve">
Outside of study area.  Closest well is 470 m SW
</t>
        </r>
      </text>
    </comment>
    <comment ref="AI113" authorId="0">
      <text>
        <r>
          <rPr>
            <b/>
            <sz val="9"/>
            <color indexed="81"/>
            <rFont val="Tahoma"/>
            <family val="2"/>
          </rPr>
          <t>Rathfelder, Klaus ENV:EX:</t>
        </r>
        <r>
          <rPr>
            <sz val="9"/>
            <color indexed="81"/>
            <rFont val="Tahoma"/>
            <family val="2"/>
          </rPr>
          <t xml:space="preserve">
based on location</t>
        </r>
      </text>
    </comment>
    <comment ref="AQ113" authorId="0">
      <text>
        <r>
          <rPr>
            <b/>
            <sz val="9"/>
            <color indexed="81"/>
            <rFont val="Tahoma"/>
            <family val="2"/>
          </rPr>
          <t>Rathfelder, Klaus ENV:EX:</t>
        </r>
        <r>
          <rPr>
            <sz val="9"/>
            <color indexed="81"/>
            <rFont val="Tahoma"/>
            <family val="2"/>
          </rPr>
          <t xml:space="preserve">
BE assumed based on location in Aq 634</t>
        </r>
      </text>
    </comment>
    <comment ref="G114" authorId="0">
      <text>
        <r>
          <rPr>
            <b/>
            <sz val="9"/>
            <color indexed="81"/>
            <rFont val="Tahoma"/>
            <family val="2"/>
          </rPr>
          <t>Rathfelder, Klaus ENV:EX:</t>
        </r>
        <r>
          <rPr>
            <sz val="9"/>
            <color indexed="81"/>
            <rFont val="Tahoma"/>
            <family val="2"/>
          </rPr>
          <t xml:space="preserve">
Closest well in database are:
wt2552 is 650 m to the west
</t>
        </r>
      </text>
    </comment>
    <comment ref="AI114" authorId="0">
      <text>
        <r>
          <rPr>
            <b/>
            <sz val="9"/>
            <color indexed="81"/>
            <rFont val="Tahoma"/>
            <family val="2"/>
          </rPr>
          <t>Rathfelder, Klaus ENV:EX:</t>
        </r>
        <r>
          <rPr>
            <sz val="9"/>
            <color indexed="81"/>
            <rFont val="Tahoma"/>
            <family val="2"/>
          </rPr>
          <t xml:space="preserve">
based on location and age of water (recent).  This is consistent with Andarge</t>
        </r>
      </text>
    </comment>
    <comment ref="G115" authorId="0">
      <text>
        <r>
          <rPr>
            <b/>
            <sz val="9"/>
            <color indexed="81"/>
            <rFont val="Tahoma"/>
            <family val="2"/>
          </rPr>
          <t>Rathfelder, Klaus ENV:EX:</t>
        </r>
        <r>
          <rPr>
            <sz val="9"/>
            <color indexed="81"/>
            <rFont val="Tahoma"/>
            <family val="2"/>
          </rPr>
          <t xml:space="preserve">
800 m from AS87
</t>
        </r>
      </text>
    </comment>
    <comment ref="AI115" authorId="0">
      <text>
        <r>
          <rPr>
            <b/>
            <sz val="9"/>
            <color indexed="81"/>
            <rFont val="Tahoma"/>
            <family val="2"/>
          </rPr>
          <t>Rathfelder, Klaus ENV:EX:</t>
        </r>
        <r>
          <rPr>
            <sz val="9"/>
            <color indexed="81"/>
            <rFont val="Tahoma"/>
            <family val="2"/>
          </rPr>
          <t xml:space="preserve">
Located outside of all mapped aquifers
Andarge is using aquifer 593, need to resolve.</t>
        </r>
      </text>
    </comment>
    <comment ref="AQ115" authorId="0">
      <text>
        <r>
          <rPr>
            <b/>
            <sz val="9"/>
            <color indexed="81"/>
            <rFont val="Tahoma"/>
            <family val="2"/>
          </rPr>
          <t>Rathfelder, Klaus ENV:EX:</t>
        </r>
        <r>
          <rPr>
            <sz val="9"/>
            <color indexed="81"/>
            <rFont val="Tahoma"/>
            <family val="2"/>
          </rPr>
          <t xml:space="preserve">
Well log states "spring fed dugout".  Assuming unconsolidated</t>
        </r>
      </text>
    </comment>
    <comment ref="AI116" authorId="0">
      <text>
        <r>
          <rPr>
            <b/>
            <sz val="9"/>
            <color indexed="81"/>
            <rFont val="Tahoma"/>
            <family val="2"/>
          </rPr>
          <t>Rathfelder, Klaus ENV:EX:</t>
        </r>
        <r>
          <rPr>
            <sz val="9"/>
            <color indexed="81"/>
            <rFont val="Tahoma"/>
            <family val="2"/>
          </rPr>
          <t xml:space="preserve">
not in mapped aquifer</t>
        </r>
      </text>
    </comment>
    <comment ref="AP116" authorId="0">
      <text>
        <r>
          <rPr>
            <b/>
            <sz val="9"/>
            <color indexed="81"/>
            <rFont val="Tahoma"/>
            <family val="2"/>
          </rPr>
          <t>Rathfelder, Klaus ENV:EX:</t>
        </r>
        <r>
          <rPr>
            <sz val="9"/>
            <color indexed="81"/>
            <rFont val="Tahoma"/>
            <family val="2"/>
          </rPr>
          <t xml:space="preserve">
Based on lithology at wt81622</t>
        </r>
      </text>
    </comment>
    <comment ref="AQ116" authorId="0">
      <text>
        <r>
          <rPr>
            <b/>
            <sz val="9"/>
            <color indexed="81"/>
            <rFont val="Tahoma"/>
            <family val="2"/>
          </rPr>
          <t>Rathfelder, Klaus ENV:EX:</t>
        </r>
        <r>
          <rPr>
            <sz val="9"/>
            <color indexed="81"/>
            <rFont val="Tahoma"/>
            <family val="2"/>
          </rPr>
          <t xml:space="preserve">
assumed based on proximity to wt81622</t>
        </r>
      </text>
    </comment>
    <comment ref="AQ117" authorId="0">
      <text>
        <r>
          <rPr>
            <b/>
            <sz val="9"/>
            <color indexed="81"/>
            <rFont val="Tahoma"/>
            <family val="2"/>
          </rPr>
          <t>Rathfelder, Klaus ENV:EX:</t>
        </r>
        <r>
          <rPr>
            <sz val="9"/>
            <color indexed="81"/>
            <rFont val="Tahoma"/>
            <family val="2"/>
          </rPr>
          <t xml:space="preserve">
BE assumed based on location in Aq 634</t>
        </r>
      </text>
    </comment>
    <comment ref="G118" authorId="0">
      <text>
        <r>
          <rPr>
            <b/>
            <sz val="9"/>
            <color indexed="81"/>
            <rFont val="Tahoma"/>
            <family val="2"/>
          </rPr>
          <t>Rathfelder, Klaus ENV:EX:</t>
        </r>
        <r>
          <rPr>
            <sz val="9"/>
            <color indexed="81"/>
            <rFont val="Tahoma"/>
            <family val="2"/>
          </rPr>
          <t xml:space="preserve">
Closest well is the database is 21226 is located 720m to the NE, but this well is reported to be DRY.</t>
        </r>
      </text>
    </comment>
    <comment ref="AI118" authorId="0">
      <text>
        <r>
          <rPr>
            <b/>
            <sz val="9"/>
            <color indexed="81"/>
            <rFont val="Tahoma"/>
            <family val="2"/>
          </rPr>
          <t>Rathfelder, Klaus ENV:EX:</t>
        </r>
        <r>
          <rPr>
            <sz val="9"/>
            <color indexed="81"/>
            <rFont val="Tahoma"/>
            <family val="2"/>
          </rPr>
          <t xml:space="preserve">
based on location within aquifer boundary</t>
        </r>
      </text>
    </comment>
    <comment ref="AP118" authorId="0">
      <text>
        <r>
          <rPr>
            <b/>
            <sz val="9"/>
            <color indexed="81"/>
            <rFont val="Tahoma"/>
            <family val="2"/>
          </rPr>
          <t>Rathfelder, Klaus ENV:EX:</t>
        </r>
        <r>
          <rPr>
            <sz val="9"/>
            <color indexed="81"/>
            <rFont val="Tahoma"/>
            <family val="2"/>
          </rPr>
          <t xml:space="preserve">
based on location within aquifer 633</t>
        </r>
      </text>
    </comment>
    <comment ref="AQ118" authorId="0">
      <text>
        <r>
          <rPr>
            <b/>
            <sz val="9"/>
            <color indexed="81"/>
            <rFont val="Tahoma"/>
            <family val="2"/>
          </rPr>
          <t>Rathfelder, Klaus ENV:EX:</t>
        </r>
        <r>
          <rPr>
            <sz val="9"/>
            <color indexed="81"/>
            <rFont val="Tahoma"/>
            <family val="2"/>
          </rPr>
          <t xml:space="preserve">
Well log states "spring fed dugout".  Assuming unconsolidated</t>
        </r>
      </text>
    </comment>
    <comment ref="G119" authorId="0">
      <text>
        <r>
          <rPr>
            <b/>
            <sz val="9"/>
            <color indexed="81"/>
            <rFont val="Tahoma"/>
            <family val="2"/>
          </rPr>
          <t>Rathfelder, Klaus ENV:EX:</t>
        </r>
        <r>
          <rPr>
            <sz val="9"/>
            <color indexed="81"/>
            <rFont val="Tahoma"/>
            <family val="2"/>
          </rPr>
          <t xml:space="preserve">
54974 is located 160 m to the southeast
matching survey well to 54974, consistent with Andarge</t>
        </r>
      </text>
    </comment>
    <comment ref="AH119" authorId="0">
      <text>
        <r>
          <rPr>
            <b/>
            <sz val="9"/>
            <color indexed="81"/>
            <rFont val="Tahoma"/>
            <family val="2"/>
          </rPr>
          <t>Rathfelder, Klaus ENV:EX:</t>
        </r>
        <r>
          <rPr>
            <sz val="9"/>
            <color indexed="81"/>
            <rFont val="Tahoma"/>
            <family val="2"/>
          </rPr>
          <t xml:space="preserve">
from wt54974</t>
        </r>
      </text>
    </comment>
    <comment ref="AJ119" authorId="0">
      <text>
        <r>
          <rPr>
            <b/>
            <sz val="9"/>
            <color indexed="81"/>
            <rFont val="Tahoma"/>
            <family val="2"/>
          </rPr>
          <t>Rathfelder, Klaus ENV:EX:</t>
        </r>
        <r>
          <rPr>
            <sz val="9"/>
            <color indexed="81"/>
            <rFont val="Tahoma"/>
            <family val="2"/>
          </rPr>
          <t xml:space="preserve">
from wt54974</t>
        </r>
      </text>
    </comment>
    <comment ref="AK119" authorId="0">
      <text>
        <r>
          <rPr>
            <b/>
            <sz val="9"/>
            <color indexed="81"/>
            <rFont val="Tahoma"/>
            <family val="2"/>
          </rPr>
          <t>Rathfelder, Klaus ENV:EX:</t>
        </r>
        <r>
          <rPr>
            <sz val="9"/>
            <color indexed="81"/>
            <rFont val="Tahoma"/>
            <family val="2"/>
          </rPr>
          <t xml:space="preserve">
from wt54974</t>
        </r>
      </text>
    </comment>
    <comment ref="AN119" authorId="0">
      <text>
        <r>
          <rPr>
            <b/>
            <sz val="9"/>
            <color indexed="81"/>
            <rFont val="Tahoma"/>
            <family val="2"/>
          </rPr>
          <t>Rathfelder, Klaus ENV:EX:</t>
        </r>
        <r>
          <rPr>
            <sz val="9"/>
            <color indexed="81"/>
            <rFont val="Tahoma"/>
            <family val="2"/>
          </rPr>
          <t xml:space="preserve">
from wt54974</t>
        </r>
      </text>
    </comment>
    <comment ref="AP119" authorId="0">
      <text>
        <r>
          <rPr>
            <b/>
            <sz val="9"/>
            <color indexed="81"/>
            <rFont val="Tahoma"/>
            <family val="2"/>
          </rPr>
          <t>Rathfelder, Klaus ENV:EX:</t>
        </r>
        <r>
          <rPr>
            <sz val="9"/>
            <color indexed="81"/>
            <rFont val="Tahoma"/>
            <family val="2"/>
          </rPr>
          <t xml:space="preserve">
from wt54974</t>
        </r>
      </text>
    </comment>
    <comment ref="AQ119" authorId="0">
      <text>
        <r>
          <rPr>
            <b/>
            <sz val="9"/>
            <color indexed="81"/>
            <rFont val="Tahoma"/>
            <family val="2"/>
          </rPr>
          <t>Rathfelder, Klaus ENV:EX:</t>
        </r>
        <r>
          <rPr>
            <sz val="9"/>
            <color indexed="81"/>
            <rFont val="Tahoma"/>
            <family val="2"/>
          </rPr>
          <t xml:space="preserve">
assumed based on proximity wt54974</t>
        </r>
      </text>
    </comment>
    <comment ref="AR119" authorId="0">
      <text>
        <r>
          <rPr>
            <b/>
            <sz val="9"/>
            <color indexed="81"/>
            <rFont val="Tahoma"/>
            <family val="2"/>
          </rPr>
          <t>Rathfelder, Klaus ENV:EX:</t>
        </r>
        <r>
          <rPr>
            <sz val="9"/>
            <color indexed="81"/>
            <rFont val="Tahoma"/>
            <family val="2"/>
          </rPr>
          <t xml:space="preserve">
from wt54974</t>
        </r>
      </text>
    </comment>
    <comment ref="G120" authorId="0">
      <text>
        <r>
          <rPr>
            <b/>
            <sz val="9"/>
            <color indexed="81"/>
            <rFont val="Tahoma"/>
            <family val="2"/>
          </rPr>
          <t>Rathfelder, Klaus ENV:EX:</t>
        </r>
        <r>
          <rPr>
            <sz val="9"/>
            <color indexed="81"/>
            <rFont val="Tahoma"/>
            <family val="2"/>
          </rPr>
          <t xml:space="preserve">
Closest well in database are:
wt98549 is 2.3 km to the south
</t>
        </r>
      </text>
    </comment>
    <comment ref="AI120" authorId="0">
      <text>
        <r>
          <rPr>
            <b/>
            <sz val="9"/>
            <color indexed="81"/>
            <rFont val="Tahoma"/>
            <family val="2"/>
          </rPr>
          <t>Rathfelder, Klaus ENV:EX:</t>
        </r>
        <r>
          <rPr>
            <sz val="9"/>
            <color indexed="81"/>
            <rFont val="Tahoma"/>
            <family val="2"/>
          </rPr>
          <t xml:space="preserve">
based on location</t>
        </r>
      </text>
    </comment>
    <comment ref="AQ120" authorId="0">
      <text>
        <r>
          <rPr>
            <b/>
            <sz val="9"/>
            <color indexed="81"/>
            <rFont val="Tahoma"/>
            <family val="2"/>
          </rPr>
          <t>Rathfelder, Klaus ENV:EX:</t>
        </r>
        <r>
          <rPr>
            <sz val="9"/>
            <color indexed="81"/>
            <rFont val="Tahoma"/>
            <family val="2"/>
          </rPr>
          <t xml:space="preserve">
assumed based on location in Aq 622</t>
        </r>
      </text>
    </comment>
    <comment ref="AQ121" authorId="0">
      <text>
        <r>
          <rPr>
            <b/>
            <sz val="9"/>
            <color indexed="81"/>
            <rFont val="Tahoma"/>
            <family val="2"/>
          </rPr>
          <t>Rathfelder, Klaus ENV:EX:</t>
        </r>
        <r>
          <rPr>
            <sz val="9"/>
            <color indexed="81"/>
            <rFont val="Tahoma"/>
            <family val="2"/>
          </rPr>
          <t xml:space="preserve">
Well log has no lithologiucal info.  Bedrock aq. assumed based on location in Aq 591</t>
        </r>
      </text>
    </comment>
    <comment ref="AI122" authorId="0">
      <text>
        <r>
          <rPr>
            <b/>
            <sz val="9"/>
            <color indexed="81"/>
            <rFont val="Tahoma"/>
            <family val="2"/>
          </rPr>
          <t>Rathfelder, Klaus ENV:EX:</t>
        </r>
        <r>
          <rPr>
            <sz val="9"/>
            <color indexed="81"/>
            <rFont val="Tahoma"/>
            <family val="2"/>
          </rPr>
          <t xml:space="preserve">
Located in Aq 591
Andarge is using 593.  to resolve</t>
        </r>
      </text>
    </comment>
    <comment ref="AQ122" authorId="0">
      <text>
        <r>
          <rPr>
            <b/>
            <sz val="9"/>
            <color indexed="81"/>
            <rFont val="Tahoma"/>
            <family val="2"/>
          </rPr>
          <t>Rathfelder, Klaus ENV:EX:</t>
        </r>
        <r>
          <rPr>
            <sz val="9"/>
            <color indexed="81"/>
            <rFont val="Tahoma"/>
            <family val="2"/>
          </rPr>
          <t xml:space="preserve">
Well log has no lithologiucal info.  Bedrock aq. assumed based on location in Aq 591</t>
        </r>
      </text>
    </comment>
    <comment ref="AI124" authorId="0">
      <text>
        <r>
          <rPr>
            <b/>
            <sz val="9"/>
            <color indexed="81"/>
            <rFont val="Tahoma"/>
            <family val="2"/>
          </rPr>
          <t>Rathfelder, Klaus ENV:EX:</t>
        </r>
        <r>
          <rPr>
            <sz val="9"/>
            <color indexed="81"/>
            <rFont val="Tahoma"/>
            <family val="2"/>
          </rPr>
          <t xml:space="preserve">
Due to proximity, but this is uncertain.
Better to list as Unk?</t>
        </r>
      </text>
    </comment>
    <comment ref="AQ124" authorId="0">
      <text>
        <r>
          <rPr>
            <b/>
            <sz val="9"/>
            <color indexed="81"/>
            <rFont val="Tahoma"/>
            <family val="2"/>
          </rPr>
          <t>Rathfelder, Klaus ENV:EX:</t>
        </r>
        <r>
          <rPr>
            <sz val="9"/>
            <color indexed="81"/>
            <rFont val="Tahoma"/>
            <family val="2"/>
          </rPr>
          <t xml:space="preserve">
Well log has no lithologiucal info.  Bedrock aq. assumed based on close proximity to  Aq 593</t>
        </r>
      </text>
    </comment>
    <comment ref="AI125" authorId="0">
      <text>
        <r>
          <rPr>
            <b/>
            <sz val="9"/>
            <color indexed="81"/>
            <rFont val="Tahoma"/>
            <family val="2"/>
          </rPr>
          <t>Rathfelder, Klaus ENV:EX:</t>
        </r>
        <r>
          <rPr>
            <sz val="9"/>
            <color indexed="81"/>
            <rFont val="Tahoma"/>
            <family val="2"/>
          </rPr>
          <t xml:space="preserve">
Due to proximity, but this is uncertain.</t>
        </r>
      </text>
    </comment>
    <comment ref="AQ125" authorId="0">
      <text>
        <r>
          <rPr>
            <b/>
            <sz val="9"/>
            <color indexed="81"/>
            <rFont val="Tahoma"/>
            <family val="2"/>
          </rPr>
          <t>Rathfelder, Klaus ENV:EX:</t>
        </r>
        <r>
          <rPr>
            <sz val="9"/>
            <color indexed="81"/>
            <rFont val="Tahoma"/>
            <family val="2"/>
          </rPr>
          <t xml:space="preserve">
Well log has no lithologiucal info.  Bedrock aq. assumed based on close proximity to  Aq 593</t>
        </r>
      </text>
    </comment>
    <comment ref="AI126" authorId="0">
      <text>
        <r>
          <rPr>
            <b/>
            <sz val="9"/>
            <color indexed="81"/>
            <rFont val="Tahoma"/>
            <family val="2"/>
          </rPr>
          <t>Rathfelder, Klaus ENV:EX:</t>
        </r>
        <r>
          <rPr>
            <sz val="9"/>
            <color indexed="81"/>
            <rFont val="Tahoma"/>
            <family val="2"/>
          </rPr>
          <t xml:space="preserve">
asssumed based on location</t>
        </r>
      </text>
    </comment>
    <comment ref="AP126" authorId="0">
      <text>
        <r>
          <rPr>
            <b/>
            <sz val="9"/>
            <color indexed="81"/>
            <rFont val="Tahoma"/>
            <family val="2"/>
          </rPr>
          <t>Rathfelder, Klaus ENV:EX:</t>
        </r>
        <r>
          <rPr>
            <sz val="9"/>
            <color indexed="81"/>
            <rFont val="Tahoma"/>
            <family val="2"/>
          </rPr>
          <t xml:space="preserve">
based on location within boundary of aquifer 622</t>
        </r>
      </text>
    </comment>
    <comment ref="AQ126" authorId="0">
      <text>
        <r>
          <rPr>
            <b/>
            <sz val="9"/>
            <color indexed="81"/>
            <rFont val="Tahoma"/>
            <charset val="1"/>
          </rPr>
          <t>Rathfelder, Klaus ENV:EX:</t>
        </r>
        <r>
          <rPr>
            <sz val="9"/>
            <color indexed="81"/>
            <rFont val="Tahoma"/>
            <charset val="1"/>
          </rPr>
          <t xml:space="preserve">
well report states source is gravity fed spring.  Assuming unconfined aquifer.</t>
        </r>
      </text>
    </comment>
    <comment ref="G127" authorId="0">
      <text>
        <r>
          <rPr>
            <b/>
            <sz val="9"/>
            <color indexed="81"/>
            <rFont val="Tahoma"/>
            <family val="2"/>
          </rPr>
          <t>Rathfelder, Klaus ENV:EX:</t>
        </r>
        <r>
          <rPr>
            <sz val="9"/>
            <color indexed="81"/>
            <rFont val="Tahoma"/>
            <family val="2"/>
          </rPr>
          <t xml:space="preserve">
matched to 39093, consistent with Andarge.</t>
        </r>
      </text>
    </comment>
    <comment ref="G128" authorId="0">
      <text>
        <r>
          <rPr>
            <b/>
            <sz val="9"/>
            <color indexed="81"/>
            <rFont val="Tahoma"/>
            <family val="2"/>
          </rPr>
          <t>Rathfelder, Klaus ENV:EX:</t>
        </r>
        <r>
          <rPr>
            <sz val="9"/>
            <color indexed="81"/>
            <rFont val="Tahoma"/>
            <family val="2"/>
          </rPr>
          <t xml:space="preserve">
wt11731 is 34 SE.  However the well record in WELLS has no inofrmtion about the well (useless)
Wt33371 is 180 NE of the well.  This well is is Aq 851</t>
        </r>
      </text>
    </comment>
    <comment ref="AI128" authorId="0">
      <text>
        <r>
          <rPr>
            <b/>
            <sz val="9"/>
            <color indexed="81"/>
            <rFont val="Tahoma"/>
            <family val="2"/>
          </rPr>
          <t>Rathfelder, Klaus ENV:EX:</t>
        </r>
        <r>
          <rPr>
            <sz val="9"/>
            <color indexed="81"/>
            <rFont val="Tahoma"/>
            <family val="2"/>
          </rPr>
          <t xml:space="preserve">
Using 593 to be consistent with Andarge and water age, but this is uncertain as there is no good match to wells in the WELLS database./
Maybe better to list as "unknown"?</t>
        </r>
      </text>
    </comment>
    <comment ref="AQ128" authorId="0">
      <text>
        <r>
          <rPr>
            <b/>
            <sz val="9"/>
            <color indexed="81"/>
            <rFont val="Tahoma"/>
            <family val="2"/>
          </rPr>
          <t>Rathfelder, Klaus ENV:EX:</t>
        </r>
        <r>
          <rPr>
            <sz val="9"/>
            <color indexed="81"/>
            <rFont val="Tahoma"/>
            <family val="2"/>
          </rPr>
          <t xml:space="preserve">
Well log has no lithologiucal info.  Bedrock aq. assumed based on location and well depth 165 ft</t>
        </r>
      </text>
    </comment>
    <comment ref="AQ129" authorId="0">
      <text>
        <r>
          <rPr>
            <b/>
            <sz val="9"/>
            <color indexed="81"/>
            <rFont val="Tahoma"/>
            <charset val="1"/>
          </rPr>
          <t>Rathfelder, Klaus ENV:EX:</t>
        </r>
        <r>
          <rPr>
            <sz val="9"/>
            <color indexed="81"/>
            <rFont val="Tahoma"/>
            <charset val="1"/>
          </rPr>
          <t xml:space="preserve">
no well info.  Assuming bedrock based on location in aq 593 and lithology of nearby wells</t>
        </r>
      </text>
    </comment>
    <comment ref="G130" authorId="0">
      <text>
        <r>
          <rPr>
            <b/>
            <sz val="9"/>
            <color indexed="81"/>
            <rFont val="Tahoma"/>
            <family val="2"/>
          </rPr>
          <t>Rathfelder, Klaus ENV:EX:</t>
        </r>
        <r>
          <rPr>
            <sz val="9"/>
            <color indexed="81"/>
            <rFont val="Tahoma"/>
            <family val="2"/>
          </rPr>
          <t xml:space="preserve">
59157 is the closest well in the WELLS database.  It is located 410 m to the southeast.
This well has a strange log.  Gravel at bottom with swelling shale overlying. 
Andarge is matching the survery well to 59157.   But location it a little far and lithology is confusing. Alsoground elevations don't agree too well.  Perfer to leave un-matched and assume S&amp;G lithology based on location.
30398 is 900 to the SE
29623 is 760 to the north
Both these wells have lithology consitent with aquifer 590.  S&amp;G layers in clay
Litholgy of survey well is unclear.  Most likely S&amp;G based on location.</t>
        </r>
      </text>
    </comment>
    <comment ref="AI130" authorId="0">
      <text>
        <r>
          <rPr>
            <b/>
            <sz val="9"/>
            <color indexed="81"/>
            <rFont val="Tahoma"/>
            <family val="2"/>
          </rPr>
          <t>Rathfelder, Klaus ENV:EX:</t>
        </r>
        <r>
          <rPr>
            <sz val="9"/>
            <color indexed="81"/>
            <rFont val="Tahoma"/>
            <family val="2"/>
          </rPr>
          <t xml:space="preserve">
assumed based on location</t>
        </r>
      </text>
    </comment>
    <comment ref="AN130" authorId="0">
      <text>
        <r>
          <rPr>
            <b/>
            <sz val="9"/>
            <color indexed="81"/>
            <rFont val="Tahoma"/>
            <family val="2"/>
          </rPr>
          <t>Rathfelder, Klaus ENV:EX:</t>
        </r>
        <r>
          <rPr>
            <sz val="9"/>
            <color indexed="81"/>
            <rFont val="Tahoma"/>
            <family val="2"/>
          </rPr>
          <t xml:space="preserve">
from 59157</t>
        </r>
      </text>
    </comment>
    <comment ref="AP130" authorId="0">
      <text>
        <r>
          <rPr>
            <b/>
            <sz val="9"/>
            <color indexed="81"/>
            <rFont val="Tahoma"/>
            <family val="2"/>
          </rPr>
          <t>Rathfelder, Klaus ENV:EX:</t>
        </r>
        <r>
          <rPr>
            <sz val="9"/>
            <color indexed="81"/>
            <rFont val="Tahoma"/>
            <family val="2"/>
          </rPr>
          <t xml:space="preserve">
Assumed based on location within aquifer 590</t>
        </r>
      </text>
    </comment>
    <comment ref="AQ130" authorId="0">
      <text>
        <r>
          <rPr>
            <b/>
            <sz val="9"/>
            <color indexed="81"/>
            <rFont val="Tahoma"/>
            <charset val="1"/>
          </rPr>
          <t>Rathfelder, Klaus ENV:EX:</t>
        </r>
        <r>
          <rPr>
            <sz val="9"/>
            <color indexed="81"/>
            <rFont val="Tahoma"/>
            <charset val="1"/>
          </rPr>
          <t xml:space="preserve">
No info in well log.  Assuming BR well based on location in 591 and lithology of nearby wells</t>
        </r>
      </text>
    </comment>
    <comment ref="G131" authorId="0">
      <text>
        <r>
          <rPr>
            <b/>
            <sz val="9"/>
            <color indexed="81"/>
            <rFont val="Tahoma"/>
            <family val="2"/>
          </rPr>
          <t>Rathfelder, Klaus ENV:EX:</t>
        </r>
        <r>
          <rPr>
            <sz val="9"/>
            <color indexed="81"/>
            <rFont val="Tahoma"/>
            <family val="2"/>
          </rPr>
          <t xml:space="preserve">
Closest well in database is 2 km to the NE
</t>
        </r>
      </text>
    </comment>
    <comment ref="AI131" authorId="0">
      <text>
        <r>
          <rPr>
            <b/>
            <sz val="9"/>
            <color indexed="81"/>
            <rFont val="Tahoma"/>
            <family val="2"/>
          </rPr>
          <t>Rathfelder, Klaus ENV:EX:</t>
        </r>
        <r>
          <rPr>
            <sz val="9"/>
            <color indexed="81"/>
            <rFont val="Tahoma"/>
            <family val="2"/>
          </rPr>
          <t xml:space="preserve">
based on location</t>
        </r>
      </text>
    </comment>
    <comment ref="AQ131" authorId="0">
      <text>
        <r>
          <rPr>
            <b/>
            <sz val="9"/>
            <color indexed="81"/>
            <rFont val="Tahoma"/>
            <charset val="1"/>
          </rPr>
          <t>Rathfelder, Klaus ENV:EX:</t>
        </r>
        <r>
          <rPr>
            <sz val="9"/>
            <color indexed="81"/>
            <rFont val="Tahoma"/>
            <charset val="1"/>
          </rPr>
          <t xml:space="preserve">
No info in well log.  Assuming BR well based on location in 622 and lithology of nearby wells</t>
        </r>
      </text>
    </comment>
    <comment ref="G133" authorId="0">
      <text>
        <r>
          <rPr>
            <b/>
            <sz val="9"/>
            <color indexed="81"/>
            <rFont val="Tahoma"/>
            <family val="2"/>
          </rPr>
          <t>Rathfelder, Klaus ENV:EX:</t>
        </r>
        <r>
          <rPr>
            <sz val="9"/>
            <color indexed="81"/>
            <rFont val="Tahoma"/>
            <family val="2"/>
          </rPr>
          <t xml:space="preserve">
70 m from wt59730
Andarge is using 17411.  to resolve</t>
        </r>
      </text>
    </comment>
    <comment ref="AQ133" authorId="0">
      <text>
        <r>
          <rPr>
            <b/>
            <sz val="9"/>
            <color indexed="81"/>
            <rFont val="Tahoma"/>
            <charset val="1"/>
          </rPr>
          <t>Rathfelder, Klaus ENV:EX:</t>
        </r>
        <r>
          <rPr>
            <sz val="9"/>
            <color indexed="81"/>
            <rFont val="Tahoma"/>
            <charset val="1"/>
          </rPr>
          <t xml:space="preserve">
Assuming bedrock based on location in Aq 589 ancd lithology of nearby wells.</t>
        </r>
      </text>
    </comment>
    <comment ref="AQ134" authorId="0">
      <text>
        <r>
          <rPr>
            <b/>
            <sz val="9"/>
            <color indexed="81"/>
            <rFont val="Tahoma"/>
            <charset val="1"/>
          </rPr>
          <t>Rathfelder, Klaus ENV:EX:</t>
        </r>
        <r>
          <rPr>
            <sz val="9"/>
            <color indexed="81"/>
            <rFont val="Tahoma"/>
            <charset val="1"/>
          </rPr>
          <t xml:space="preserve">
Assuming unconsolidated as this is a shallow dug well.</t>
        </r>
      </text>
    </comment>
    <comment ref="G135" authorId="0">
      <text>
        <r>
          <rPr>
            <b/>
            <sz val="9"/>
            <color indexed="81"/>
            <rFont val="Tahoma"/>
            <charset val="1"/>
          </rPr>
          <t>Rathfelder, Klaus ENV:EX:</t>
        </r>
        <r>
          <rPr>
            <sz val="9"/>
            <color indexed="81"/>
            <rFont val="Tahoma"/>
            <charset val="1"/>
          </rPr>
          <t xml:space="preserve">
Nearby wells:
wt55184 - Deep S&amp;G
wt102669 Deep S&amp;G
wt102821 Deep S&amp;G
wt105121 Deep S&amp;G</t>
        </r>
      </text>
    </comment>
    <comment ref="AQ135" authorId="0">
      <text>
        <r>
          <rPr>
            <b/>
            <sz val="9"/>
            <color indexed="81"/>
            <rFont val="Tahoma"/>
            <charset val="1"/>
          </rPr>
          <t>Rathfelder, Klaus ENV:EX:</t>
        </r>
        <r>
          <rPr>
            <sz val="9"/>
            <color indexed="81"/>
            <rFont val="Tahoma"/>
            <charset val="1"/>
          </rPr>
          <t xml:space="preserve">
No corresponding well log.  Assuming S&amp;G well based on location in Aq 910 and lithology of surrounding wells.</t>
        </r>
      </text>
    </comment>
    <comment ref="G136" authorId="0">
      <text>
        <r>
          <rPr>
            <b/>
            <sz val="9"/>
            <color indexed="81"/>
            <rFont val="Tahoma"/>
            <charset val="1"/>
          </rPr>
          <t>Rathfelder, Klaus ENV:EX:</t>
        </r>
        <r>
          <rPr>
            <sz val="9"/>
            <color indexed="81"/>
            <rFont val="Tahoma"/>
            <charset val="1"/>
          </rPr>
          <t xml:space="preserve">
Nearby wells:
wt55184 - Deep S&amp;G
wt102669 Deep S&amp;G
wt102821 Deep S&amp;G
wt105121 Deep S&amp;G</t>
        </r>
      </text>
    </comment>
    <comment ref="AQ136" authorId="0">
      <text>
        <r>
          <rPr>
            <b/>
            <sz val="9"/>
            <color indexed="81"/>
            <rFont val="Tahoma"/>
            <charset val="1"/>
          </rPr>
          <t>Rathfelder, Klaus ENV:EX:</t>
        </r>
        <r>
          <rPr>
            <sz val="9"/>
            <color indexed="81"/>
            <rFont val="Tahoma"/>
            <charset val="1"/>
          </rPr>
          <t xml:space="preserve">
No corresponding well log.  Assuming S&amp;G well based on location in Aq 910 and lithology of surrounding wells.</t>
        </r>
      </text>
    </comment>
    <comment ref="G137" authorId="0">
      <text>
        <r>
          <rPr>
            <b/>
            <sz val="9"/>
            <color indexed="81"/>
            <rFont val="Tahoma"/>
            <family val="2"/>
          </rPr>
          <t>Rathfelder, Klaus ENV:EX:</t>
        </r>
        <r>
          <rPr>
            <sz val="9"/>
            <color indexed="81"/>
            <rFont val="Tahoma"/>
            <family val="2"/>
          </rPr>
          <t xml:space="preserve">
Closest wells in database are:
wt60218 is  600m to the NW
  depth = 220
  yield 60
  WB formation - S&amp;G
Matching survey well to well 60218 to be consistent with Andarge, but distance is large.  Lithology of this well is consistent with mapped aq 590
wt104712 is 880m to the west
  yield = 10-50 gpm
  depth = 265
  WB formation - broken bedrock 
</t>
        </r>
      </text>
    </comment>
    <comment ref="AI137" authorId="0">
      <text>
        <r>
          <rPr>
            <b/>
            <sz val="9"/>
            <color indexed="81"/>
            <rFont val="Tahoma"/>
            <family val="2"/>
          </rPr>
          <t>Rathfelder, Klaus ENV:EX:</t>
        </r>
        <r>
          <rPr>
            <sz val="9"/>
            <color indexed="81"/>
            <rFont val="Tahoma"/>
            <family val="2"/>
          </rPr>
          <t xml:space="preserve">
based on location within aquifer boundary and wt60218</t>
        </r>
      </text>
    </comment>
    <comment ref="AP137" authorId="0">
      <text>
        <r>
          <rPr>
            <b/>
            <sz val="9"/>
            <color indexed="81"/>
            <rFont val="Tahoma"/>
            <family val="2"/>
          </rPr>
          <t>Rathfelder, Klaus ENV:EX:</t>
        </r>
        <r>
          <rPr>
            <sz val="9"/>
            <color indexed="81"/>
            <rFont val="Tahoma"/>
            <family val="2"/>
          </rPr>
          <t xml:space="preserve">
based on location within aquifer boundary</t>
        </r>
      </text>
    </comment>
    <comment ref="AQ137" authorId="0">
      <text>
        <r>
          <rPr>
            <b/>
            <sz val="9"/>
            <color indexed="81"/>
            <rFont val="Tahoma"/>
            <charset val="1"/>
          </rPr>
          <t>Rathfelder, Klaus ENV:EX:</t>
        </r>
        <r>
          <rPr>
            <sz val="9"/>
            <color indexed="81"/>
            <rFont val="Tahoma"/>
            <charset val="1"/>
          </rPr>
          <t xml:space="preserve">
No info in well log.  Assuming unconsolidated formation based on  lithology of closest well.</t>
        </r>
      </text>
    </comment>
    <comment ref="AQ138" authorId="0">
      <text>
        <r>
          <rPr>
            <b/>
            <sz val="9"/>
            <color indexed="81"/>
            <rFont val="Tahoma"/>
            <charset val="1"/>
          </rPr>
          <t>Rathfelder, Klaus ENV:EX:</t>
        </r>
        <r>
          <rPr>
            <sz val="9"/>
            <color indexed="81"/>
            <rFont val="Tahoma"/>
            <charset val="1"/>
          </rPr>
          <t xml:space="preserve">
No info to assess lithology.  Assuming unconsolidated based on lowed TDS level</t>
        </r>
      </text>
    </comment>
    <comment ref="AQ139" authorId="0">
      <text>
        <r>
          <rPr>
            <b/>
            <sz val="9"/>
            <color indexed="81"/>
            <rFont val="Tahoma"/>
            <charset val="1"/>
          </rPr>
          <t>Rathfelder, Klaus ENV:EX:</t>
        </r>
        <r>
          <rPr>
            <sz val="9"/>
            <color indexed="81"/>
            <rFont val="Tahoma"/>
            <charset val="1"/>
          </rPr>
          <t xml:space="preserve">
No info to assess lithology.  Assuming unconsolidated based on lowed TDS level</t>
        </r>
      </text>
    </comment>
    <comment ref="G140" authorId="0">
      <text>
        <r>
          <rPr>
            <b/>
            <sz val="9"/>
            <color indexed="81"/>
            <rFont val="Tahoma"/>
            <family val="2"/>
          </rPr>
          <t>Rathfelder, Klaus ENV:EX:</t>
        </r>
        <r>
          <rPr>
            <sz val="9"/>
            <color indexed="81"/>
            <rFont val="Tahoma"/>
            <family val="2"/>
          </rPr>
          <t xml:space="preserve">
36485 is the closest well, 80m to the NW.  This is a BR well consistent with the survey well location in the mapped aquifer 591, and outside of the adjacent S&amp;G aquifers
Other nearby wells are: 
11793, 160 m to the E.  This is a S&amp;G well in the adjacent aq and is reported DRY
27521 is 430 to the SE and is also in the S&amp;G aquifer.
39102 is 330 m to the NW. It is also in a S&amp;G aquifer.  
Andarge is matching survey well to wt27521, but there are closer wells.  Need to resolve?
</t>
        </r>
      </text>
    </comment>
    <comment ref="AQ140" authorId="0">
      <text>
        <r>
          <rPr>
            <b/>
            <sz val="9"/>
            <color indexed="81"/>
            <rFont val="Tahoma"/>
            <charset val="1"/>
          </rPr>
          <t>Rathfelder, Klaus ENV:EX:</t>
        </r>
        <r>
          <rPr>
            <sz val="9"/>
            <color indexed="81"/>
            <rFont val="Tahoma"/>
            <charset val="1"/>
          </rPr>
          <t xml:space="preserve">
Assuming bedrock based on location in Aq 591 an\d lithology of nearby well\.  No info in well record.</t>
        </r>
      </text>
    </comment>
    <comment ref="G141" authorId="0">
      <text>
        <r>
          <rPr>
            <b/>
            <sz val="9"/>
            <color indexed="81"/>
            <rFont val="Tahoma"/>
            <family val="2"/>
          </rPr>
          <t>Rathfelder, Klaus ENV:EX:</t>
        </r>
        <r>
          <rPr>
            <sz val="9"/>
            <color indexed="81"/>
            <rFont val="Tahoma"/>
            <family val="2"/>
          </rPr>
          <t xml:space="preserve">
104711 is  20 m from survey well.</t>
        </r>
      </text>
    </comment>
    <comment ref="G142" authorId="0">
      <text>
        <r>
          <rPr>
            <b/>
            <sz val="9"/>
            <color indexed="81"/>
            <rFont val="Tahoma"/>
            <family val="2"/>
          </rPr>
          <t>Rathfelder, Klaus ENV:EX:</t>
        </r>
        <r>
          <rPr>
            <sz val="9"/>
            <color indexed="81"/>
            <rFont val="Tahoma"/>
            <family val="2"/>
          </rPr>
          <t xml:space="preserve">
Outside of study area and not in a mapped aquifer.  Well log indicates this is a spring. 
</t>
        </r>
      </text>
    </comment>
    <comment ref="AI142" authorId="0">
      <text>
        <r>
          <rPr>
            <b/>
            <sz val="9"/>
            <color indexed="81"/>
            <rFont val="Tahoma"/>
            <family val="2"/>
          </rPr>
          <t>Rathfelder, Klaus ENV:EX:</t>
        </r>
        <r>
          <rPr>
            <sz val="9"/>
            <color indexed="81"/>
            <rFont val="Tahoma"/>
            <family val="2"/>
          </rPr>
          <t xml:space="preserve">
not in a mapped aquifer.
Andarge is using 634, which is  to the south</t>
        </r>
      </text>
    </comment>
    <comment ref="AQ142" authorId="0">
      <text>
        <r>
          <rPr>
            <b/>
            <sz val="9"/>
            <color indexed="81"/>
            <rFont val="Tahoma"/>
            <charset val="1"/>
          </rPr>
          <t>Rathfelder, Klaus ENV:EX:</t>
        </r>
        <r>
          <rPr>
            <sz val="9"/>
            <color indexed="81"/>
            <rFont val="Tahoma"/>
            <charset val="1"/>
          </rPr>
          <t xml:space="preserve">
Assuming unconsolidates b/c well log indicates this is a spring.</t>
        </r>
      </text>
    </comment>
    <comment ref="G143" authorId="0">
      <text>
        <r>
          <rPr>
            <b/>
            <sz val="9"/>
            <color indexed="81"/>
            <rFont val="Tahoma"/>
            <family val="2"/>
          </rPr>
          <t>Rathfelder, Klaus ENV:EX:</t>
        </r>
        <r>
          <rPr>
            <sz val="9"/>
            <color indexed="81"/>
            <rFont val="Tahoma"/>
            <family val="2"/>
          </rPr>
          <t xml:space="preserve">
Outside of study area and not in a mapped aquifer.  Well log indicates this is a spring. 
</t>
        </r>
      </text>
    </comment>
    <comment ref="AI143" authorId="0">
      <text>
        <r>
          <rPr>
            <b/>
            <sz val="9"/>
            <color indexed="81"/>
            <rFont val="Tahoma"/>
            <family val="2"/>
          </rPr>
          <t>Rathfelder, Klaus ENV:EX:</t>
        </r>
        <r>
          <rPr>
            <sz val="9"/>
            <color indexed="81"/>
            <rFont val="Tahoma"/>
            <family val="2"/>
          </rPr>
          <t xml:space="preserve">
based on location.  Close to mapped unconsolidated aquifer</t>
        </r>
      </text>
    </comment>
    <comment ref="AQ143" authorId="0">
      <text>
        <r>
          <rPr>
            <b/>
            <sz val="9"/>
            <color indexed="81"/>
            <rFont val="Tahoma"/>
            <charset val="1"/>
          </rPr>
          <t>Rathfelder, Klaus ENV:EX:</t>
        </r>
        <r>
          <rPr>
            <sz val="9"/>
            <color indexed="81"/>
            <rFont val="Tahoma"/>
            <charset val="1"/>
          </rPr>
          <t xml:space="preserve">
Assuming unconsolidates b/c well log indicates this is a spring.</t>
        </r>
      </text>
    </comment>
    <comment ref="G144" authorId="0">
      <text>
        <r>
          <rPr>
            <b/>
            <sz val="9"/>
            <color indexed="81"/>
            <rFont val="Tahoma"/>
            <family val="2"/>
          </rPr>
          <t>Rathfelder, Klaus ENV:EX:</t>
        </r>
        <r>
          <rPr>
            <sz val="9"/>
            <color indexed="81"/>
            <rFont val="Tahoma"/>
            <family val="2"/>
          </rPr>
          <t xml:space="preserve">
wt2554 is 170 m to the NE
wt16471  - shale
other nearby wells are shallow dug wells.</t>
        </r>
      </text>
    </comment>
    <comment ref="AI144" authorId="0">
      <text>
        <r>
          <rPr>
            <b/>
            <sz val="9"/>
            <color indexed="81"/>
            <rFont val="Tahoma"/>
            <family val="2"/>
          </rPr>
          <t>Rathfelder, Klaus ENV:EX:</t>
        </r>
        <r>
          <rPr>
            <sz val="9"/>
            <color indexed="81"/>
            <rFont val="Tahoma"/>
            <family val="2"/>
          </rPr>
          <t xml:space="preserve">
Assuming 851 based on lithology of nearby wells and consistency with water age.
Andarge is using 593.  To resolve.</t>
        </r>
      </text>
    </comment>
    <comment ref="AQ144" authorId="0">
      <text>
        <r>
          <rPr>
            <b/>
            <sz val="9"/>
            <color indexed="81"/>
            <rFont val="Tahoma"/>
            <charset val="1"/>
          </rPr>
          <t>Rathfelder, Klaus ENV:EX:</t>
        </r>
        <r>
          <rPr>
            <sz val="9"/>
            <color indexed="81"/>
            <rFont val="Tahoma"/>
            <charset val="1"/>
          </rPr>
          <t xml:space="preserve">
assumed unconsolidated as nearby wells are mostly shallow dug wells.  Also well is in Aq 851</t>
        </r>
      </text>
    </comment>
    <comment ref="G145" authorId="0">
      <text>
        <r>
          <rPr>
            <b/>
            <sz val="9"/>
            <color indexed="81"/>
            <rFont val="Tahoma"/>
            <charset val="1"/>
          </rPr>
          <t>Rathfelder, Klaus ENV:EX:</t>
        </r>
        <r>
          <rPr>
            <sz val="9"/>
            <color indexed="81"/>
            <rFont val="Tahoma"/>
            <charset val="1"/>
          </rPr>
          <t xml:space="preserve">
wt 33371 is very close.  This well is listed with unconsolidated aquifer lithology.</t>
        </r>
      </text>
    </comment>
    <comment ref="AQ145" authorId="0">
      <text>
        <r>
          <rPr>
            <b/>
            <sz val="9"/>
            <color indexed="81"/>
            <rFont val="Tahoma"/>
            <charset val="1"/>
          </rPr>
          <t>Rathfelder, Klaus ENV:EX:</t>
        </r>
        <r>
          <rPr>
            <sz val="9"/>
            <color indexed="81"/>
            <rFont val="Tahoma"/>
            <charset val="1"/>
          </rPr>
          <t xml:space="preserve">
assumed based on lithology of adjacent well and location in Aq 851</t>
        </r>
      </text>
    </comment>
    <comment ref="B146" authorId="0">
      <text>
        <r>
          <rPr>
            <b/>
            <sz val="9"/>
            <color indexed="81"/>
            <rFont val="Tahoma"/>
            <charset val="1"/>
          </rPr>
          <t>Rathfelder, Klaus ENV:EX:</t>
        </r>
        <r>
          <rPr>
            <sz val="9"/>
            <color indexed="81"/>
            <rFont val="Tahoma"/>
            <charset val="1"/>
          </rPr>
          <t xml:space="preserve">
Assuming this should be AS150 and AS151 based on data sheets</t>
        </r>
      </text>
    </comment>
    <comment ref="G146" authorId="0">
      <text>
        <r>
          <rPr>
            <b/>
            <sz val="9"/>
            <color indexed="81"/>
            <rFont val="Tahoma"/>
            <charset val="1"/>
          </rPr>
          <t>Rathfelder, Klaus ENV:EX:</t>
        </r>
        <r>
          <rPr>
            <sz val="9"/>
            <color indexed="81"/>
            <rFont val="Tahoma"/>
            <charset val="1"/>
          </rPr>
          <t xml:space="preserve">
located in BR aq 451</t>
        </r>
      </text>
    </comment>
    <comment ref="AQ146" authorId="0">
      <text>
        <r>
          <rPr>
            <b/>
            <sz val="9"/>
            <color indexed="81"/>
            <rFont val="Tahoma"/>
            <charset val="1"/>
          </rPr>
          <t>Rathfelder, Klaus ENV:EX:</t>
        </r>
        <r>
          <rPr>
            <sz val="9"/>
            <color indexed="81"/>
            <rFont val="Tahoma"/>
            <charset val="1"/>
          </rPr>
          <t xml:space="preserve">
assumed based on location in Aq 451</t>
        </r>
      </text>
    </comment>
    <comment ref="G147" authorId="0">
      <text>
        <r>
          <rPr>
            <b/>
            <sz val="9"/>
            <color indexed="81"/>
            <rFont val="Tahoma"/>
            <charset val="1"/>
          </rPr>
          <t>Rathfelder, Klaus ENV:EX:</t>
        </r>
        <r>
          <rPr>
            <sz val="9"/>
            <color indexed="81"/>
            <rFont val="Tahoma"/>
            <charset val="1"/>
          </rPr>
          <t xml:space="preserve">
not in mapoped aquifer and no other wells close by.  Narby aquifers are BR.  </t>
        </r>
      </text>
    </comment>
    <comment ref="AQ147" authorId="0">
      <text>
        <r>
          <rPr>
            <b/>
            <sz val="9"/>
            <color indexed="81"/>
            <rFont val="Tahoma"/>
            <charset val="1"/>
          </rPr>
          <t>Rathfelder, Klaus ENV:EX:</t>
        </r>
        <r>
          <rPr>
            <sz val="9"/>
            <color indexed="81"/>
            <rFont val="Tahoma"/>
            <charset val="1"/>
          </rPr>
          <t xml:space="preserve">
Assumed based on proximity to BR aquifers</t>
        </r>
      </text>
    </comment>
    <comment ref="G149" authorId="0">
      <text>
        <r>
          <rPr>
            <b/>
            <sz val="9"/>
            <color indexed="81"/>
            <rFont val="Tahoma"/>
            <charset val="1"/>
          </rPr>
          <t>Rathfelder, Klaus ENV:EX:</t>
        </r>
        <r>
          <rPr>
            <sz val="9"/>
            <color indexed="81"/>
            <rFont val="Tahoma"/>
            <charset val="1"/>
          </rPr>
          <t xml:space="preserve">
located in aq 451</t>
        </r>
      </text>
    </comment>
    <comment ref="AQ149" authorId="0">
      <text>
        <r>
          <rPr>
            <b/>
            <sz val="9"/>
            <color indexed="81"/>
            <rFont val="Tahoma"/>
            <charset val="1"/>
          </rPr>
          <t>Rathfelder, Klaus ENV:EX:</t>
        </r>
        <r>
          <rPr>
            <sz val="9"/>
            <color indexed="81"/>
            <rFont val="Tahoma"/>
            <charset val="1"/>
          </rPr>
          <t xml:space="preserve">
assumed based on location in Aq 451</t>
        </r>
      </text>
    </comment>
    <comment ref="AQ150" authorId="0">
      <text>
        <r>
          <rPr>
            <b/>
            <sz val="9"/>
            <color indexed="81"/>
            <rFont val="Tahoma"/>
            <charset val="1"/>
          </rPr>
          <t>Rathfelder, Klaus ENV:EX:</t>
        </r>
        <r>
          <rPr>
            <sz val="9"/>
            <color indexed="81"/>
            <rFont val="Tahoma"/>
            <charset val="1"/>
          </rPr>
          <t xml:space="preserve">
assumed based on location in Aq 451</t>
        </r>
      </text>
    </comment>
    <comment ref="G151" authorId="0">
      <text>
        <r>
          <rPr>
            <b/>
            <sz val="9"/>
            <color indexed="81"/>
            <rFont val="Tahoma"/>
            <charset val="1"/>
          </rPr>
          <t>Rathfelder, Klaus ENV:EX:</t>
        </r>
        <r>
          <rPr>
            <sz val="9"/>
            <color indexed="81"/>
            <rFont val="Tahoma"/>
            <charset val="1"/>
          </rPr>
          <t xml:space="preserve">
located in aq 451</t>
        </r>
      </text>
    </comment>
    <comment ref="AQ151" authorId="0">
      <text>
        <r>
          <rPr>
            <b/>
            <sz val="9"/>
            <color indexed="81"/>
            <rFont val="Tahoma"/>
            <charset val="1"/>
          </rPr>
          <t>Rathfelder, Klaus ENV:EX:</t>
        </r>
        <r>
          <rPr>
            <sz val="9"/>
            <color indexed="81"/>
            <rFont val="Tahoma"/>
            <charset val="1"/>
          </rPr>
          <t xml:space="preserve">
assumed based on location in Aq 451</t>
        </r>
      </text>
    </comment>
    <comment ref="G152" authorId="0">
      <text>
        <r>
          <rPr>
            <b/>
            <sz val="9"/>
            <color indexed="81"/>
            <rFont val="Tahoma"/>
            <charset val="1"/>
          </rPr>
          <t>Rathfelder, Klaus ENV:EX:</t>
        </r>
        <r>
          <rPr>
            <sz val="9"/>
            <color indexed="81"/>
            <rFont val="Tahoma"/>
            <charset val="1"/>
          </rPr>
          <t xml:space="preserve">
located in aq 451</t>
        </r>
      </text>
    </comment>
    <comment ref="AQ152" authorId="0">
      <text>
        <r>
          <rPr>
            <b/>
            <sz val="9"/>
            <color indexed="81"/>
            <rFont val="Tahoma"/>
            <charset val="1"/>
          </rPr>
          <t>Rathfelder, Klaus ENV:EX:</t>
        </r>
        <r>
          <rPr>
            <sz val="9"/>
            <color indexed="81"/>
            <rFont val="Tahoma"/>
            <charset val="1"/>
          </rPr>
          <t xml:space="preserve">
assumed based on location in Aq 451</t>
        </r>
      </text>
    </comment>
    <comment ref="G154" authorId="0">
      <text>
        <r>
          <rPr>
            <b/>
            <sz val="9"/>
            <color indexed="81"/>
            <rFont val="Tahoma"/>
            <charset val="1"/>
          </rPr>
          <t>Rathfelder, Klaus ENV:EX:</t>
        </r>
        <r>
          <rPr>
            <sz val="9"/>
            <color indexed="81"/>
            <rFont val="Tahoma"/>
            <charset val="1"/>
          </rPr>
          <t xml:space="preserve">
located in aq 451</t>
        </r>
      </text>
    </comment>
    <comment ref="AQ154" authorId="0">
      <text>
        <r>
          <rPr>
            <b/>
            <sz val="9"/>
            <color indexed="81"/>
            <rFont val="Tahoma"/>
            <charset val="1"/>
          </rPr>
          <t>Rathfelder, Klaus ENV:EX:</t>
        </r>
        <r>
          <rPr>
            <sz val="9"/>
            <color indexed="81"/>
            <rFont val="Tahoma"/>
            <charset val="1"/>
          </rPr>
          <t xml:space="preserve">
assumed based on location in Aq 451</t>
        </r>
      </text>
    </comment>
    <comment ref="G155" authorId="0">
      <text>
        <r>
          <rPr>
            <b/>
            <sz val="9"/>
            <color indexed="81"/>
            <rFont val="Tahoma"/>
            <charset val="1"/>
          </rPr>
          <t>Rathfelder, Klaus ENV:EX:</t>
        </r>
        <r>
          <rPr>
            <sz val="9"/>
            <color indexed="81"/>
            <rFont val="Tahoma"/>
            <charset val="1"/>
          </rPr>
          <t xml:space="preserve">
located in aq 451</t>
        </r>
      </text>
    </comment>
    <comment ref="AQ155" authorId="0">
      <text>
        <r>
          <rPr>
            <b/>
            <sz val="9"/>
            <color indexed="81"/>
            <rFont val="Tahoma"/>
            <charset val="1"/>
          </rPr>
          <t>Rathfelder, Klaus ENV:EX:</t>
        </r>
        <r>
          <rPr>
            <sz val="9"/>
            <color indexed="81"/>
            <rFont val="Tahoma"/>
            <charset val="1"/>
          </rPr>
          <t xml:space="preserve">
assumed based on location in Aq 451</t>
        </r>
      </text>
    </comment>
    <comment ref="G157" authorId="0">
      <text>
        <r>
          <rPr>
            <b/>
            <sz val="9"/>
            <color indexed="81"/>
            <rFont val="Tahoma"/>
            <charset val="1"/>
          </rPr>
          <t>Rathfelder, Klaus ENV:EX:</t>
        </r>
        <r>
          <rPr>
            <sz val="9"/>
            <color indexed="81"/>
            <rFont val="Tahoma"/>
            <charset val="1"/>
          </rPr>
          <t xml:space="preserve">
located in aquifer 627</t>
        </r>
      </text>
    </comment>
    <comment ref="AQ157" authorId="0">
      <text>
        <r>
          <rPr>
            <b/>
            <sz val="9"/>
            <color indexed="81"/>
            <rFont val="Tahoma"/>
            <charset val="1"/>
          </rPr>
          <t>Rathfelder, Klaus ENV:EX:</t>
        </r>
        <r>
          <rPr>
            <sz val="9"/>
            <color indexed="81"/>
            <rFont val="Tahoma"/>
            <charset val="1"/>
          </rPr>
          <t xml:space="preserve">
Assumed basd on location in BR aquifer 627</t>
        </r>
      </text>
    </comment>
    <comment ref="G158" authorId="0">
      <text>
        <r>
          <rPr>
            <b/>
            <sz val="9"/>
            <color indexed="81"/>
            <rFont val="Tahoma"/>
            <charset val="1"/>
          </rPr>
          <t>Rathfelder, Klaus ENV:EX:</t>
        </r>
        <r>
          <rPr>
            <sz val="9"/>
            <color indexed="81"/>
            <rFont val="Tahoma"/>
            <charset val="1"/>
          </rPr>
          <t xml:space="preserve">
located in aq 451</t>
        </r>
      </text>
    </comment>
    <comment ref="AQ158" authorId="0">
      <text>
        <r>
          <rPr>
            <b/>
            <sz val="9"/>
            <color indexed="81"/>
            <rFont val="Tahoma"/>
            <charset val="1"/>
          </rPr>
          <t>Rathfelder, Klaus ENV:EX:</t>
        </r>
        <r>
          <rPr>
            <sz val="9"/>
            <color indexed="81"/>
            <rFont val="Tahoma"/>
            <charset val="1"/>
          </rPr>
          <t xml:space="preserve">
assumed based on location in Aq 451</t>
        </r>
      </text>
    </comment>
    <comment ref="G159" authorId="0">
      <text>
        <r>
          <rPr>
            <b/>
            <sz val="9"/>
            <color indexed="81"/>
            <rFont val="Tahoma"/>
            <charset val="1"/>
          </rPr>
          <t>Rathfelder, Klaus ENV:EX:</t>
        </r>
        <r>
          <rPr>
            <sz val="9"/>
            <color indexed="81"/>
            <rFont val="Tahoma"/>
            <charset val="1"/>
          </rPr>
          <t xml:space="preserve">
located in aq 451</t>
        </r>
      </text>
    </comment>
    <comment ref="AQ159" authorId="0">
      <text>
        <r>
          <rPr>
            <b/>
            <sz val="9"/>
            <color indexed="81"/>
            <rFont val="Tahoma"/>
            <charset val="1"/>
          </rPr>
          <t>Rathfelder, Klaus ENV:EX:</t>
        </r>
        <r>
          <rPr>
            <sz val="9"/>
            <color indexed="81"/>
            <rFont val="Tahoma"/>
            <charset val="1"/>
          </rPr>
          <t xml:space="preserve">
assumed based on location in Aq 451</t>
        </r>
      </text>
    </comment>
    <comment ref="G160" authorId="0">
      <text>
        <r>
          <rPr>
            <b/>
            <sz val="9"/>
            <color indexed="81"/>
            <rFont val="Tahoma"/>
            <charset val="1"/>
          </rPr>
          <t>Rathfelder, Klaus ENV:EX:</t>
        </r>
        <r>
          <rPr>
            <sz val="9"/>
            <color indexed="81"/>
            <rFont val="Tahoma"/>
            <charset val="1"/>
          </rPr>
          <t xml:space="preserve">
located in aq 451 and 444</t>
        </r>
      </text>
    </comment>
    <comment ref="AQ160" authorId="0">
      <text>
        <r>
          <rPr>
            <b/>
            <sz val="9"/>
            <color indexed="81"/>
            <rFont val="Tahoma"/>
            <charset val="1"/>
          </rPr>
          <t>Rathfelder, Klaus ENV:EX:</t>
        </r>
        <r>
          <rPr>
            <sz val="9"/>
            <color indexed="81"/>
            <rFont val="Tahoma"/>
            <charset val="1"/>
          </rPr>
          <t xml:space="preserve">
assumed based on located in 451 and lithology of nearby well</t>
        </r>
      </text>
    </comment>
    <comment ref="G162" authorId="0">
      <text>
        <r>
          <rPr>
            <b/>
            <sz val="9"/>
            <color indexed="81"/>
            <rFont val="Tahoma"/>
            <charset val="1"/>
          </rPr>
          <t>Rathfelder, Klaus ENV:EX:</t>
        </r>
        <r>
          <rPr>
            <sz val="9"/>
            <color indexed="81"/>
            <rFont val="Tahoma"/>
            <charset val="1"/>
          </rPr>
          <t xml:space="preserve">
located in aq 451 and 444</t>
        </r>
      </text>
    </comment>
    <comment ref="AQ162" authorId="0">
      <text>
        <r>
          <rPr>
            <b/>
            <sz val="9"/>
            <color indexed="81"/>
            <rFont val="Tahoma"/>
            <charset val="1"/>
          </rPr>
          <t>Rathfelder, Klaus ENV:EX:</t>
        </r>
        <r>
          <rPr>
            <sz val="9"/>
            <color indexed="81"/>
            <rFont val="Tahoma"/>
            <charset val="1"/>
          </rPr>
          <t xml:space="preserve">
assumed based on located in 451 and lithology of nearby well</t>
        </r>
      </text>
    </comment>
    <comment ref="G163" authorId="0">
      <text>
        <r>
          <rPr>
            <b/>
            <sz val="9"/>
            <color indexed="81"/>
            <rFont val="Tahoma"/>
            <charset val="1"/>
          </rPr>
          <t>Rathfelder, Klaus ENV:EX:</t>
        </r>
        <r>
          <rPr>
            <sz val="9"/>
            <color indexed="81"/>
            <rFont val="Tahoma"/>
            <charset val="1"/>
          </rPr>
          <t xml:space="preserve">
located in aq 451</t>
        </r>
      </text>
    </comment>
    <comment ref="AQ163" authorId="0">
      <text>
        <r>
          <rPr>
            <b/>
            <sz val="9"/>
            <color indexed="81"/>
            <rFont val="Tahoma"/>
            <charset val="1"/>
          </rPr>
          <t>Rathfelder, Klaus ENV:EX:</t>
        </r>
        <r>
          <rPr>
            <sz val="9"/>
            <color indexed="81"/>
            <rFont val="Tahoma"/>
            <charset val="1"/>
          </rPr>
          <t xml:space="preserve">
assumed based on location in Aq 451</t>
        </r>
      </text>
    </comment>
    <comment ref="AQ164" authorId="0">
      <text>
        <r>
          <rPr>
            <b/>
            <sz val="9"/>
            <color indexed="81"/>
            <rFont val="Tahoma"/>
            <charset val="1"/>
          </rPr>
          <t>Rathfelder, Klaus ENV:EX:</t>
        </r>
        <r>
          <rPr>
            <sz val="9"/>
            <color indexed="81"/>
            <rFont val="Tahoma"/>
            <charset val="1"/>
          </rPr>
          <t xml:space="preserve">
assumed based on location in Aq 451</t>
        </r>
      </text>
    </comment>
    <comment ref="G165" authorId="0">
      <text>
        <r>
          <rPr>
            <b/>
            <sz val="9"/>
            <color indexed="81"/>
            <rFont val="Tahoma"/>
            <charset val="1"/>
          </rPr>
          <t>Rathfelder, Klaus ENV:EX:</t>
        </r>
        <r>
          <rPr>
            <sz val="9"/>
            <color indexed="81"/>
            <rFont val="Tahoma"/>
            <charset val="1"/>
          </rPr>
          <t xml:space="preserve">
located in aq 451</t>
        </r>
      </text>
    </comment>
    <comment ref="AQ165" authorId="0">
      <text>
        <r>
          <rPr>
            <b/>
            <sz val="9"/>
            <color indexed="81"/>
            <rFont val="Tahoma"/>
            <charset val="1"/>
          </rPr>
          <t>Rathfelder, Klaus ENV:EX:</t>
        </r>
        <r>
          <rPr>
            <sz val="9"/>
            <color indexed="81"/>
            <rFont val="Tahoma"/>
            <charset val="1"/>
          </rPr>
          <t xml:space="preserve">
assumed based on location in Aq 451</t>
        </r>
      </text>
    </comment>
    <comment ref="G166" authorId="0">
      <text>
        <r>
          <rPr>
            <b/>
            <sz val="9"/>
            <color indexed="81"/>
            <rFont val="Tahoma"/>
            <charset val="1"/>
          </rPr>
          <t>Rathfelder, Klaus ENV:EX:</t>
        </r>
        <r>
          <rPr>
            <sz val="9"/>
            <color indexed="81"/>
            <rFont val="Tahoma"/>
            <charset val="1"/>
          </rPr>
          <t xml:space="preserve">
located in aq 451</t>
        </r>
      </text>
    </comment>
    <comment ref="AQ166" authorId="0">
      <text>
        <r>
          <rPr>
            <b/>
            <sz val="9"/>
            <color indexed="81"/>
            <rFont val="Tahoma"/>
            <charset val="1"/>
          </rPr>
          <t>Rathfelder, Klaus ENV:EX:</t>
        </r>
        <r>
          <rPr>
            <sz val="9"/>
            <color indexed="81"/>
            <rFont val="Tahoma"/>
            <charset val="1"/>
          </rPr>
          <t xml:space="preserve">
assumed based on location in Aq 451</t>
        </r>
      </text>
    </comment>
  </commentList>
</comments>
</file>

<file path=xl/comments4.xml><?xml version="1.0" encoding="utf-8"?>
<comments xmlns="http://schemas.openxmlformats.org/spreadsheetml/2006/main">
  <authors>
    <author>Rathfelder, Klaus ENV:EX</author>
  </authors>
  <commentList>
    <comment ref="A16" authorId="0">
      <text>
        <r>
          <rPr>
            <b/>
            <sz val="9"/>
            <color indexed="81"/>
            <rFont val="Tahoma"/>
            <family val="2"/>
          </rPr>
          <t>Rathfelder, Klaus ENV:EX:</t>
        </r>
        <r>
          <rPr>
            <sz val="9"/>
            <color indexed="81"/>
            <rFont val="Tahoma"/>
            <family val="2"/>
          </rPr>
          <t xml:space="preserve">
Assuming this should be BENW077 not 78, as there is no Benw078 in the spreadsheet from the Catherine, and the station ID is linked to Benw077.</t>
        </r>
      </text>
    </comment>
  </commentList>
</comments>
</file>

<file path=xl/comments5.xml><?xml version="1.0" encoding="utf-8"?>
<comments xmlns="http://schemas.openxmlformats.org/spreadsheetml/2006/main">
  <authors>
    <author>Rathfelder, Klaus ENV:EX</author>
  </authors>
  <commentList>
    <comment ref="A16" authorId="0">
      <text>
        <r>
          <rPr>
            <b/>
            <sz val="9"/>
            <color indexed="81"/>
            <rFont val="Tahoma"/>
            <family val="2"/>
          </rPr>
          <t>Rathfelder, Klaus ENV:EX:</t>
        </r>
        <r>
          <rPr>
            <sz val="9"/>
            <color indexed="81"/>
            <rFont val="Tahoma"/>
            <family val="2"/>
          </rPr>
          <t xml:space="preserve">
Assuming this should be BENW077 not 78, as there is no Benw078 in the spreadsheet from the Catherine, and the station ID is linked to Benw077.</t>
        </r>
      </text>
    </comment>
    <comment ref="F174" authorId="0">
      <text>
        <r>
          <rPr>
            <b/>
            <sz val="9"/>
            <color indexed="81"/>
            <rFont val="Tahoma"/>
            <charset val="1"/>
          </rPr>
          <t>Rathfelder, Klaus ENV:EX:</t>
        </r>
        <r>
          <rPr>
            <sz val="9"/>
            <color indexed="81"/>
            <rFont val="Tahoma"/>
            <charset val="1"/>
          </rPr>
          <t xml:space="preserve">
Assuming this should be AS150 and AS151 based on data sheets</t>
        </r>
      </text>
    </comment>
  </commentList>
</comments>
</file>

<file path=xl/comments6.xml><?xml version="1.0" encoding="utf-8"?>
<comments xmlns="http://schemas.openxmlformats.org/spreadsheetml/2006/main">
  <authors>
    <author>Rathfelder, Klaus ENV:EX</author>
  </authors>
  <commentList>
    <comment ref="A15" authorId="0">
      <text>
        <r>
          <rPr>
            <b/>
            <sz val="9"/>
            <color indexed="81"/>
            <rFont val="Tahoma"/>
            <family val="2"/>
          </rPr>
          <t>Rathfelder, Klaus ENV:EX:</t>
        </r>
        <r>
          <rPr>
            <sz val="9"/>
            <color indexed="81"/>
            <rFont val="Tahoma"/>
            <family val="2"/>
          </rPr>
          <t xml:space="preserve">
Assuming this should be BENW077 not 78, as there is no Benw078 in the spreadsheet from the Catherine, and the station ID is linked to Benw077.</t>
        </r>
      </text>
    </comment>
  </commentList>
</comments>
</file>

<file path=xl/sharedStrings.xml><?xml version="1.0" encoding="utf-8"?>
<sst xmlns="http://schemas.openxmlformats.org/spreadsheetml/2006/main" count="36926" uniqueCount="4646">
  <si>
    <t>Well</t>
  </si>
  <si>
    <t>Sandstone</t>
  </si>
  <si>
    <t>Shale</t>
  </si>
  <si>
    <t>Clay</t>
  </si>
  <si>
    <t>Sand and Gravel</t>
  </si>
  <si>
    <t>Sand</t>
  </si>
  <si>
    <t>Shale and Sandstone</t>
  </si>
  <si>
    <t>Bedrock</t>
  </si>
  <si>
    <t>Unknown</t>
  </si>
  <si>
    <t>Well Depth (ft)</t>
  </si>
  <si>
    <t>SANDSTONE</t>
  </si>
  <si>
    <t>CLAY</t>
  </si>
  <si>
    <t>UNKNOWN</t>
  </si>
  <si>
    <t>SHALE AND SANDSTONE</t>
  </si>
  <si>
    <t>DIAMICT</t>
  </si>
  <si>
    <t>SHALE</t>
  </si>
  <si>
    <t>SOIL</t>
  </si>
  <si>
    <t>SHALE and SANDSTONE</t>
  </si>
  <si>
    <t>SANDY CLAY</t>
  </si>
  <si>
    <t>CLAYEY SAND</t>
  </si>
  <si>
    <t>WATER</t>
  </si>
  <si>
    <t>SILTY CLAY</t>
  </si>
  <si>
    <t>clay</t>
  </si>
  <si>
    <t>shale and sandstone</t>
  </si>
  <si>
    <t>SANDY SILTY CLAY</t>
  </si>
  <si>
    <t>shale</t>
  </si>
  <si>
    <t>WOOD</t>
  </si>
  <si>
    <t>overburden</t>
  </si>
  <si>
    <t>glacial</t>
  </si>
  <si>
    <t>sandstone</t>
  </si>
  <si>
    <t>ABANDONED DUE TO POOR QUALITY</t>
  </si>
  <si>
    <t>SANDY SILT</t>
  </si>
  <si>
    <t>silt</t>
  </si>
  <si>
    <t xml:space="preserve"> </t>
  </si>
  <si>
    <t>SILTY SAND</t>
  </si>
  <si>
    <t>sand</t>
  </si>
  <si>
    <t>Sand and gravel</t>
  </si>
  <si>
    <t>SILT</t>
  </si>
  <si>
    <t xml:space="preserve">Silt </t>
  </si>
  <si>
    <t>clay and other sedimentray rocks</t>
  </si>
  <si>
    <t>bedrock</t>
  </si>
  <si>
    <t xml:space="preserve">Shale </t>
  </si>
  <si>
    <t>Gravel</t>
  </si>
  <si>
    <t>Coal</t>
  </si>
  <si>
    <t>Silt</t>
  </si>
  <si>
    <t>Sandstone and Shale</t>
  </si>
  <si>
    <t>Dry hole</t>
  </si>
  <si>
    <t>PUMP SETTING 200-280'. PUMP RATE 4 GPM.</t>
  </si>
  <si>
    <t>BLACK &amp; GREY LAYERED SHALE</t>
  </si>
  <si>
    <t>wt837</t>
  </si>
  <si>
    <t>silty clay</t>
  </si>
  <si>
    <t>shale and sandstone layers</t>
  </si>
  <si>
    <t>wt1047</t>
  </si>
  <si>
    <t>CLAY MED GREY/BROWN</t>
  </si>
  <si>
    <t>SILTY SANDY CLAY</t>
  </si>
  <si>
    <t>MED GREY SHALE</t>
  </si>
  <si>
    <t>DARK GREY SHALE</t>
  </si>
  <si>
    <t>wt1051</t>
  </si>
  <si>
    <t>FILL-WOOD</t>
  </si>
  <si>
    <t>LIGHT GREY BROWN CLAY WITH SOME ROCK</t>
  </si>
  <si>
    <t>MED GREY CLAY WITH ROCK SLIGHTY SWELLING</t>
  </si>
  <si>
    <t>MED GREY CLAY WITH ROCK</t>
  </si>
  <si>
    <t>wt1052</t>
  </si>
  <si>
    <t>wt1064</t>
  </si>
  <si>
    <t>ROCKY TILL</t>
  </si>
  <si>
    <t>MED GREY/BROWN CLAY</t>
  </si>
  <si>
    <t>MED GREY CLAY</t>
  </si>
  <si>
    <t>wt1073</t>
  </si>
  <si>
    <t>wt1374</t>
  </si>
  <si>
    <t>blue gumbo clay</t>
  </si>
  <si>
    <t>wt1383</t>
  </si>
  <si>
    <t>wt1575</t>
  </si>
  <si>
    <t>wt1584</t>
  </si>
  <si>
    <t>wt1622</t>
  </si>
  <si>
    <t>sandy silt</t>
  </si>
  <si>
    <t>wt1623</t>
  </si>
  <si>
    <t>wt1671</t>
  </si>
  <si>
    <t>gumbo clay</t>
  </si>
  <si>
    <t>rock w/b</t>
  </si>
  <si>
    <t>wt1675</t>
  </si>
  <si>
    <t>wt1794</t>
  </si>
  <si>
    <t>black shale</t>
  </si>
  <si>
    <t>wt1795</t>
  </si>
  <si>
    <t>gumbo</t>
  </si>
  <si>
    <t>sandy shale</t>
  </si>
  <si>
    <t>gravelly gumbo</t>
  </si>
  <si>
    <t>wt1809</t>
  </si>
  <si>
    <t>wt1914</t>
  </si>
  <si>
    <t>clay with stones</t>
  </si>
  <si>
    <t>grey shale</t>
  </si>
  <si>
    <t>wt1920</t>
  </si>
  <si>
    <t>quicksand mixed with silt</t>
  </si>
  <si>
    <t>wt1921</t>
  </si>
  <si>
    <t>wt1923</t>
  </si>
  <si>
    <t>silt with fine sand</t>
  </si>
  <si>
    <t>wt1924</t>
  </si>
  <si>
    <t>shale on top</t>
  </si>
  <si>
    <t>wt2136</t>
  </si>
  <si>
    <t>wt2138</t>
  </si>
  <si>
    <t>blue gumbo clay, a small piece of coal</t>
  </si>
  <si>
    <t>wt2139</t>
  </si>
  <si>
    <t>all gumbo clay mixed with cobbles, solid</t>
  </si>
  <si>
    <t>wt2192</t>
  </si>
  <si>
    <t>wt2214</t>
  </si>
  <si>
    <t>topsoil</t>
  </si>
  <si>
    <t>shale rock</t>
  </si>
  <si>
    <t>shale rock w/b</t>
  </si>
  <si>
    <t>wt2431</t>
  </si>
  <si>
    <t>wt2552</t>
  </si>
  <si>
    <t>loam (clay)</t>
  </si>
  <si>
    <t>all clay</t>
  </si>
  <si>
    <t>wt2556</t>
  </si>
  <si>
    <t>blue gumbo clay, 4" sand at 34' w/b</t>
  </si>
  <si>
    <t>wt2557</t>
  </si>
  <si>
    <t>silty fine sand</t>
  </si>
  <si>
    <t>wt3121</t>
  </si>
  <si>
    <t>wt11714</t>
  </si>
  <si>
    <t>clays with rock and gravel</t>
  </si>
  <si>
    <t>wt11741</t>
  </si>
  <si>
    <t>gravelly with clay w/b</t>
  </si>
  <si>
    <t>wt11744</t>
  </si>
  <si>
    <t>wt11762</t>
  </si>
  <si>
    <t>wt11780</t>
  </si>
  <si>
    <t>blue clay</t>
  </si>
  <si>
    <t>wt11787</t>
  </si>
  <si>
    <t>wt11793</t>
  </si>
  <si>
    <t>soil</t>
  </si>
  <si>
    <t>sandy silt with some clay</t>
  </si>
  <si>
    <t>wt11797</t>
  </si>
  <si>
    <t>quicksand (soupey)</t>
  </si>
  <si>
    <t>wt11806</t>
  </si>
  <si>
    <t>black sand w/b quite a fine sand</t>
  </si>
  <si>
    <t>wt11825</t>
  </si>
  <si>
    <t>fine gravel w/b</t>
  </si>
  <si>
    <t>wt11864</t>
  </si>
  <si>
    <t>silty soil</t>
  </si>
  <si>
    <t>wt11896</t>
  </si>
  <si>
    <t>wt11897</t>
  </si>
  <si>
    <t>all gumbo clay</t>
  </si>
  <si>
    <t>wt11908</t>
  </si>
  <si>
    <t>wt11926</t>
  </si>
  <si>
    <t>silt with a little fine sand</t>
  </si>
  <si>
    <t>wt11928</t>
  </si>
  <si>
    <t>fine sand w/b</t>
  </si>
  <si>
    <t>wt11930</t>
  </si>
  <si>
    <t>clay and gumbo</t>
  </si>
  <si>
    <t>weathered shale</t>
  </si>
  <si>
    <t>wt11940</t>
  </si>
  <si>
    <t>sand and gravel</t>
  </si>
  <si>
    <t>wt14503</t>
  </si>
  <si>
    <t>sand w/b</t>
  </si>
  <si>
    <t>wt14504</t>
  </si>
  <si>
    <t>wt14506</t>
  </si>
  <si>
    <t>wt14507</t>
  </si>
  <si>
    <t>fine light sandstone</t>
  </si>
  <si>
    <t>wt14510</t>
  </si>
  <si>
    <t>gumbo clay with small seams of sand&amp;rock</t>
  </si>
  <si>
    <t>wt14512</t>
  </si>
  <si>
    <t>gravel</t>
  </si>
  <si>
    <t>wt15128</t>
  </si>
  <si>
    <t>wt15512</t>
  </si>
  <si>
    <t>wt15513</t>
  </si>
  <si>
    <t>wt15516</t>
  </si>
  <si>
    <t>wt15950</t>
  </si>
  <si>
    <t>wt15952</t>
  </si>
  <si>
    <t>grey rock w/b</t>
  </si>
  <si>
    <t>wt15953</t>
  </si>
  <si>
    <t>blue clay with round smooth rock in it.</t>
  </si>
  <si>
    <t>wt16464</t>
  </si>
  <si>
    <t>wt16470</t>
  </si>
  <si>
    <t>small gravel seam</t>
  </si>
  <si>
    <t>wt16472</t>
  </si>
  <si>
    <t>wt16478</t>
  </si>
  <si>
    <t>gumbo clay (blue)</t>
  </si>
  <si>
    <t>wt16479</t>
  </si>
  <si>
    <t>gumbo clay with mica in it</t>
  </si>
  <si>
    <t>wt16914</t>
  </si>
  <si>
    <t>wt16917</t>
  </si>
  <si>
    <t>gumbo clay, boulders at bottom</t>
  </si>
  <si>
    <t>wt16921</t>
  </si>
  <si>
    <t>wt16922</t>
  </si>
  <si>
    <t>wt17358</t>
  </si>
  <si>
    <t>wt17360</t>
  </si>
  <si>
    <t>weathered shale, cracks w/b</t>
  </si>
  <si>
    <t>wt17362</t>
  </si>
  <si>
    <t>silty fine sand (w/b)</t>
  </si>
  <si>
    <t>silty fine sand w/b</t>
  </si>
  <si>
    <t>wt17365</t>
  </si>
  <si>
    <t>shale, gravel streaks in shale</t>
  </si>
  <si>
    <t>wt17368</t>
  </si>
  <si>
    <t>hard formation</t>
  </si>
  <si>
    <t>very fine black sand w/b</t>
  </si>
  <si>
    <t>small boulders in clay</t>
  </si>
  <si>
    <t>wt17371</t>
  </si>
  <si>
    <t>cemented gravel</t>
  </si>
  <si>
    <t>gravel(very peculiar, hardly and weight)</t>
  </si>
  <si>
    <t>wt17372</t>
  </si>
  <si>
    <t>wt17374</t>
  </si>
  <si>
    <t>layers of gravel and quicksand</t>
  </si>
  <si>
    <t>wt17378</t>
  </si>
  <si>
    <t>wt17602</t>
  </si>
  <si>
    <t>loose sand</t>
  </si>
  <si>
    <t>clay and fine sandstone at 125'</t>
  </si>
  <si>
    <t>sandstone and rocks</t>
  </si>
  <si>
    <t>wt17925</t>
  </si>
  <si>
    <t>silt (hard drilling)</t>
  </si>
  <si>
    <t>wt17926</t>
  </si>
  <si>
    <t>seam of fine sand (3" thick)</t>
  </si>
  <si>
    <t>wt17927</t>
  </si>
  <si>
    <t>clay mixed with shale</t>
  </si>
  <si>
    <t>solid shale</t>
  </si>
  <si>
    <t>wt17930</t>
  </si>
  <si>
    <t>wt17934</t>
  </si>
  <si>
    <t>brown clay</t>
  </si>
  <si>
    <t>wt17935</t>
  </si>
  <si>
    <t>blueish gumbo clay</t>
  </si>
  <si>
    <t>hard decomposed shale (reddish)</t>
  </si>
  <si>
    <t>sandstone w/b</t>
  </si>
  <si>
    <t>wt17937</t>
  </si>
  <si>
    <t>sandy brown yellow clay</t>
  </si>
  <si>
    <t>brownish yellow clay</t>
  </si>
  <si>
    <t>wt17940</t>
  </si>
  <si>
    <t>boulders came up with clay</t>
  </si>
  <si>
    <t>wt17941</t>
  </si>
  <si>
    <t>wt18505</t>
  </si>
  <si>
    <t>hard rock, cased to 69'</t>
  </si>
  <si>
    <t>sand rock</t>
  </si>
  <si>
    <t>wt18509</t>
  </si>
  <si>
    <t>shale and sandstone w/b</t>
  </si>
  <si>
    <t>wt18510</t>
  </si>
  <si>
    <t>black hard shale (hard drilling), small</t>
  </si>
  <si>
    <t>sandy clay</t>
  </si>
  <si>
    <t>wt18789</t>
  </si>
  <si>
    <t>silty sand</t>
  </si>
  <si>
    <t>sticky silty clay</t>
  </si>
  <si>
    <t>silty clay -lense of sand</t>
  </si>
  <si>
    <t>silty clay - layers of fine sand</t>
  </si>
  <si>
    <t>fine sand layers of clay</t>
  </si>
  <si>
    <t>silty clay, lense of fine sand</t>
  </si>
  <si>
    <t>wt19059</t>
  </si>
  <si>
    <t>clay and boulders</t>
  </si>
  <si>
    <t>wt19063</t>
  </si>
  <si>
    <t>sandy silty clay</t>
  </si>
  <si>
    <t>coarse sand</t>
  </si>
  <si>
    <t>wt19067</t>
  </si>
  <si>
    <t>clayey sand</t>
  </si>
  <si>
    <t>fine sand</t>
  </si>
  <si>
    <t>coarse gravel</t>
  </si>
  <si>
    <t>wt19078</t>
  </si>
  <si>
    <t>wt19080</t>
  </si>
  <si>
    <t>soft clay</t>
  </si>
  <si>
    <t>wt19350</t>
  </si>
  <si>
    <t>lime rock</t>
  </si>
  <si>
    <t>shale and soapstone</t>
  </si>
  <si>
    <t>wt20441</t>
  </si>
  <si>
    <t>soft mud</t>
  </si>
  <si>
    <t>wt20450</t>
  </si>
  <si>
    <t>wt21216</t>
  </si>
  <si>
    <t>mucky clay</t>
  </si>
  <si>
    <t>wt21223</t>
  </si>
  <si>
    <t>wt21225</t>
  </si>
  <si>
    <t>sandy silt on clay</t>
  </si>
  <si>
    <t>gumbo clay (shaley)</t>
  </si>
  <si>
    <t>wt21226</t>
  </si>
  <si>
    <t>real fine hard packed sand</t>
  </si>
  <si>
    <t>wt21227</t>
  </si>
  <si>
    <t>wt21232</t>
  </si>
  <si>
    <t>clay and rocks</t>
  </si>
  <si>
    <t>wt21695</t>
  </si>
  <si>
    <t>wt22110</t>
  </si>
  <si>
    <t>wt22128</t>
  </si>
  <si>
    <t>shale with sandstone ledges</t>
  </si>
  <si>
    <t>wt22132</t>
  </si>
  <si>
    <t>coal seam</t>
  </si>
  <si>
    <t>wt22133</t>
  </si>
  <si>
    <t>shale and clay layers (soft)</t>
  </si>
  <si>
    <t>wt22143</t>
  </si>
  <si>
    <t>wt22144</t>
  </si>
  <si>
    <t>clay (becomes silty)</t>
  </si>
  <si>
    <t>very fine sand</t>
  </si>
  <si>
    <t>clay changing to shale</t>
  </si>
  <si>
    <t>wt22654</t>
  </si>
  <si>
    <t>wt22824</t>
  </si>
  <si>
    <t>sand, very fine to fine grained</t>
  </si>
  <si>
    <t>sand coarse with pebbles</t>
  </si>
  <si>
    <t>clay light -med grey, stoney</t>
  </si>
  <si>
    <t>same</t>
  </si>
  <si>
    <t>till, grey</t>
  </si>
  <si>
    <t>compact sand and gravel, dirty</t>
  </si>
  <si>
    <t>clay, light brown silty sand</t>
  </si>
  <si>
    <t>wt22879</t>
  </si>
  <si>
    <t>clay, stoney gravelly lenses</t>
  </si>
  <si>
    <t>sand, fine - med, silty clay lenses</t>
  </si>
  <si>
    <t>sand coarse grained clean</t>
  </si>
  <si>
    <t>sand fine- med silty</t>
  </si>
  <si>
    <t>clay, silty stoney, grey firm</t>
  </si>
  <si>
    <t>gravel, fine, silty clean lenses</t>
  </si>
  <si>
    <t>clay, silty stoney grey firm</t>
  </si>
  <si>
    <t>gravel fine silty - very silty</t>
  </si>
  <si>
    <t>gravel, fine, silty</t>
  </si>
  <si>
    <t>clay, silty, stoney, grey</t>
  </si>
  <si>
    <t>gravel, fine silty - very silty</t>
  </si>
  <si>
    <t>clay silty stoney grey</t>
  </si>
  <si>
    <t>gravel, fine silty soft</t>
  </si>
  <si>
    <t>clay, silty, grey firm</t>
  </si>
  <si>
    <t>sand, fine - med, silty green</t>
  </si>
  <si>
    <t>clay, silty stoney grey</t>
  </si>
  <si>
    <t>silty sandy compact</t>
  </si>
  <si>
    <t>sand, silty - fine gravel</t>
  </si>
  <si>
    <t>sand, fine grained silty clay lenses</t>
  </si>
  <si>
    <t>clay, silty, gritty stoney compact</t>
  </si>
  <si>
    <t>gravel bouldery compact</t>
  </si>
  <si>
    <t>sand gravelly bouldery compact</t>
  </si>
  <si>
    <t>clay, stoney gritty purpulish grey</t>
  </si>
  <si>
    <t>wt22892</t>
  </si>
  <si>
    <t>clay, light brown soft</t>
  </si>
  <si>
    <t>clay, sandy light brown soft</t>
  </si>
  <si>
    <t>clay, gritty, light grey, firm</t>
  </si>
  <si>
    <t>clay, sandy, light grey, firm</t>
  </si>
  <si>
    <t>clay, sandy light grey soft wet</t>
  </si>
  <si>
    <t>gravel, soft light grey clay lenses</t>
  </si>
  <si>
    <t>clay, gritty bouldery compact</t>
  </si>
  <si>
    <t>shale, dark brown - black soft</t>
  </si>
  <si>
    <t>wt22906</t>
  </si>
  <si>
    <t>clay, brown, soft</t>
  </si>
  <si>
    <t>clay, grey soft</t>
  </si>
  <si>
    <t>clay, silty, sandy, stoney</t>
  </si>
  <si>
    <t>sand, silty, loose w/b</t>
  </si>
  <si>
    <t>wt23339</t>
  </si>
  <si>
    <t>wt24457</t>
  </si>
  <si>
    <t>wt26345</t>
  </si>
  <si>
    <t>sandstone, water in sandstone</t>
  </si>
  <si>
    <t>wt26346</t>
  </si>
  <si>
    <t>wt26347</t>
  </si>
  <si>
    <t>wt27226</t>
  </si>
  <si>
    <t>mostly shale (little @ 160 - water)</t>
  </si>
  <si>
    <t>wt27227</t>
  </si>
  <si>
    <t>wt27521</t>
  </si>
  <si>
    <t>sandy clay - sand</t>
  </si>
  <si>
    <t>sand - coarser sand</t>
  </si>
  <si>
    <t>wt27522</t>
  </si>
  <si>
    <t>sandy with silty layers</t>
  </si>
  <si>
    <t>shale and sandstone, water at 297'</t>
  </si>
  <si>
    <t>wt27523</t>
  </si>
  <si>
    <t>shale- sandstone</t>
  </si>
  <si>
    <t>water - 320'</t>
  </si>
  <si>
    <t>wt27836</t>
  </si>
  <si>
    <t>shale and sandstone layer</t>
  </si>
  <si>
    <t>wt28474</t>
  </si>
  <si>
    <t>wt28489</t>
  </si>
  <si>
    <t>wt28655</t>
  </si>
  <si>
    <t>wt29212</t>
  </si>
  <si>
    <t>wt29610</t>
  </si>
  <si>
    <t>clay and layers of sand</t>
  </si>
  <si>
    <t>wt29611</t>
  </si>
  <si>
    <t>clay, sand and gravel layer</t>
  </si>
  <si>
    <t>wt29612</t>
  </si>
  <si>
    <t>wt29613</t>
  </si>
  <si>
    <t>wt29614</t>
  </si>
  <si>
    <t>clay and sand</t>
  </si>
  <si>
    <t>wt29615</t>
  </si>
  <si>
    <t>wt29617</t>
  </si>
  <si>
    <t>wt29619</t>
  </si>
  <si>
    <t>clay and sand layers</t>
  </si>
  <si>
    <t>wt29620</t>
  </si>
  <si>
    <t>wt29621</t>
  </si>
  <si>
    <t>sand in layers and clay</t>
  </si>
  <si>
    <t>wt29623</t>
  </si>
  <si>
    <t>wt29624</t>
  </si>
  <si>
    <t>shale to sandstone</t>
  </si>
  <si>
    <t>wt29625</t>
  </si>
  <si>
    <t>wt29627</t>
  </si>
  <si>
    <t>silt and clays</t>
  </si>
  <si>
    <t>sand and gravel silty</t>
  </si>
  <si>
    <t>sand some silt and clay with coal chunks</t>
  </si>
  <si>
    <t>sand fine to med, some silt clean w/b</t>
  </si>
  <si>
    <t>SHALE WITH SANDSTONE STRINGERS</t>
  </si>
  <si>
    <t>wt29628</t>
  </si>
  <si>
    <t>clay, sand and gravel layers</t>
  </si>
  <si>
    <t>wt30049</t>
  </si>
  <si>
    <t>shale to sandstone layer</t>
  </si>
  <si>
    <t>wt30398</t>
  </si>
  <si>
    <t>clay sand &amp; gravel layers</t>
  </si>
  <si>
    <t>wt33371</t>
  </si>
  <si>
    <t>heavy clay</t>
  </si>
  <si>
    <t>sandy clay - silty and water</t>
  </si>
  <si>
    <t>wt33372</t>
  </si>
  <si>
    <t>heavy blue clay</t>
  </si>
  <si>
    <t>heavy brown clay</t>
  </si>
  <si>
    <t>sandy brown clay</t>
  </si>
  <si>
    <t>heavy sandy clay -oil 70' - 75'</t>
  </si>
  <si>
    <t>wt34201</t>
  </si>
  <si>
    <t>wt34202</t>
  </si>
  <si>
    <t>shale and sandstone stringers</t>
  </si>
  <si>
    <t>wt34204</t>
  </si>
  <si>
    <t>wt35232</t>
  </si>
  <si>
    <t>silt and sand, little gravel</t>
  </si>
  <si>
    <t>sandstone and shale</t>
  </si>
  <si>
    <t>wt36485</t>
  </si>
  <si>
    <t>silty, sand and gravel</t>
  </si>
  <si>
    <t>wt36499</t>
  </si>
  <si>
    <t>wt36500</t>
  </si>
  <si>
    <t>shale and sandstone, flowing at 25 GPM</t>
  </si>
  <si>
    <t>wt36501</t>
  </si>
  <si>
    <t>wt36502</t>
  </si>
  <si>
    <t>wt36508</t>
  </si>
  <si>
    <t>shale and sandsotne, @ 25 GPM</t>
  </si>
  <si>
    <t>wt36509</t>
  </si>
  <si>
    <t>wt37829</t>
  </si>
  <si>
    <t>clay silty</t>
  </si>
  <si>
    <t>wt38915</t>
  </si>
  <si>
    <t>wt38916</t>
  </si>
  <si>
    <t>shale with some sandstone</t>
  </si>
  <si>
    <t>wt38945</t>
  </si>
  <si>
    <t>wt38957</t>
  </si>
  <si>
    <t>wt38967</t>
  </si>
  <si>
    <t>wt38971</t>
  </si>
  <si>
    <t>wt39074</t>
  </si>
  <si>
    <t>wt39075</t>
  </si>
  <si>
    <t>wt39076</t>
  </si>
  <si>
    <t>wt39078</t>
  </si>
  <si>
    <t>shale, no water.</t>
  </si>
  <si>
    <t>wt39081</t>
  </si>
  <si>
    <t>wt39082</t>
  </si>
  <si>
    <t>wt39083</t>
  </si>
  <si>
    <t>wt39084</t>
  </si>
  <si>
    <t>wt39086</t>
  </si>
  <si>
    <t>wt39088</t>
  </si>
  <si>
    <t>wt39090</t>
  </si>
  <si>
    <t>wt39091</t>
  </si>
  <si>
    <t>wt39092</t>
  </si>
  <si>
    <t>wt39093</t>
  </si>
  <si>
    <t>wt39097</t>
  </si>
  <si>
    <t>wt39098</t>
  </si>
  <si>
    <t>wt39099</t>
  </si>
  <si>
    <t>wt39100</t>
  </si>
  <si>
    <t>wt39101</t>
  </si>
  <si>
    <t>wt39102</t>
  </si>
  <si>
    <t>wt39103</t>
  </si>
  <si>
    <t>wt39104</t>
  </si>
  <si>
    <t>wt39105</t>
  </si>
  <si>
    <t>wt39106</t>
  </si>
  <si>
    <t>wt39109</t>
  </si>
  <si>
    <t>wt39110</t>
  </si>
  <si>
    <t>shale, sandstone</t>
  </si>
  <si>
    <t>wt39111</t>
  </si>
  <si>
    <t>wt39112</t>
  </si>
  <si>
    <t>sand and gravel, shale</t>
  </si>
  <si>
    <t>wt39116</t>
  </si>
  <si>
    <t>wt39117</t>
  </si>
  <si>
    <t>wt39118</t>
  </si>
  <si>
    <t>wt40147</t>
  </si>
  <si>
    <t>shale hard stringe</t>
  </si>
  <si>
    <t>sandstone (iron deposits)</t>
  </si>
  <si>
    <t>hard shale</t>
  </si>
  <si>
    <t>wt40148</t>
  </si>
  <si>
    <t>shale and sandstone mix</t>
  </si>
  <si>
    <t>clay and shale</t>
  </si>
  <si>
    <t>sandstone, dry</t>
  </si>
  <si>
    <t>dolimite and shale</t>
  </si>
  <si>
    <t>wt40349</t>
  </si>
  <si>
    <t>heavy clay and rocks</t>
  </si>
  <si>
    <t>wt44262</t>
  </si>
  <si>
    <t>heavy grey brown small gravel</t>
  </si>
  <si>
    <t>wt44264</t>
  </si>
  <si>
    <t>wt44905</t>
  </si>
  <si>
    <t>wt44964</t>
  </si>
  <si>
    <t>shale bedrock</t>
  </si>
  <si>
    <t>wt45782</t>
  </si>
  <si>
    <t>dark brown clay and rocks</t>
  </si>
  <si>
    <t>hard blue gray layers</t>
  </si>
  <si>
    <t>wt45846</t>
  </si>
  <si>
    <t>wt45906</t>
  </si>
  <si>
    <t>light sandy clay</t>
  </si>
  <si>
    <t>heavy grey clay, moisture</t>
  </si>
  <si>
    <t>sandy grey clay, brown clay layers</t>
  </si>
  <si>
    <t>heavy clay, drops of water</t>
  </si>
  <si>
    <t>dark gray clay, silty</t>
  </si>
  <si>
    <t>hard layers of shale</t>
  </si>
  <si>
    <t>wt45932</t>
  </si>
  <si>
    <t>dark brown clay</t>
  </si>
  <si>
    <t>lighty brown sandy clay</t>
  </si>
  <si>
    <t>heavy brown clay, oil film</t>
  </si>
  <si>
    <t>heavy blue grey clay with shale layers</t>
  </si>
  <si>
    <t>wt46750</t>
  </si>
  <si>
    <t>wt47982</t>
  </si>
  <si>
    <t>wt48325</t>
  </si>
  <si>
    <t>wt48336</t>
  </si>
  <si>
    <t>wt48511</t>
  </si>
  <si>
    <t>wt48792</t>
  </si>
  <si>
    <t>dirty gravel</t>
  </si>
  <si>
    <t>glacial "till" , clay and rocks</t>
  </si>
  <si>
    <t>wt49090</t>
  </si>
  <si>
    <t>wt49511</t>
  </si>
  <si>
    <t>wt50273</t>
  </si>
  <si>
    <t>hard shale layer - seepage</t>
  </si>
  <si>
    <t>heavy dark grey clay - very sticky</t>
  </si>
  <si>
    <t>silty heavy dark grey clay</t>
  </si>
  <si>
    <t>sticky dark grey clay</t>
  </si>
  <si>
    <t>dark grey clay shale layers\</t>
  </si>
  <si>
    <t>soft dark grey clay</t>
  </si>
  <si>
    <t>hard dark grey clay</t>
  </si>
  <si>
    <t>fine sandstone layers brown clay</t>
  </si>
  <si>
    <t>dark brwon clay and shale</t>
  </si>
  <si>
    <t>light brown sand</t>
  </si>
  <si>
    <t>hard black shale</t>
  </si>
  <si>
    <t>wt52748</t>
  </si>
  <si>
    <t>top soil</t>
  </si>
  <si>
    <t>brown till</t>
  </si>
  <si>
    <t>grey shale (bedrock)</t>
  </si>
  <si>
    <t>brown shale</t>
  </si>
  <si>
    <t>fractured grey shale</t>
  </si>
  <si>
    <t>wt52925</t>
  </si>
  <si>
    <t>sand brown</t>
  </si>
  <si>
    <t>sand black</t>
  </si>
  <si>
    <t>wt52953</t>
  </si>
  <si>
    <t>sandy gravels</t>
  </si>
  <si>
    <t>wt53418</t>
  </si>
  <si>
    <t>glacial till</t>
  </si>
  <si>
    <t>gravel - black</t>
  </si>
  <si>
    <t>wt54157</t>
  </si>
  <si>
    <t>brown sandy clay</t>
  </si>
  <si>
    <t>silty sands</t>
  </si>
  <si>
    <t>bedrock (sandstone)</t>
  </si>
  <si>
    <t>wt54961</t>
  </si>
  <si>
    <t>medstone</t>
  </si>
  <si>
    <t>wt54969</t>
  </si>
  <si>
    <t>soft mudstone</t>
  </si>
  <si>
    <t>broken mudstone</t>
  </si>
  <si>
    <t>layered bedrock, mudstone, shale, sandst</t>
  </si>
  <si>
    <t>wt54974</t>
  </si>
  <si>
    <t>sandy clays</t>
  </si>
  <si>
    <t>sandy clay and rocks</t>
  </si>
  <si>
    <t>sand - brown</t>
  </si>
  <si>
    <t>sand - black, gravels</t>
  </si>
  <si>
    <t>wt56767</t>
  </si>
  <si>
    <t>gravel and clay mxd</t>
  </si>
  <si>
    <t>med grey clay with very smll amt of sand</t>
  </si>
  <si>
    <t>moving sand and clay</t>
  </si>
  <si>
    <t>clay and med fine gravel</t>
  </si>
  <si>
    <t>med grey clay/ shale</t>
  </si>
  <si>
    <t>wt56811</t>
  </si>
  <si>
    <t>till</t>
  </si>
  <si>
    <t>shale &amp; sandstone layers</t>
  </si>
  <si>
    <t>fractured shale</t>
  </si>
  <si>
    <t>wt57708</t>
  </si>
  <si>
    <t>light grey brown clay with rocks</t>
  </si>
  <si>
    <t>light brown grey clay sandy (soft)</t>
  </si>
  <si>
    <t>sandy grey shale with interspersed rock</t>
  </si>
  <si>
    <t>gravely clay</t>
  </si>
  <si>
    <t>loose gravel</t>
  </si>
  <si>
    <t>wt57770</t>
  </si>
  <si>
    <t>SANDY CLAY MIXED WITH GRAVEL</t>
  </si>
  <si>
    <t>wt58146</t>
  </si>
  <si>
    <t>LIGHT GREY-BROWN CLAY</t>
  </si>
  <si>
    <t>LIGHT GREY CLAY</t>
  </si>
  <si>
    <t>MED GREY SHALE CLAY</t>
  </si>
  <si>
    <t>LIGHT GREY SHALE</t>
  </si>
  <si>
    <t>VERY HARD LAYER</t>
  </si>
  <si>
    <t>MEDIUM GREY SHALE</t>
  </si>
  <si>
    <t>SANDY SHALE SANDSTONE</t>
  </si>
  <si>
    <t>GREY SANDY SHALE SANDSTONE</t>
  </si>
  <si>
    <t>wt58368</t>
  </si>
  <si>
    <t>Top soil</t>
  </si>
  <si>
    <t>Sandstone, water  1/2 GPM</t>
  </si>
  <si>
    <t>Sandstone, water   2 GPM at 285 ft.</t>
  </si>
  <si>
    <t>wt58422</t>
  </si>
  <si>
    <t>MED GREY CLAY-SOME SAND</t>
  </si>
  <si>
    <t>GREY SHALE</t>
  </si>
  <si>
    <t>wt58596</t>
  </si>
  <si>
    <t>BROWN/GREY CLAY</t>
  </si>
  <si>
    <t>SANDY BROWN CLAY</t>
  </si>
  <si>
    <t>HEAVING SANDY CLAY</t>
  </si>
  <si>
    <t>CEMENTED SANDSTONE</t>
  </si>
  <si>
    <t>MED GREY SHALE WITH SANDSTONE LAYERS</t>
  </si>
  <si>
    <t>wt58665</t>
  </si>
  <si>
    <t>BROWN MED GREY CLAY WITH SOME ROCK</t>
  </si>
  <si>
    <t>wt58742</t>
  </si>
  <si>
    <t>BROWN DRY CLAY</t>
  </si>
  <si>
    <t>BROWN SHALE</t>
  </si>
  <si>
    <t>BROWN SANDSTONE</t>
  </si>
  <si>
    <t>wt58851</t>
  </si>
  <si>
    <t>GREY CLAY WITH ROCKS</t>
  </si>
  <si>
    <t>WEATHERED SANDSTONE</t>
  </si>
  <si>
    <t>LAYERED BROWN SANDSTONE</t>
  </si>
  <si>
    <t>GREY LAYERED SANDSTONE</t>
  </si>
  <si>
    <t>wt59028</t>
  </si>
  <si>
    <t>LIGHT GREY CLAY AND ROCK</t>
  </si>
  <si>
    <t>MED GREY SHALE, CLAY AND SANDSTONE</t>
  </si>
  <si>
    <t>TOUCH OF WATER</t>
  </si>
  <si>
    <t>HIT WATER - 106 GPG</t>
  </si>
  <si>
    <t>HIT WATER - 111 GPG</t>
  </si>
  <si>
    <t>LIGHT GREY SHALE- WATER 52 GPG</t>
  </si>
  <si>
    <t>wt59127</t>
  </si>
  <si>
    <t>CLAY AND SMALL ROCKS</t>
  </si>
  <si>
    <t>BEDROCK-SHALE</t>
  </si>
  <si>
    <t>wt59157</t>
  </si>
  <si>
    <t>MED GREY SHALE-CAVING</t>
  </si>
  <si>
    <t>MED GREY SHALE-SWELLING</t>
  </si>
  <si>
    <t>GRAVEL</t>
  </si>
  <si>
    <t>wt59189</t>
  </si>
  <si>
    <t>SOFT GREY CLAY WITH SOME SAND AND ROCK</t>
  </si>
  <si>
    <t>SANDSTONE AND SHALE MIX TO ONLY SANDSTON</t>
  </si>
  <si>
    <t>SHALE MED GREY</t>
  </si>
  <si>
    <t>wt59192</t>
  </si>
  <si>
    <t>SOFT GREY CLAY WITH SONE SAND AND ROCK</t>
  </si>
  <si>
    <t>wt59200</t>
  </si>
  <si>
    <t>wt59308</t>
  </si>
  <si>
    <t>TILL TOPSOIL</t>
  </si>
  <si>
    <t>wt59317</t>
  </si>
  <si>
    <t>BROWN SAND</t>
  </si>
  <si>
    <t>STICKY CLAY</t>
  </si>
  <si>
    <t>LAYERED SHALE</t>
  </si>
  <si>
    <t>LAYERED SANDSTONE</t>
  </si>
  <si>
    <t>wt59318</t>
  </si>
  <si>
    <t>GREY CLAY</t>
  </si>
  <si>
    <t>LAYERED SHALES AND SANDSTONE</t>
  </si>
  <si>
    <t>wt59417</t>
  </si>
  <si>
    <t>TILL</t>
  </si>
  <si>
    <t>GLACIEL TILL AND SANDSTONE</t>
  </si>
  <si>
    <t>wt59421</t>
  </si>
  <si>
    <t>SHALE AND SANDSTONE LAYERS</t>
  </si>
  <si>
    <t>wt59575</t>
  </si>
  <si>
    <t>CLAY-BROWN</t>
  </si>
  <si>
    <t>CLAY SAND-DARK GREY</t>
  </si>
  <si>
    <t>wt59619</t>
  </si>
  <si>
    <t>SOFT SHALE</t>
  </si>
  <si>
    <t>SHALE AND CLAY</t>
  </si>
  <si>
    <t>wt59624</t>
  </si>
  <si>
    <t>ROCK</t>
  </si>
  <si>
    <t>CLAY AND GRAVEL</t>
  </si>
  <si>
    <t>wt59729</t>
  </si>
  <si>
    <t>SAND</t>
  </si>
  <si>
    <t>wt59746</t>
  </si>
  <si>
    <t>CLAY-MED GREY WITH SOME ROCK</t>
  </si>
  <si>
    <t>SANDSTONE-BROWN</t>
  </si>
  <si>
    <t>SHALE-GREY</t>
  </si>
  <si>
    <t>SHALE-MED GREY</t>
  </si>
  <si>
    <t>wt59774</t>
  </si>
  <si>
    <t>CLAY SILTY WITH SOME GRAVEL-SOFT</t>
  </si>
  <si>
    <t>wt59879</t>
  </si>
  <si>
    <t>wt59880</t>
  </si>
  <si>
    <t>wt59921</t>
  </si>
  <si>
    <t>TOPSOIL</t>
  </si>
  <si>
    <t>BROWN TILL</t>
  </si>
  <si>
    <t>GREY TILL</t>
  </si>
  <si>
    <t>SILTY GREY SAND</t>
  </si>
  <si>
    <t>ROCK LEDGE</t>
  </si>
  <si>
    <t>SILTY GREY TILL</t>
  </si>
  <si>
    <t>CONSOLIDATED SANDSTONE-BROWN</t>
  </si>
  <si>
    <t>wt60000</t>
  </si>
  <si>
    <t>CLAY-GREY AND SOFT</t>
  </si>
  <si>
    <t>SHALE-GREY WITH SOME ROCK LAYERS</t>
  </si>
  <si>
    <t>wt60009</t>
  </si>
  <si>
    <t>SOIL AND ROOTS</t>
  </si>
  <si>
    <t>CLAY-BROWN AND SILTY</t>
  </si>
  <si>
    <t>CLAY-BROWN SANDY</t>
  </si>
  <si>
    <t>CLAY-GRAVELY</t>
  </si>
  <si>
    <t>CLAY-GREY AND SANDY</t>
  </si>
  <si>
    <t>CLAY-BROWN AND SANDY</t>
  </si>
  <si>
    <t>SHALE-GREY/BROWN  SOFT</t>
  </si>
  <si>
    <t>SHALE-GREY AND HARD</t>
  </si>
  <si>
    <t>SHALE-DARK GREY AND HARD</t>
  </si>
  <si>
    <t>SHALE GREY AND FRACTURES</t>
  </si>
  <si>
    <t>wt60041</t>
  </si>
  <si>
    <t>CLAY-SOFT GREY SOME ROCK</t>
  </si>
  <si>
    <t>wt60196</t>
  </si>
  <si>
    <t>BROWN SILT</t>
  </si>
  <si>
    <t>GREY SILTY CLAY</t>
  </si>
  <si>
    <t>GREY SHALE WITH SANDSTONE LENSES</t>
  </si>
  <si>
    <t>wt60218</t>
  </si>
  <si>
    <t>SAND-BROWN WITH SILT</t>
  </si>
  <si>
    <t>CLAY-GREY WITH SILY</t>
  </si>
  <si>
    <t>GRAVEL WITH CLAY</t>
  </si>
  <si>
    <t>SILTY CLAY WITH SOME ROCKS</t>
  </si>
  <si>
    <t>GRAVEL-MED TO FINE</t>
  </si>
  <si>
    <t>wt60413</t>
  </si>
  <si>
    <t>LAYERED SHALES AND SANDSTONES</t>
  </si>
  <si>
    <t>wt60521</t>
  </si>
  <si>
    <t>TILL-GREY/BROWN</t>
  </si>
  <si>
    <t>wt60658</t>
  </si>
  <si>
    <t>BROWN CLAY</t>
  </si>
  <si>
    <t>LAYERED SANDSTONE AND SHALE</t>
  </si>
  <si>
    <t>wt62960</t>
  </si>
  <si>
    <t>grey clays</t>
  </si>
  <si>
    <t>cemented gravels</t>
  </si>
  <si>
    <t>shales</t>
  </si>
  <si>
    <t>fractured sandstone</t>
  </si>
  <si>
    <t>wt62961</t>
  </si>
  <si>
    <t>wt66989</t>
  </si>
  <si>
    <t>SHALE DARK GREY</t>
  </si>
  <si>
    <t>SANDSTONE DARK GREY 3/4 US GPM</t>
  </si>
  <si>
    <t>SHALE W THIN SANDSTONE LAYERS DARK GREY</t>
  </si>
  <si>
    <t>SHALE GREY</t>
  </si>
  <si>
    <t>wt66992</t>
  </si>
  <si>
    <t>LAYERED SHALES &amp; SANDSTONES</t>
  </si>
  <si>
    <t>wt67027</t>
  </si>
  <si>
    <t>LAYERED GREY SHALES</t>
  </si>
  <si>
    <t>BROWN SILTTY CLAY</t>
  </si>
  <si>
    <t>BROWN GLACIEL TILL</t>
  </si>
  <si>
    <t>wt75477</t>
  </si>
  <si>
    <t>clay with some gravel</t>
  </si>
  <si>
    <t>wt75478</t>
  </si>
  <si>
    <t>silty gravel</t>
  </si>
  <si>
    <t>wt75480</t>
  </si>
  <si>
    <t>shale and clay</t>
  </si>
  <si>
    <t>clay with gravel</t>
  </si>
  <si>
    <t>sandstone and sand</t>
  </si>
  <si>
    <t>sandstone (fractured)</t>
  </si>
  <si>
    <t>wt75481</t>
  </si>
  <si>
    <t>grey clay and small amount of sand</t>
  </si>
  <si>
    <t>grey clay and small gravel</t>
  </si>
  <si>
    <t>grey shale clay with gravelly zones</t>
  </si>
  <si>
    <t>wt75514</t>
  </si>
  <si>
    <t>clay with some rocks</t>
  </si>
  <si>
    <t>clay with gravel pockets</t>
  </si>
  <si>
    <t>brown rock, some water loss</t>
  </si>
  <si>
    <t>soft sandstone</t>
  </si>
  <si>
    <t>soft with more sand</t>
  </si>
  <si>
    <t>clay or shale</t>
  </si>
  <si>
    <t>wt76281</t>
  </si>
  <si>
    <t>GLACIAL TILL</t>
  </si>
  <si>
    <t>SS FINE HARD</t>
  </si>
  <si>
    <t>SHALE MED HARD</t>
  </si>
  <si>
    <t>SS MED LINED BR 10 GPM</t>
  </si>
  <si>
    <t>SHALE WITH SS STRINGERS</t>
  </si>
  <si>
    <t>SS BR MED HARD 23 GPM</t>
  </si>
  <si>
    <t>wt76282</t>
  </si>
  <si>
    <t>CLAY BROWN</t>
  </si>
  <si>
    <t>CLAY SILTY</t>
  </si>
  <si>
    <t>SAND BROWN SILT COLOUR SOME GRAVEL</t>
  </si>
  <si>
    <t>wt76284</t>
  </si>
  <si>
    <t>CLAY TILL</t>
  </si>
  <si>
    <t>SANDY SILT W WATER</t>
  </si>
  <si>
    <t>STICKY CLAY W GRAVEL</t>
  </si>
  <si>
    <t>GRAVEL W SAND &amp; SILT</t>
  </si>
  <si>
    <t>GRAVELLY TILL MAINLY SS PARTICLES W VERY FINE SAND SOME SILT MW APPROX 12 GPM FLOWING</t>
  </si>
  <si>
    <t>FINE SAND &amp; SILT</t>
  </si>
  <si>
    <t>SILTY CLAY W COARSE SAND &amp; GRAVELLY TILL</t>
  </si>
  <si>
    <t>SILTY CLAY W COARSE SAND</t>
  </si>
  <si>
    <t>HARD STICKY SILTY CLAY</t>
  </si>
  <si>
    <t>GRAVELLY TILL W SAND &amp; SILT</t>
  </si>
  <si>
    <t>GRAVEL WELL MIXED W SAND &amp; SOME FINE SAND</t>
  </si>
  <si>
    <t>wt78358</t>
  </si>
  <si>
    <t>CLAY TRACE OF COAL 43"</t>
  </si>
  <si>
    <t>THIN LAYER SANDSTONE</t>
  </si>
  <si>
    <t>SAND TO 130'</t>
  </si>
  <si>
    <t>wt79281</t>
  </si>
  <si>
    <t>MED FINE SAND</t>
  </si>
  <si>
    <t>MED-COARSE SAND</t>
  </si>
  <si>
    <t>wt80270</t>
  </si>
  <si>
    <t>SHALE BL MED</t>
  </si>
  <si>
    <t>SS GREY FINE HARD INTERBEDDED W SOME SHALE</t>
  </si>
  <si>
    <t>SHALE BL MED HARD</t>
  </si>
  <si>
    <t>SS FINE GREY W/BROWN LENSES LAYERED &amp; INTERBEDDED W/SHALE (MAKING WATER)</t>
  </si>
  <si>
    <t>SHALE MED HARD BL</t>
  </si>
  <si>
    <t>wt80273</t>
  </si>
  <si>
    <t>CLAY W SAND &amp; GRAVEL LENSES</t>
  </si>
  <si>
    <t>wt80614</t>
  </si>
  <si>
    <t>COARSE BROWN SAND &amp; GRAVEL</t>
  </si>
  <si>
    <t>wt81622</t>
  </si>
  <si>
    <t>white clay, some washed rock in the clay with small amount of water</t>
  </si>
  <si>
    <t>blueish coloured clay, harder layer of clay @ 90' then water</t>
  </si>
  <si>
    <t>easy drilling (water)</t>
  </si>
  <si>
    <t>into clay</t>
  </si>
  <si>
    <t>wt81625</t>
  </si>
  <si>
    <t>clay with rock fragment</t>
  </si>
  <si>
    <t>dark gray shale</t>
  </si>
  <si>
    <t>dark gray shale with some sandstone</t>
  </si>
  <si>
    <t>black/gray shale</t>
  </si>
  <si>
    <t>gray shale and sandstone with coal seam</t>
  </si>
  <si>
    <t>gray/brown/black shale</t>
  </si>
  <si>
    <t>black shale - sandstone with coal seam</t>
  </si>
  <si>
    <t>salt-pepper water-bearing sandstone</t>
  </si>
  <si>
    <t>brownish gray sandstone</t>
  </si>
  <si>
    <t>wt84743</t>
  </si>
  <si>
    <t>CLAY/GRAVEL</t>
  </si>
  <si>
    <t>wt84744</t>
  </si>
  <si>
    <t>CLAY/SOME GRAVEL</t>
  </si>
  <si>
    <t>SANDSTONE/SHALE</t>
  </si>
  <si>
    <t>wt86541</t>
  </si>
  <si>
    <t>CLAY, ROCKS</t>
  </si>
  <si>
    <t>SANDSTONE, SHALE, BEDROCK</t>
  </si>
  <si>
    <t>wt88104</t>
  </si>
  <si>
    <t>SAND &amp; GRAVEL</t>
  </si>
  <si>
    <t>wt88109</t>
  </si>
  <si>
    <t>SILTY CLAY &amp; ROCKS</t>
  </si>
  <si>
    <t>SANDSTONE &amp; SHALE BEDROCK</t>
  </si>
  <si>
    <t>wt89707</t>
  </si>
  <si>
    <t>wt92485</t>
  </si>
  <si>
    <t>SHALE BEDROCK</t>
  </si>
  <si>
    <t>wt92497</t>
  </si>
  <si>
    <t>wt95422</t>
  </si>
  <si>
    <t>wt95499</t>
  </si>
  <si>
    <t>wt98323</t>
  </si>
  <si>
    <t>wt98359</t>
  </si>
  <si>
    <t>wt98549</t>
  </si>
  <si>
    <t>wt98831</t>
  </si>
  <si>
    <t>wt98832</t>
  </si>
  <si>
    <t>wt98844</t>
  </si>
  <si>
    <t>wt99112</t>
  </si>
  <si>
    <t>wt101585</t>
  </si>
  <si>
    <t>wt101593</t>
  </si>
  <si>
    <t>wt101616</t>
  </si>
  <si>
    <t>GLACIAL TILL CLAY</t>
  </si>
  <si>
    <t>SHALE WITH HARD LENSES</t>
  </si>
  <si>
    <t>SH &amp; SIT ST. WITH HARD LENSES</t>
  </si>
  <si>
    <t>SS &amp; SH INTERBEDDED</t>
  </si>
  <si>
    <t>SS FINE BL &amp; GRY. LAYERED WITH A FEW SHALE LENSES</t>
  </si>
  <si>
    <t>wt101789</t>
  </si>
  <si>
    <t>LAYERED SHALE &amp; SANDSTONE</t>
  </si>
  <si>
    <t>wt101790</t>
  </si>
  <si>
    <t>wt102456</t>
  </si>
  <si>
    <t>wt102459</t>
  </si>
  <si>
    <t>wt102460</t>
  </si>
  <si>
    <t>wt102461</t>
  </si>
  <si>
    <t>wt102463</t>
  </si>
  <si>
    <t>wt102468</t>
  </si>
  <si>
    <t>GRAVEL FINE-MED WITH SAND FINE BROWN SILT COLOR</t>
  </si>
  <si>
    <t>wt102492</t>
  </si>
  <si>
    <t>wt102501</t>
  </si>
  <si>
    <t>wt102502</t>
  </si>
  <si>
    <t>wt102504</t>
  </si>
  <si>
    <t>wt102505</t>
  </si>
  <si>
    <t>wt102507</t>
  </si>
  <si>
    <t>wt102512</t>
  </si>
  <si>
    <t>wt102522</t>
  </si>
  <si>
    <t>wt102530</t>
  </si>
  <si>
    <t>wt102531</t>
  </si>
  <si>
    <t>wt102532</t>
  </si>
  <si>
    <t>wt102533</t>
  </si>
  <si>
    <t>wt102534</t>
  </si>
  <si>
    <t>wt102535</t>
  </si>
  <si>
    <t>wt102536</t>
  </si>
  <si>
    <t>wt102537</t>
  </si>
  <si>
    <t>wt102538</t>
  </si>
  <si>
    <t>wt102544</t>
  </si>
  <si>
    <t>wt102546</t>
  </si>
  <si>
    <t>wt102547</t>
  </si>
  <si>
    <t>wt102553</t>
  </si>
  <si>
    <t>wt102556</t>
  </si>
  <si>
    <t>wt102559</t>
  </si>
  <si>
    <t>wt102561</t>
  </si>
  <si>
    <t>wt102562</t>
  </si>
  <si>
    <t>wt102565</t>
  </si>
  <si>
    <t>SHALE W/FINE SANDY SH BR OXIDIZED</t>
  </si>
  <si>
    <t>SH DK GREY</t>
  </si>
  <si>
    <t>BRNISH RGY SS</t>
  </si>
  <si>
    <t>SS LT GRY HARD TO MED</t>
  </si>
  <si>
    <t>SS BRNISH GRY MED SOFT W/REDDISH LENSES</t>
  </si>
  <si>
    <t>SS BRNISH RED W/BL LENSES</t>
  </si>
  <si>
    <t>SS REDDISH BRN LOW PRESS</t>
  </si>
  <si>
    <t>SS BRNISH RED</t>
  </si>
  <si>
    <t>SS GRY</t>
  </si>
  <si>
    <t>SS BRN</t>
  </si>
  <si>
    <t>SS GRY W/SOFT SH LENSES</t>
  </si>
  <si>
    <t>SH SOFT GRY</t>
  </si>
  <si>
    <t>FINE SS &amp; SH GRY LAYERED</t>
  </si>
  <si>
    <t>SH &amp; SS &amp; SLTST FINE GRY</t>
  </si>
  <si>
    <t>SH W/HARD LENSES GRY</t>
  </si>
  <si>
    <t>SH GRY</t>
  </si>
  <si>
    <t>SS COARSE LENS</t>
  </si>
  <si>
    <t>SLTST MED TIGHT</t>
  </si>
  <si>
    <t>SH &amp; SLTST W/A FEW FINESS LENSES</t>
  </si>
  <si>
    <t>wt102568</t>
  </si>
  <si>
    <t>SAND SILTY WITH WATER</t>
  </si>
  <si>
    <t>MUDDY WITH WATER GRAVEL</t>
  </si>
  <si>
    <t>BOULDER GRAVEL</t>
  </si>
  <si>
    <t>wt102573</t>
  </si>
  <si>
    <t>wt102576</t>
  </si>
  <si>
    <t>wt102586</t>
  </si>
  <si>
    <t>SHALE BENTONITE</t>
  </si>
  <si>
    <t>wt102590</t>
  </si>
  <si>
    <t>CLAY &amp; SAND</t>
  </si>
  <si>
    <t>SILTY WET SAND</t>
  </si>
  <si>
    <t>wt102593</t>
  </si>
  <si>
    <t>wt102594</t>
  </si>
  <si>
    <t>GRAVEL-DRY</t>
  </si>
  <si>
    <t>SHE &amp; FINE SS LAYERED &amp; INTERBEDDED</t>
  </si>
  <si>
    <t>wt102595</t>
  </si>
  <si>
    <t>SILT CLAY</t>
  </si>
  <si>
    <t>CLAY SHALES</t>
  </si>
  <si>
    <t>CLAY SHALE - BEDROCK</t>
  </si>
  <si>
    <t>BEDROCK</t>
  </si>
  <si>
    <t>wt102597</t>
  </si>
  <si>
    <t>wt102615</t>
  </si>
  <si>
    <t>wt102641</t>
  </si>
  <si>
    <t>SHALE &amp; FINE SS</t>
  </si>
  <si>
    <t>BENTONITIC SHALE BROWN W/ CONGLOMERATE</t>
  </si>
  <si>
    <t>wt102659</t>
  </si>
  <si>
    <t>SHALE CLAY</t>
  </si>
  <si>
    <t>wt102660</t>
  </si>
  <si>
    <t>wt102661</t>
  </si>
  <si>
    <t>OVERBURDEN CLAY</t>
  </si>
  <si>
    <t>SANDSTONE SHALE</t>
  </si>
  <si>
    <t>wt102688</t>
  </si>
  <si>
    <t>MED GREY CLAY (SOFT)</t>
  </si>
  <si>
    <t>MED GREY SILT</t>
  </si>
  <si>
    <t>wt102695</t>
  </si>
  <si>
    <t>SHALE MED &amp; SOFT LAYERED</t>
  </si>
  <si>
    <t>SHALE W/ A FEW FINE SS LAYERS</t>
  </si>
  <si>
    <t>SS DK GREY</t>
  </si>
  <si>
    <t>wt102697</t>
  </si>
  <si>
    <t>wt102701</t>
  </si>
  <si>
    <t>LIQUID SAND</t>
  </si>
  <si>
    <t>wt102749</t>
  </si>
  <si>
    <t>PIT RUN FILL</t>
  </si>
  <si>
    <t>SAND FINE &amp; MEDIUM BROWN</t>
  </si>
  <si>
    <t>CLAY TILL SOME COBBLES</t>
  </si>
  <si>
    <t>wt102752</t>
  </si>
  <si>
    <t>CLAY TILL WITH SILT LENSES</t>
  </si>
  <si>
    <t>wt102755</t>
  </si>
  <si>
    <t>SATURATED GLACIAL TILL</t>
  </si>
  <si>
    <t>SOFT SHALE W/ FINE LENSES OF FINE SS</t>
  </si>
  <si>
    <t>MED SOFT SHALE W/ SOME FRACTURES &amp; SS LAYERS</t>
  </si>
  <si>
    <t>wt102756</t>
  </si>
  <si>
    <t>BROWN SILTY CLAY WITH SAND AND GRAVEL</t>
  </si>
  <si>
    <t>wt102757</t>
  </si>
  <si>
    <t>wt102775</t>
  </si>
  <si>
    <t>SANDSTONE WHITE GREY</t>
  </si>
  <si>
    <t>wt102836</t>
  </si>
  <si>
    <t>wt102839</t>
  </si>
  <si>
    <t>wt102859</t>
  </si>
  <si>
    <t>SANDY TILL REDISH BROWN</t>
  </si>
  <si>
    <t>GRAVEL W/ SOME CLAY</t>
  </si>
  <si>
    <t>CLAY &amp; GRAVEL</t>
  </si>
  <si>
    <t>GRAVEL &amp; SOME CLAY</t>
  </si>
  <si>
    <t>GRAVEL &amp; SILTY SAND</t>
  </si>
  <si>
    <t>SHALE MEDIUM HARD</t>
  </si>
  <si>
    <t>wt102866</t>
  </si>
  <si>
    <t>CLAY, WITH SAND, DRK GREY</t>
  </si>
  <si>
    <t>wt102868</t>
  </si>
  <si>
    <t>TILL GREY &amp; BROWN</t>
  </si>
  <si>
    <t>wt102871</t>
  </si>
  <si>
    <t>SOFT BROWN SHALE THIN SEAMS OF SANDSTONE</t>
  </si>
  <si>
    <t>SHALE GREY THIN PERIODIC SEAMS OF SANDSTONE</t>
  </si>
  <si>
    <t>wt102883</t>
  </si>
  <si>
    <t>SHALE MED SOFT</t>
  </si>
  <si>
    <t>SILTSTONE MED HARD</t>
  </si>
  <si>
    <t>wt102888</t>
  </si>
  <si>
    <t>TILL (CLAY BROKEN SANDSTONE &amp; SHALE)</t>
  </si>
  <si>
    <t>wt102890</t>
  </si>
  <si>
    <t>SAND FINE WITH CLAY</t>
  </si>
  <si>
    <t>SATURATED SILT &amp; CLAY</t>
  </si>
  <si>
    <t>wt102895</t>
  </si>
  <si>
    <t>GREY CLAY SOFT</t>
  </si>
  <si>
    <t>GREY CLAY W/ SOME ROCK</t>
  </si>
  <si>
    <t>TILL/SOME SAND &amp; ROCK</t>
  </si>
  <si>
    <t>TILL GREY SAND</t>
  </si>
  <si>
    <t>TILL FINE GRAVEL &amp; SAND</t>
  </si>
  <si>
    <t>MED/FINE GRAVEL</t>
  </si>
  <si>
    <t>wt102901</t>
  </si>
  <si>
    <t>CLAY TILL &amp; SILTS</t>
  </si>
  <si>
    <t>TILL LAYERED LENSES OF SAND, SILTS, SOME GRAVEL</t>
  </si>
  <si>
    <t>wt102905</t>
  </si>
  <si>
    <t>CLAY-TILL</t>
  </si>
  <si>
    <t>wt103008</t>
  </si>
  <si>
    <t>MOSTLY CLAY WITH SAND AND GRAVEL AT BOTTOM</t>
  </si>
  <si>
    <t>wt103009</t>
  </si>
  <si>
    <t>GUMBO CLAY</t>
  </si>
  <si>
    <t>SILTY FINE SAND (WB)</t>
  </si>
  <si>
    <t>wt103010</t>
  </si>
  <si>
    <t>wt103011</t>
  </si>
  <si>
    <t>wt103012</t>
  </si>
  <si>
    <t>BLUE CLAY</t>
  </si>
  <si>
    <t>wt103013</t>
  </si>
  <si>
    <t>wt103014</t>
  </si>
  <si>
    <t>wt103015</t>
  </si>
  <si>
    <t>wt103017</t>
  </si>
  <si>
    <t>FINE SAND</t>
  </si>
  <si>
    <t>wt103018</t>
  </si>
  <si>
    <t>wt104447</t>
  </si>
  <si>
    <t>SILTY FINE SAND</t>
  </si>
  <si>
    <t>wt104468</t>
  </si>
  <si>
    <t>wt104469</t>
  </si>
  <si>
    <t>wt104707</t>
  </si>
  <si>
    <t>wt104708</t>
  </si>
  <si>
    <t>WEATHERED BEDROCK</t>
  </si>
  <si>
    <t>wt104709</t>
  </si>
  <si>
    <t>wt104710</t>
  </si>
  <si>
    <t>wt104711</t>
  </si>
  <si>
    <t>CLAY AND ROCKS</t>
  </si>
  <si>
    <t>wt104712</t>
  </si>
  <si>
    <t>wt106687</t>
  </si>
  <si>
    <t>wt106688</t>
  </si>
  <si>
    <t>wt106783</t>
  </si>
  <si>
    <t>wt107136</t>
  </si>
  <si>
    <t>wt107138</t>
  </si>
  <si>
    <t>wt107154</t>
  </si>
  <si>
    <t>wt107159</t>
  </si>
  <si>
    <t>wt108397</t>
  </si>
  <si>
    <t>TOP SOIL</t>
  </si>
  <si>
    <t>SATURATED SAND AT 90 FEET</t>
  </si>
  <si>
    <t>GRAVEL, SAND</t>
  </si>
  <si>
    <t>wt108517</t>
  </si>
  <si>
    <t>CLAY/SAND</t>
  </si>
  <si>
    <t>SANDSTONE SMALL OPEN CRACK</t>
  </si>
  <si>
    <t>wt108522</t>
  </si>
  <si>
    <t>shale and sandstone layers- @10 GPM.</t>
  </si>
  <si>
    <t>MED GREY SHALE WITH ROCK, Making waer at 96 ft</t>
  </si>
  <si>
    <t>MED GREY CLAY, ROCK ON SIDE OF HOLE at 27 ft</t>
  </si>
  <si>
    <t>sandstone- shale at the bottom</t>
  </si>
  <si>
    <t>blue gumbo clay with small seams of sandin it (w/b at bottom).</t>
  </si>
  <si>
    <t>sandstone, - hit water at 170', - 170' went into softer material</t>
  </si>
  <si>
    <t>gumbo clay, large boulder at 93 ft</t>
  </si>
  <si>
    <t>silt- bottom gradually silty up so filled the well in.</t>
  </si>
  <si>
    <t>greasy sloppy and darker than above - this material graduates to sand and becomes quite coarse at bottom, with gravel size pebbles in it.</t>
  </si>
  <si>
    <t>Thickness (ft)</t>
  </si>
  <si>
    <t>Depth to  (ft)</t>
  </si>
  <si>
    <t>Depth from (ft)</t>
  </si>
  <si>
    <t>blue gumbo clay with small streaks of gravel in it w/b at 21', sea shells mixd</t>
  </si>
  <si>
    <t>Overburden</t>
  </si>
  <si>
    <t>boulder</t>
  </si>
  <si>
    <t>gravel and clay</t>
  </si>
  <si>
    <t>silt and sand</t>
  </si>
  <si>
    <t>sand and clay</t>
  </si>
  <si>
    <t>clay and gravel</t>
  </si>
  <si>
    <t>gravel and sand</t>
  </si>
  <si>
    <t>clay and sandstone</t>
  </si>
  <si>
    <t>clay and boulder</t>
  </si>
  <si>
    <t>shale and metamorphic rocks</t>
  </si>
  <si>
    <t>other sedimentray rocks</t>
  </si>
  <si>
    <t>sand and silt</t>
  </si>
  <si>
    <t>silt and clay</t>
  </si>
  <si>
    <t>sandstone and clay</t>
  </si>
  <si>
    <t>clay and silt</t>
  </si>
  <si>
    <t>limestone and shale</t>
  </si>
  <si>
    <t>glacial and sandstone</t>
  </si>
  <si>
    <t>clay and glacial</t>
  </si>
  <si>
    <t>glacial and sand</t>
  </si>
  <si>
    <t>granite</t>
  </si>
  <si>
    <t>glacial and gravel</t>
  </si>
  <si>
    <t>glacial and clay</t>
  </si>
  <si>
    <t>other sedimentary rocks</t>
  </si>
  <si>
    <t>overburden and clay</t>
  </si>
  <si>
    <t>shale and silt</t>
  </si>
  <si>
    <t>shale and gravel</t>
  </si>
  <si>
    <t>gumbo with seams of sand in it vertical also boulders, hit rock at 40'.</t>
  </si>
  <si>
    <t>gravel and clay (large stones, no loose layers of gravel, all mixed with clay</t>
  </si>
  <si>
    <t>graduates into compacted sand (becomes fairly coarse).</t>
  </si>
  <si>
    <t>real fine black hard sand, bottom of hole has quicksand in it.</t>
  </si>
  <si>
    <t>brown sandy loam with small rock in it, big boulder in bottom.</t>
  </si>
  <si>
    <t>silty sand, graduates a little coarser towards bottom.</t>
  </si>
  <si>
    <t>very fine sand, will stay suspended in water.</t>
  </si>
  <si>
    <t>graduates into a gravel at end of drill was still in this material.</t>
  </si>
  <si>
    <t>shale with sandstone layers water @ 82' - produces about 4 GPM.</t>
  </si>
  <si>
    <t>clay most of the way then integrates into shale at 200', water at 250' in a coal seam.</t>
  </si>
  <si>
    <t>shale, water at 347' in sandstone ledge - drilled 3 hole to get down through sand layer at 206' - 280'.</t>
  </si>
  <si>
    <t>clay and coarse sand, lenses of clean clay stones.</t>
  </si>
  <si>
    <t>compact sand and gravel, dirty, mainly limestone fragments</t>
  </si>
  <si>
    <t>clay, silty sand, light brown sand is sub to well rounded quartz &amp; mafics</t>
  </si>
  <si>
    <t>clay, silty granules and fragments of shale throughout.</t>
  </si>
  <si>
    <t>compact sand, silts, clays with frequent siltstone, shale and sandstone, fragment (weathered bedrock).</t>
  </si>
  <si>
    <t>clay, gritty, frequent stones grey, compact.</t>
  </si>
  <si>
    <t>clay, silty, stoney thin lenses of fine sand.</t>
  </si>
  <si>
    <t>shale and sandstone layers, water bearing at 290'.</t>
  </si>
  <si>
    <t>sandstone and shale with layers of sandstone.</t>
  </si>
  <si>
    <t>sandstone brown clay</t>
  </si>
  <si>
    <t>heavy sticky black clay silt and water - yield @ 5 - 50 GPM.</t>
  </si>
  <si>
    <t>silty type clay with a few seams of fine sand.</t>
  </si>
  <si>
    <t>brown clay, pea gravel, water at 2 level 64' - 104', 1.5 - 4 GPM.</t>
  </si>
  <si>
    <t>heavy clay, coarse sand layers, a little water.</t>
  </si>
  <si>
    <t>brown clay, layers of coal and shale, 0.5 GPM , water</t>
  </si>
  <si>
    <t>mudstone</t>
  </si>
  <si>
    <t>grey hard shale</t>
  </si>
  <si>
    <t>brown silty sand</t>
  </si>
  <si>
    <t>unspecified</t>
  </si>
  <si>
    <t>coal</t>
  </si>
  <si>
    <t>brown sandstone</t>
  </si>
  <si>
    <t>soft shale</t>
  </si>
  <si>
    <t>grey till</t>
  </si>
  <si>
    <t>dry till</t>
  </si>
  <si>
    <t>silty till</t>
  </si>
  <si>
    <t>sandy till</t>
  </si>
  <si>
    <t>black soft shale</t>
  </si>
  <si>
    <t>brown fine sand</t>
  </si>
  <si>
    <t>rocks mixed with clay- water seeps in at 60'.</t>
  </si>
  <si>
    <t>Unknown bedrock</t>
  </si>
  <si>
    <t>gumbo clay- small seam of silt at about 100' w/b</t>
  </si>
  <si>
    <t>Gavel</t>
  </si>
  <si>
    <t>Lithology (MoE)</t>
  </si>
  <si>
    <t>shale and sandstone layers - water at 148' in sandstone layer.</t>
  </si>
  <si>
    <t>shale with odd sandstone layer - little water at 165'</t>
  </si>
  <si>
    <t>shale - can pump at 8 GPM - water is clean and quality is good.</t>
  </si>
  <si>
    <t>shale (black) - small amount of water at this depth</t>
  </si>
  <si>
    <t>clay, occat. thin lenses of fine grained sand, light brown.</t>
  </si>
  <si>
    <t>shale balck and siltstone salt and pepp grey and black (bedrock)</t>
  </si>
  <si>
    <t>clay, frequent stoney lenses, occat. boulders light grey firm.</t>
  </si>
  <si>
    <t>clay gritty , scatterd small stones, light grey firm.</t>
  </si>
  <si>
    <t>clay, sandy-gravelly lenses, light, brwn soft.</t>
  </si>
  <si>
    <t>shale with intermittant sandstone ledges - water at 142', produces at least 6GPM.</t>
  </si>
  <si>
    <t>Shale and sandstone</t>
  </si>
  <si>
    <t>shale - 1/2 GPM @ 240'</t>
  </si>
  <si>
    <t>shale and thin sandstone layers - some water at 160'.</t>
  </si>
  <si>
    <t>lighter clay - 25 gal pea gravel, yield: @ 1-2 GPM</t>
  </si>
  <si>
    <t>shale and sandstone - flowing at 25 GPM</t>
  </si>
  <si>
    <t>shale and sandstone- yiled 10GPM</t>
  </si>
  <si>
    <t>brown clay and shale, est yield 5-8 GPM</t>
  </si>
  <si>
    <t xml:space="preserve">heavy dark grey clay small gravel layers </t>
  </si>
  <si>
    <t>Clay and shale</t>
  </si>
  <si>
    <t>black shale - source of water: 10 GPM at 120'</t>
  </si>
  <si>
    <t>brown clay- est. 2GPM.</t>
  </si>
  <si>
    <t>Aquitard</t>
  </si>
  <si>
    <t>bedrock (shale)-source of water: 3GPM at 130'.</t>
  </si>
  <si>
    <t>shale- source of water: 1GPM at 350'.</t>
  </si>
  <si>
    <t>clay and gravels- source of water: 10 GPM at 64'.</t>
  </si>
  <si>
    <t>clay and little gravel - shale- source of water: 2 GPM at 130'</t>
  </si>
  <si>
    <t>shale and sandstone- source of water: 10 GPM at 90'</t>
  </si>
  <si>
    <t>shale layers in brown clay more water,+ 1.25 GPM, green stem.</t>
  </si>
  <si>
    <t>Clay with layers of sand or gravel</t>
  </si>
  <si>
    <t>sand and gravel - well makes 20GPM max.</t>
  </si>
  <si>
    <t xml:space="preserve">Sand and gravel </t>
  </si>
  <si>
    <t>siltstoneand sandstone layers- soda taste, some iron, clear</t>
  </si>
  <si>
    <t>WELLS Lithology description</t>
  </si>
  <si>
    <t>light grey clay/ shale- water at 136 - 138'.</t>
  </si>
  <si>
    <t>Sandstone, Water:  2 1/2 GPM</t>
  </si>
  <si>
    <t>MED GREY CLAY-GRAVEL, MAKING WATER (at 70 to 73 ft)</t>
  </si>
  <si>
    <t>DARD GREY SHALE, MAKING SOME WATER, GAS ENTERING WELL-STINKING SLIGHTLY</t>
  </si>
  <si>
    <t>MED GREY SHALE, HIT WATER - 100 GPG</t>
  </si>
  <si>
    <t>MED GREY SHALE, HIT WATER</t>
  </si>
  <si>
    <t>MED GREY SHALE (LOST CIRCULATION from 512 to 54 ft), (MAKING WATER from 76 to 80 ft)</t>
  </si>
  <si>
    <t xml:space="preserve">Clay </t>
  </si>
  <si>
    <t>SHALE-MED GREY WITH SAND, (MAKING WATER at 36-37 ft)</t>
  </si>
  <si>
    <t>DARK GREY CLAY  (MAKING WATER at 46 and 65 ft)</t>
  </si>
  <si>
    <t>SAND, THIN GRAVEL LAYER at 90, 97, 101, and 115 ft</t>
  </si>
  <si>
    <t>SHALE-MED GREY, MAKING WATER at 217 ft</t>
  </si>
  <si>
    <t>SHALE-GREY WITH THIN INTERSPERSED ROCK LAYERS, (MAKING APPROX, .5-.6 GPM at 120 ft), (MAKING APPROX .5 GPM at 280 ft)</t>
  </si>
  <si>
    <t>clay with sand and silt (quick sand last 20')</t>
  </si>
  <si>
    <t>brown sand</t>
  </si>
  <si>
    <t>black sand</t>
  </si>
  <si>
    <t xml:space="preserve">Medium SILT SANDSTONE LAYERS    grey  </t>
  </si>
  <si>
    <t>Medium     grey  clay</t>
  </si>
  <si>
    <t>H-M, TRICKLE @ 34' DRY FRAC @ 66' grey  shale</t>
  </si>
  <si>
    <t>H-M grey  granite</t>
  </si>
  <si>
    <t>Medium     grey  shale</t>
  </si>
  <si>
    <t>Hard     grey  sandstone</t>
  </si>
  <si>
    <t>Medium    DRY FRAC @ 260' grey  sandstone</t>
  </si>
  <si>
    <t>Medium     black  shale</t>
  </si>
  <si>
    <t xml:space="preserve">Medium SANDSTONE SILTSTONE    grey  </t>
  </si>
  <si>
    <t>brown  clay</t>
  </si>
  <si>
    <t>Soft     grey  shale</t>
  </si>
  <si>
    <t xml:space="preserve">PEATY SOIL      </t>
  </si>
  <si>
    <t>brown  shale</t>
  </si>
  <si>
    <t>water-bearing gravel</t>
  </si>
  <si>
    <t xml:space="preserve">CLAY WITH PEBBLES      </t>
  </si>
  <si>
    <t xml:space="preserve">SS      </t>
  </si>
  <si>
    <t>Soft     brown  sand</t>
  </si>
  <si>
    <t>Soft     grey sandy clay</t>
  </si>
  <si>
    <t>Soft     grey  clay</t>
  </si>
  <si>
    <t>Hard     grey  shale</t>
  </si>
  <si>
    <t>Hard     brown fractured shale</t>
  </si>
  <si>
    <t>Hard     black  sandstone</t>
  </si>
  <si>
    <t>Soft     grey silty clay</t>
  </si>
  <si>
    <t>Soft  2 Gallons per Minute (U.S./Imperial) SMALL FRACTURE @ 165' grey  shale</t>
  </si>
  <si>
    <t>Very soft     brown  clay</t>
  </si>
  <si>
    <t>Soft     brown  silt</t>
  </si>
  <si>
    <t xml:space="preserve">Loose SAND SILT   GY BR. W vari-coloured  </t>
  </si>
  <si>
    <t>Loose    W grey clean sand</t>
  </si>
  <si>
    <t xml:space="preserve"> Loose    W grey  silt</t>
  </si>
  <si>
    <t>Soft     grey  silt</t>
  </si>
  <si>
    <t xml:space="preserve">Dense CLAY &amp; SAND WITH CLAY/SILT    grey dark-coloured </t>
  </si>
  <si>
    <t xml:space="preserve">Dense SAND WITH CLAY/SILT    grey dark-coloured </t>
  </si>
  <si>
    <t xml:space="preserve">Dense SAND MED-COARSE   HAS ROCKS grey dark-coloured </t>
  </si>
  <si>
    <t>Dense     grey dark-coloured till</t>
  </si>
  <si>
    <t>Dense     grey dark-coloured clay</t>
  </si>
  <si>
    <t xml:space="preserve">Loose SAND WITH GRAVEL   HIGH PRODUCTION grey light-coloured </t>
  </si>
  <si>
    <t>Dense    DRY grey light-coloured clay</t>
  </si>
  <si>
    <t>Dense    DRY grey light-coloured till</t>
  </si>
  <si>
    <t xml:space="preserve">Dense SAND WITH CLAY/SILT   DRY grey light-coloured </t>
  </si>
  <si>
    <t xml:space="preserve">Hard SILTSTONE/SHALE &amp; SANDSTONE   HIGH PRODUCTION grey light-coloured </t>
  </si>
  <si>
    <t xml:space="preserve">Hard SILTSTONE/SHALE   HIGH PRODUCTION grey light-coloured </t>
  </si>
  <si>
    <t xml:space="preserve">Dense SAND WITH CLAY SILT   DRY brown  </t>
  </si>
  <si>
    <t>Dense    MOIST grey light-coloured clay</t>
  </si>
  <si>
    <t xml:space="preserve">Dense SAND WITH CLAY / SILT   WET grey light-coloured </t>
  </si>
  <si>
    <t>Hard    HIGH PRODUCTION brown  sandstone</t>
  </si>
  <si>
    <t xml:space="preserve">TILL CLAY &amp; PEBBLES      </t>
  </si>
  <si>
    <t xml:space="preserve">CLAY &amp; TILL GRAVEL &amp; SAND      </t>
  </si>
  <si>
    <t xml:space="preserve">SHALE FRACTURED AT 85'   4 GPM   </t>
  </si>
  <si>
    <t xml:space="preserve">S.S FRACTURED    20 GPM   </t>
  </si>
  <si>
    <t xml:space="preserve">SILTY SAND &amp; GRAVEL &amp; CLAY      </t>
  </si>
  <si>
    <t xml:space="preserve"> LAYERED     sandy shale</t>
  </si>
  <si>
    <t>DEEPENED SEPTEMBER 3 2002 dark fine shale</t>
  </si>
  <si>
    <t>SS WITH SH LENSES     fine</t>
  </si>
  <si>
    <t>Medium SS     coarse</t>
  </si>
  <si>
    <t>SS     fine</t>
  </si>
  <si>
    <t>Soft       conglomerate</t>
  </si>
  <si>
    <t>LOAM</t>
  </si>
  <si>
    <t>SAND AND GRAVEL</t>
  </si>
  <si>
    <t>CARBONATE</t>
  </si>
  <si>
    <t>MUD</t>
  </si>
  <si>
    <t>COAL</t>
  </si>
  <si>
    <t>SILTSTONE AND SHALE</t>
  </si>
  <si>
    <t>CLAYEY SILT</t>
  </si>
  <si>
    <t>CLAY AND OIL</t>
  </si>
  <si>
    <t>CARBONATE AND SHALE</t>
  </si>
  <si>
    <t>SHALE AND COAL</t>
  </si>
  <si>
    <t>MUDSTONE</t>
  </si>
  <si>
    <t>SILTSTONE AND SANDSTONE</t>
  </si>
  <si>
    <t>VOLCANICS</t>
  </si>
  <si>
    <t>PEAT</t>
  </si>
  <si>
    <t>CONGLOMERATE</t>
  </si>
  <si>
    <t>boulder and gravel</t>
  </si>
  <si>
    <t>wt11866</t>
  </si>
  <si>
    <t xml:space="preserve">gumbo clay, w/b at 16' </t>
  </si>
  <si>
    <t>wt11870</t>
  </si>
  <si>
    <t>wt11886</t>
  </si>
  <si>
    <t xml:space="preserve">clay and shale, hard rock at bottom      </t>
  </si>
  <si>
    <t xml:space="preserve">probably shale      </t>
  </si>
  <si>
    <t xml:space="preserve">silty soil      </t>
  </si>
  <si>
    <t xml:space="preserve">blue clay with small layers of sand  - few stones in the clay.        </t>
  </si>
  <si>
    <t>wt11925</t>
  </si>
  <si>
    <t xml:space="preserve">rock (gravel seam at 50' or 60') </t>
  </si>
  <si>
    <t>wt11969</t>
  </si>
  <si>
    <t xml:space="preserve">coarse gravel w/b  </t>
  </si>
  <si>
    <t>clay   (clay, does not know what it is bottomed in.)</t>
  </si>
  <si>
    <t>w/b</t>
  </si>
  <si>
    <t>w/b screen at 95-115</t>
  </si>
  <si>
    <t>w/b screen at 175-195</t>
  </si>
  <si>
    <t>DAMP SAND    brown silty</t>
  </si>
  <si>
    <t>&amp; ROCKS    brown sandy clay</t>
  </si>
  <si>
    <t>unconsolidated      unspecified</t>
  </si>
  <si>
    <t>Unknown unconsolidated</t>
  </si>
  <si>
    <t>3 Gallons per Minute (U.S./Imperial)</t>
  </si>
  <si>
    <t>10 Gallons per Minute (U.S./Imperial)</t>
  </si>
  <si>
    <t>SOFT-MED STICKY    grey  clay</t>
  </si>
  <si>
    <t>SILTY FINE    grey  sand</t>
  </si>
  <si>
    <t>FINE-MED, SOME GRAVEL   CLEANER, NOTE CASING SINKS</t>
  </si>
  <si>
    <t xml:space="preserve">w/b screen at 150-180 </t>
  </si>
  <si>
    <t xml:space="preserve">PIT 5' X 5' CULVERT   </t>
  </si>
  <si>
    <t xml:space="preserve">SS WITH SHALE LAYERS </t>
  </si>
  <si>
    <t>w/b screen 76-116</t>
  </si>
  <si>
    <t>screen set at 188-218 (5 IGPM)</t>
  </si>
  <si>
    <t>Dry hole, sreen at 190-210</t>
  </si>
  <si>
    <t>screen set at 140-160 (3 IGPM)</t>
  </si>
  <si>
    <t>Artesian, 30 igpm</t>
  </si>
  <si>
    <t>screen set at 476-505 (4 GPM)</t>
  </si>
  <si>
    <t xml:space="preserve">Dry hole </t>
  </si>
  <si>
    <t>Unspecified</t>
  </si>
  <si>
    <t xml:space="preserve">w/b </t>
  </si>
  <si>
    <t>w/b, 4 gpm</t>
  </si>
  <si>
    <t>w/b, 8 gpm</t>
  </si>
  <si>
    <t>w/b, 20 gpm</t>
  </si>
  <si>
    <t>w/b, 2 gpm</t>
  </si>
  <si>
    <t>WET   sand</t>
  </si>
  <si>
    <t>WET  hard clay</t>
  </si>
  <si>
    <t xml:space="preserve">Medium CLAY W/ SILT    grey  </t>
  </si>
  <si>
    <t xml:space="preserve">Medium COARSE GRAVEL 50 Gallons per Minute (U.S./Imperial)   </t>
  </si>
  <si>
    <t>PRE DRILLED 36" CULVERT SWL FT: 29</t>
  </si>
  <si>
    <t>SS WITH SHALE LENSES   5 Gallons per Minute (U.S./Imperial)</t>
  </si>
  <si>
    <t>w/b 5 gpm</t>
  </si>
  <si>
    <t>w/b at 165</t>
  </si>
  <si>
    <t>DRY GRAVELS SMALL   SWL 100'</t>
  </si>
  <si>
    <t>w/b, 0.5 gpm</t>
  </si>
  <si>
    <t>SS 2 Gallons per Minute (U.S./Imperial)</t>
  </si>
  <si>
    <t>w/b , 2 gpm</t>
  </si>
  <si>
    <t>SHALE W/SS LENSES 1.5 Gallons per Minute (U.S./Imperial) @ 220</t>
  </si>
  <si>
    <t>SHALE &amp; FINE SS LAYERED MED HARD   FRAC @ 295' MAKING TOTAL 3 GPM</t>
  </si>
  <si>
    <t>BEDROCK   WATER</t>
  </si>
  <si>
    <t xml:space="preserve">medium shale, CONGLOMERATE LENS     dry  </t>
  </si>
  <si>
    <t>w/b , 1.5 gpm</t>
  </si>
  <si>
    <t>w/b, 3 gpm</t>
  </si>
  <si>
    <t>w/b at 82, 4 gpm</t>
  </si>
  <si>
    <t>w/b 8 gpm</t>
  </si>
  <si>
    <t>Diamicton/Till</t>
  </si>
  <si>
    <t>w/b in SS</t>
  </si>
  <si>
    <t>w/b 0.5 gpm</t>
  </si>
  <si>
    <t>w/b at 160</t>
  </si>
  <si>
    <t>w/b, 160 gpm</t>
  </si>
  <si>
    <t>w/b 1 gpm</t>
  </si>
  <si>
    <t>w/b, 25 gpm</t>
  </si>
  <si>
    <t>wt39115</t>
  </si>
  <si>
    <t>w/b,5 gpm</t>
  </si>
  <si>
    <t>w/b at 120, 10gpm</t>
  </si>
  <si>
    <t>w/b, 2gpm</t>
  </si>
  <si>
    <t>w/b at 130, 3gpm</t>
  </si>
  <si>
    <t>w/b at 350, 1 gpm</t>
  </si>
  <si>
    <t>w/b at 64, 10gpm</t>
  </si>
  <si>
    <t>w/b at 90, 10gpm</t>
  </si>
  <si>
    <t>w/b 136-138</t>
  </si>
  <si>
    <t>w/b 70-73</t>
  </si>
  <si>
    <t>157 - BOTTOM OF HOLE. 1 SAMPLE - YES   shale</t>
  </si>
  <si>
    <t>Soft       shale</t>
  </si>
  <si>
    <t>Soft shale</t>
  </si>
  <si>
    <t>Hard shale</t>
  </si>
  <si>
    <t>Soft    NO WATER   shale</t>
  </si>
  <si>
    <t>SATURATED HEEVING   silt</t>
  </si>
  <si>
    <t>TILL WITH CLAY 25 Gallons per Minute (U.S./Imperial)</t>
  </si>
  <si>
    <t>black  shale</t>
  </si>
  <si>
    <t>grey  shale</t>
  </si>
  <si>
    <t>Dense      fine sandstone</t>
  </si>
  <si>
    <t>yellow  shale</t>
  </si>
  <si>
    <t>W BEARING   sandstone</t>
  </si>
  <si>
    <t xml:space="preserve">silty clay </t>
  </si>
  <si>
    <t>grey  clay</t>
  </si>
  <si>
    <t>Medium    MAKING SOME WATER 2 GPM @ 134' grey  shale</t>
  </si>
  <si>
    <t>8 Gallons per Minute (U.S./Imperial)  grey  sandstone</t>
  </si>
  <si>
    <t>MAKING SOME WATER FROM 220'-230' grey  shale</t>
  </si>
  <si>
    <t>blue  till</t>
  </si>
  <si>
    <t>SILT W/ SAND   (HEAVING) UNABLE TO COMPLETE</t>
  </si>
  <si>
    <t>SANDY CLAY &amp; GRAVEL    brown</t>
  </si>
  <si>
    <t>WITH THIN HARD LAYERS   PRODUCING WATER AT 70-77' grey soft shale</t>
  </si>
  <si>
    <t>SHALE, MED GREY, WITH SAND   36'-37' MAKING WATER APPROX 4.5 GPM (VERY HARD 95 GRAIN/GAL), 66'-68' MAKING WATER APPROX 12 GPM (HARD 70 GRAIN/GALLON)</t>
  </si>
  <si>
    <t>w/b at 36-37, 66068</t>
  </si>
  <si>
    <t>SHALE GREY W/ SOME VERY THIN ROCK LAYERS  MAKING A SMALL AMOUNT OF WATER FROM THE 120' AREA</t>
  </si>
  <si>
    <t>w/b at 120</t>
  </si>
  <si>
    <t>w/b, 4pgm</t>
  </si>
  <si>
    <t>SS LAYERED MED TO MED HARD SOME SHALE LAYERS   SOME MOISTURE AT 20'</t>
  </si>
  <si>
    <t>SS LAYERED HARD TO MED HARD W/ SHALE LAYERS   POSSIBLY SOME MOISTURE BETWEEN 42-120 NO FLOW</t>
  </si>
  <si>
    <t>SHALE &amp; SILTS LAYERED MED HARD FINE SS LENSES   POSSIBLY SOME MOISTURE BETWEEN 42-120 NO FLOW</t>
  </si>
  <si>
    <t>SS MED HARD DK GREY   MAKING WATER @ 123'</t>
  </si>
  <si>
    <t>w/b at 123</t>
  </si>
  <si>
    <t>SHALE MEDIUM HARD SOME FRACTURES 1 Gallons per Minute (U.S./Imperial) @ 36', REST AT 120' TOTAL 2.5 GPM</t>
  </si>
  <si>
    <t>w/b at 36 and 120</t>
  </si>
  <si>
    <t xml:space="preserve">CLAY &amp; TILL LAYERED, 15 Gallons per Minute (U.S./Imperial) 279 282 288 299 SILT FORMATION; CASED OUT  </t>
  </si>
  <si>
    <t>w/b, 15 gpm</t>
  </si>
  <si>
    <t>Hard    FRACTURED WATER BEARING   sandstone</t>
  </si>
  <si>
    <t>20 Gallons per Minute (U.S./Imperial) @ 122'-126'  fractured shale</t>
  </si>
  <si>
    <t>w/b, 20gpm</t>
  </si>
  <si>
    <t>w/b Good quantity</t>
  </si>
  <si>
    <t>SILTY FINE SAND (WB), COULDN'T SEPARATE THE SILT FROM THE WATER - TOO FINE OF MATERIAL</t>
  </si>
  <si>
    <t>w/b, but not producable</t>
  </si>
  <si>
    <t>w/b, 0.26 gpm</t>
  </si>
  <si>
    <t>MED GREY   clay</t>
  </si>
  <si>
    <t>SHALE &amp; GRAVEL ROCK   MED GREY</t>
  </si>
  <si>
    <t>brown  sandstone</t>
  </si>
  <si>
    <t>DARK GREY  sandy clay</t>
  </si>
  <si>
    <t>DARK GREY  silty clay</t>
  </si>
  <si>
    <t>DARK GREY; WATER @ 90'   shale</t>
  </si>
  <si>
    <t>w/b, 21 gpm</t>
  </si>
  <si>
    <t>Went dry after 1 yr</t>
  </si>
  <si>
    <t>CLAY WITH ROCKS    grey  clay</t>
  </si>
  <si>
    <t>SANDSTONE    grey  sandstone</t>
  </si>
  <si>
    <t>CLAY    grey  clay</t>
  </si>
  <si>
    <t>WEATHERED SHALE    grey  shale</t>
  </si>
  <si>
    <t>SHALE    grey  shale</t>
  </si>
  <si>
    <t>SHALE/SANDSTONE LAYERS    grey  shale</t>
  </si>
  <si>
    <t>WEATHERED BEDROCK    brown  bedrock</t>
  </si>
  <si>
    <t>SANDSTONE    brown  sandstone</t>
  </si>
  <si>
    <t>w/b, 20 gom</t>
  </si>
  <si>
    <t>CLAY - SILTY    grey  clay</t>
  </si>
  <si>
    <t>CLAY - SANDY    grey  clay</t>
  </si>
  <si>
    <t>DIRTY GRAVEL - BROKEN ROCK AND WATER    grey  gravel</t>
  </si>
  <si>
    <t>SILTY CLAYS    grey  silt</t>
  </si>
  <si>
    <t>GRAVELS - DENSE 50 U.S. Gallons per Minute SOME ROUNDED BROKEN BEDROCK grey  gravel</t>
  </si>
  <si>
    <t>BROKEN BEDROCK 50 U.S. Gallons per Minute SQUEEZE ZONE grey  bedrock</t>
  </si>
  <si>
    <t>BROKEN BEDROCK 50 U.S. Gallons per Minute 50 GPM AT 270 FT grey  bedrock</t>
  </si>
  <si>
    <t>w/b, 50 gpm</t>
  </si>
  <si>
    <t>NOT RECOVERED</t>
  </si>
  <si>
    <t>Dense    DRY DARK GREY W\ SOME ROCK FRAGMENTS   clay</t>
  </si>
  <si>
    <t>FRACTURED SHALE/SILTSTONE/SANDSTONE BEDROCKS   TAN DARK GREY vari-coloured</t>
  </si>
  <si>
    <t>Dense    DRY DARK GREY W/ SOME ROCK FRAGMENTS   clay</t>
  </si>
  <si>
    <t>FRACTURED SHALE/SANDSTONE/BEDROCK    tan</t>
  </si>
  <si>
    <t>Hard     brown  clay</t>
  </si>
  <si>
    <t>Soft CLAY TILL    grey</t>
  </si>
  <si>
    <t>Hard GRAVEL 80 TO 2.5 5 U.S. Gallons per Minute</t>
  </si>
  <si>
    <t>Hard  50 U.S. Gallons per Minute  grey  sandstone</t>
  </si>
  <si>
    <t>w/b at 50 gpm</t>
  </si>
  <si>
    <t>Medium SILTY SANDY CLAY TILL    grey</t>
  </si>
  <si>
    <t>Medium  5 Gallons per Minute (U.S./Imperial) FRACTURED @ 320' black  shale</t>
  </si>
  <si>
    <t>w/b at 320</t>
  </si>
  <si>
    <t>Medium TILL CLAY SMALL PEBBLES    grey</t>
  </si>
  <si>
    <t>Medium SHALE SMALL SS LENSES    black</t>
  </si>
  <si>
    <t>Medium  25 Gallons per Minute (U.S./Imperial)  grey  sandstone</t>
  </si>
  <si>
    <t>w/b 25 gpm at 320</t>
  </si>
  <si>
    <t>Soft SHALE SMALL SS LAYERS   5 GPM @ 30' black</t>
  </si>
  <si>
    <t>Hard SALT PEPPER SS    grey</t>
  </si>
  <si>
    <t>Medium SHALE SS LAYERED   8 GPM @ 330' black</t>
  </si>
  <si>
    <t>w/b, 8 gpm at 330</t>
  </si>
  <si>
    <t>w/b, 5gpm at 30</t>
  </si>
  <si>
    <t>Soft SHALE SMALL SS LAYERS   2 GPM @ 30' black</t>
  </si>
  <si>
    <t>Medium SHALE &amp; SS LAYERED   13 GPM @ 280' black</t>
  </si>
  <si>
    <t>w/b, 13 gpm 280</t>
  </si>
  <si>
    <t>w/b,  15gpm</t>
  </si>
  <si>
    <t>SMALL OPEN CRACK 3 Gallons per Minute (U.S./Imperial)</t>
  </si>
  <si>
    <t>SHALE 25 Gallons per Minute (U.S./Imperial)</t>
  </si>
  <si>
    <t>w/b, 26 gpm</t>
  </si>
  <si>
    <t>Soft SANDY CLAY    brown</t>
  </si>
  <si>
    <t>Hard BOULDER    grey</t>
  </si>
  <si>
    <t>Soft SHALE    black</t>
  </si>
  <si>
    <t>Medium SANDSTONE 6 Gallons per Minute (U.S./Imperial) W.B. grey</t>
  </si>
  <si>
    <t>Medium SHALE    black</t>
  </si>
  <si>
    <t>Medium SANDSTONE 5 Gallons per Minute (U.S./Imperial) W.B. grey</t>
  </si>
  <si>
    <t>Medium SHALE    grey</t>
  </si>
  <si>
    <t>Hard SANDSTONE    grey</t>
  </si>
  <si>
    <t>w/b, 5 gpm</t>
  </si>
  <si>
    <t>w/b 6 gpm</t>
  </si>
  <si>
    <t>BCGS_NUMBE</t>
  </si>
  <si>
    <t>UTM_EAST</t>
  </si>
  <si>
    <t>UTM_NORTH</t>
  </si>
  <si>
    <t>Water Supply System</t>
  </si>
  <si>
    <t>094A009414</t>
  </si>
  <si>
    <t>Abandoned</t>
  </si>
  <si>
    <t>DRY HOLE</t>
  </si>
  <si>
    <t>Unknown Well Use</t>
  </si>
  <si>
    <t>093P077332</t>
  </si>
  <si>
    <t>Private Domestic</t>
  </si>
  <si>
    <t>COMPLETION DATE NOT INCLUDED IN DRILLERS LOG</t>
  </si>
  <si>
    <t>093P077133</t>
  </si>
  <si>
    <t>COMPLETION DATE NOT INCLUDED IN WELL DRILLERS LOG.  WELL YIELD  IS LESS THAN 1 GPM.</t>
  </si>
  <si>
    <t>093P078241</t>
  </si>
  <si>
    <t>COMPLETION DAY NOT INCLUDED IN WELL LOG.</t>
  </si>
  <si>
    <t>093P078431</t>
  </si>
  <si>
    <t>WELL IS DRY. WELL COULD ALSO BE LOCATED ON SEC.19 TWP.78 RGE.16. THE WELL IS AROUND THE BORDERS OF THE TWO SECTIONS</t>
  </si>
  <si>
    <t>WELL IS DRY. COMPLETION DATE NOT INCLUDED IN LOG.</t>
  </si>
  <si>
    <t>093P079422</t>
  </si>
  <si>
    <t>FIELD CHEMISTRY AVAILABLE.</t>
  </si>
  <si>
    <t>093P090341</t>
  </si>
  <si>
    <t>093P080442</t>
  </si>
  <si>
    <t>094A010211</t>
  </si>
  <si>
    <t>Other</t>
  </si>
  <si>
    <t>093P089423</t>
  </si>
  <si>
    <t>093P079323</t>
  </si>
  <si>
    <t>GOOD QUANTITY</t>
  </si>
  <si>
    <t>093P060442</t>
  </si>
  <si>
    <t>093P098131</t>
  </si>
  <si>
    <t>093P088133</t>
  </si>
  <si>
    <t>093P077314</t>
  </si>
  <si>
    <t>093P088144</t>
  </si>
  <si>
    <t>093P088113</t>
  </si>
  <si>
    <t>093P098122</t>
  </si>
  <si>
    <t>093P077344</t>
  </si>
  <si>
    <t>093P077342</t>
  </si>
  <si>
    <t>093P076414</t>
  </si>
  <si>
    <t>093P089234</t>
  </si>
  <si>
    <t>093P088443</t>
  </si>
  <si>
    <t>093P088433</t>
  </si>
  <si>
    <t>093P098141</t>
  </si>
  <si>
    <t>093P100333</t>
  </si>
  <si>
    <t>093P098312</t>
  </si>
  <si>
    <t>WATER LEVEL 65' CAPACITY 5 GPM- NO DRAWDOWN</t>
  </si>
  <si>
    <t>093P080124</t>
  </si>
  <si>
    <t>093P100433</t>
  </si>
  <si>
    <t>093P075424</t>
  </si>
  <si>
    <t>093P088122</t>
  </si>
  <si>
    <t>093P060233</t>
  </si>
  <si>
    <t>ABANDONED BY 1965</t>
  </si>
  <si>
    <t>093P060241</t>
  </si>
  <si>
    <t>FLOWS ABOUT 4 PAILS PER HOUR</t>
  </si>
  <si>
    <t>093P086243</t>
  </si>
  <si>
    <t>093P076333</t>
  </si>
  <si>
    <t>PRODUCED 5-6 GPM WHEN FIRST DRILLED</t>
  </si>
  <si>
    <t>093P080114</t>
  </si>
  <si>
    <t>093P088114</t>
  </si>
  <si>
    <t>093P060412</t>
  </si>
  <si>
    <t>093P099124</t>
  </si>
  <si>
    <t>093P100344</t>
  </si>
  <si>
    <t>093P077431</t>
  </si>
  <si>
    <t>093P079421</t>
  </si>
  <si>
    <t>093P077331</t>
  </si>
  <si>
    <t>093P077234</t>
  </si>
  <si>
    <t>094A010212</t>
  </si>
  <si>
    <t>093P086311</t>
  </si>
  <si>
    <t>093P086244</t>
  </si>
  <si>
    <t>093P087122</t>
  </si>
  <si>
    <t>093P088442</t>
  </si>
  <si>
    <t>093P088323</t>
  </si>
  <si>
    <t>UPDATED COORDINATES PROVIDED FROM CONTRACTOR WORKING IN NE.</t>
  </si>
  <si>
    <t>093P086241</t>
  </si>
  <si>
    <t>093P076314</t>
  </si>
  <si>
    <t>093P076442</t>
  </si>
  <si>
    <t>093P088431</t>
  </si>
  <si>
    <t>093P080332</t>
  </si>
  <si>
    <t>093P086232</t>
  </si>
  <si>
    <t>093P075414</t>
  </si>
  <si>
    <t>093P089123</t>
  </si>
  <si>
    <t>093P076411</t>
  </si>
  <si>
    <t>NOT A VERY GOOD SUPPLY</t>
  </si>
  <si>
    <t>093P088413</t>
  </si>
  <si>
    <t>093P086412</t>
  </si>
  <si>
    <t>093P087322</t>
  </si>
  <si>
    <t>093P076343</t>
  </si>
  <si>
    <t>POOR PRODUCER</t>
  </si>
  <si>
    <t>093P077434</t>
  </si>
  <si>
    <t>093P076233</t>
  </si>
  <si>
    <t>PRODUCES GOOD</t>
  </si>
  <si>
    <t>093P079411</t>
  </si>
  <si>
    <t>093P087213</t>
  </si>
  <si>
    <t>093P080111</t>
  </si>
  <si>
    <t>093P076342</t>
  </si>
  <si>
    <t>093P068124</t>
  </si>
  <si>
    <t>093P086133</t>
  </si>
  <si>
    <t>093P089344</t>
  </si>
  <si>
    <t>093P088434</t>
  </si>
  <si>
    <t>WELL HAS NEVER GONE DRY, FAIRLY GOOD SUPPLY, QUALITY WAS HARD.</t>
  </si>
  <si>
    <t>093P086113</t>
  </si>
  <si>
    <t>093P086414</t>
  </si>
  <si>
    <t>093P080412</t>
  </si>
  <si>
    <t>093P090333</t>
  </si>
  <si>
    <t>093P070343</t>
  </si>
  <si>
    <t>093P075423</t>
  </si>
  <si>
    <t>093P080411</t>
  </si>
  <si>
    <t>093P089442</t>
  </si>
  <si>
    <t>GOOD QUANTITY. FIELD CHEMISTRY AVAILABLE.</t>
  </si>
  <si>
    <t>093P090134</t>
  </si>
  <si>
    <t>093P079441</t>
  </si>
  <si>
    <t>093P100134</t>
  </si>
  <si>
    <t>093P077323</t>
  </si>
  <si>
    <t>093P090323</t>
  </si>
  <si>
    <t>093P089144</t>
  </si>
  <si>
    <t>093P060221</t>
  </si>
  <si>
    <t>IN 1.5 MINUTES FLOWS A GALLON, FINE SAND SOMES IN THE WATER SOMETIMES.</t>
  </si>
  <si>
    <t>093P068332</t>
  </si>
  <si>
    <t>093P086134</t>
  </si>
  <si>
    <t>093P086321</t>
  </si>
  <si>
    <t>FLOWS 5 -10 GPM.</t>
  </si>
  <si>
    <t>093P079412</t>
  </si>
  <si>
    <t>093P087143</t>
  </si>
  <si>
    <t>GOOD QUANTITY. BAILED  8 GPM, DRAWDOWN 2 FT.</t>
  </si>
  <si>
    <t>093P076324</t>
  </si>
  <si>
    <t>POOR QUANTITU</t>
  </si>
  <si>
    <t>093P060232</t>
  </si>
  <si>
    <t>WATER VERY SILTY</t>
  </si>
  <si>
    <t>FLOWING AT 1GPM, WATER VERY SILTY</t>
  </si>
  <si>
    <t>093P076143</t>
  </si>
  <si>
    <t>STAINS REDDISH AND IS HARD</t>
  </si>
  <si>
    <t>093P076313</t>
  </si>
  <si>
    <t>THERE IS THOUGHT TO BE MORE IRON THAN SHOWN BY THE RESULTS OF THE SAMPLE</t>
  </si>
  <si>
    <t>5 GPM WITH 5FT OF DRAWDOWN</t>
  </si>
  <si>
    <t>093P079134</t>
  </si>
  <si>
    <t>093P088121</t>
  </si>
  <si>
    <t>DUG BY OWNER</t>
  </si>
  <si>
    <t>093P076443</t>
  </si>
  <si>
    <t>5GPM AND VERY LITTLE DRAWDOWN. UPDATED COORDINATES PROVIDED BY CONTRACTOR WORKING IN NE.</t>
  </si>
  <si>
    <t>POOR QUANTITY, WATER HAS A LOT OF SILT.</t>
  </si>
  <si>
    <t>093P078414</t>
  </si>
  <si>
    <t>093P088134</t>
  </si>
  <si>
    <t>12 lbs pressure</t>
  </si>
  <si>
    <t>ARTESIAN.</t>
  </si>
  <si>
    <t>PUMPED AT 10 GPM FOR 3 HOURS, DRAWDOWN 2FT IN 2HOURS, RECOVERED TO 4' IN 30MIN</t>
  </si>
  <si>
    <t>093P060411</t>
  </si>
  <si>
    <t>PUMPED AT 1300 GPH</t>
  </si>
  <si>
    <t>093P077341</t>
  </si>
  <si>
    <t>DRAWDOWN TO 184' WHERE FOOTVALUE IS, VERY QUICK. POOR WELL, WILL ONLY PRODUCE 1.5 GPM.</t>
  </si>
  <si>
    <t>YIELD 2 GPM WITH PUMPING LEVEL AT 50 FT. INFO FROM BC PARKS REGIONAL STAFF INDICATE THAT THIS WELL HAS BEEN ABANDONED.</t>
  </si>
  <si>
    <t>093P070122</t>
  </si>
  <si>
    <t>BAILED 3 HRS WITH NO NOTICED DRAWDOWN</t>
  </si>
  <si>
    <t>PRODUCES AT LEAST 4GPM</t>
  </si>
  <si>
    <t>093P086234</t>
  </si>
  <si>
    <t>SUPPLY NEIGHBOUR AS WELL AS THEIR OWN STOCK AND DOMESTIC NEEDS</t>
  </si>
  <si>
    <t>WATER CLOUDY, PUMPED STEADY 5 GPM DRAWDOWN ABOUT 12'</t>
  </si>
  <si>
    <t>200GPM, PUMPED 3GPM FOR 3 HOURS. DRAWDOWN 30FT IN 2 HOURS, RECOVERED TO 40FT IN 30 MIN.</t>
  </si>
  <si>
    <t>093P078141</t>
  </si>
  <si>
    <t>093P086423</t>
  </si>
  <si>
    <t>PRODUCES A GOOD 4 GPM</t>
  </si>
  <si>
    <t>093P100343</t>
  </si>
  <si>
    <t>094A008244</t>
  </si>
  <si>
    <t>093P076323</t>
  </si>
  <si>
    <t>PRODUCES 5-6GPM</t>
  </si>
  <si>
    <t>093P087313</t>
  </si>
  <si>
    <t>FOR HOUSE AND STOCK_x000D_
SEDIMENT AFTER BOILING</t>
  </si>
  <si>
    <t>PRODUCES ABOUT 4GPM. UPDATED COORDINATES PROVIDED BY CONTRACTOR WORKING IN NE.</t>
  </si>
  <si>
    <t>093P097442</t>
  </si>
  <si>
    <t>094A010233</t>
  </si>
  <si>
    <t>094A010231</t>
  </si>
  <si>
    <t>093P088432</t>
  </si>
  <si>
    <t>093P058242</t>
  </si>
  <si>
    <t>PUMPED WELL STEADY AT 8GPM AND IN PRODUCES GOOD.</t>
  </si>
  <si>
    <t>YIELD 5 - 6 GPM</t>
  </si>
  <si>
    <t>093P076441</t>
  </si>
  <si>
    <t>OLD OBS WELL # WR-92-69 AB.73</t>
  </si>
  <si>
    <t>093P087321</t>
  </si>
  <si>
    <t>OLD OBS WELL # WR-93-69 AB.71</t>
  </si>
  <si>
    <t>093P087121</t>
  </si>
  <si>
    <t>OLD OBS WELL # WR-94-69 AB.70</t>
  </si>
  <si>
    <t>OLD OBS WELL # WR-95-69 AB.72</t>
  </si>
  <si>
    <t>EST. YIELD: 8-10 GPM</t>
  </si>
  <si>
    <t>EST. YIELD: AT LEAST 10 GPM.</t>
  </si>
  <si>
    <t>EST. YIELD: AT LEAST 10GPM</t>
  </si>
  <si>
    <t>093P087113</t>
  </si>
  <si>
    <t>EST YIELD: 1/2 GPM</t>
  </si>
  <si>
    <t>093P086242</t>
  </si>
  <si>
    <t>093P087141</t>
  </si>
  <si>
    <t>EST YILED: AT LEAST 15 GPM</t>
  </si>
  <si>
    <t>EST. YIELD: 20GPM</t>
  </si>
  <si>
    <t>093P080311</t>
  </si>
  <si>
    <t>093P060423</t>
  </si>
  <si>
    <t>093P050312</t>
  </si>
  <si>
    <t>093P087112</t>
  </si>
  <si>
    <t>093P086424</t>
  </si>
  <si>
    <t>093P060432</t>
  </si>
  <si>
    <t>093P060243</t>
  </si>
  <si>
    <t>093P076234</t>
  </si>
  <si>
    <t>093P076332</t>
  </si>
  <si>
    <t>Test</t>
  </si>
  <si>
    <t>TEST DRILLING PROGRAM WELL.</t>
  </si>
  <si>
    <t>093P097121</t>
  </si>
  <si>
    <t>093P076232</t>
  </si>
  <si>
    <t>094A009423</t>
  </si>
  <si>
    <t>30% HARD, IRON</t>
  </si>
  <si>
    <t>093P070143</t>
  </si>
  <si>
    <t>2012-ID PLATE 35903 SENT TO OWNER BUT DONT KNOW IF IT GOT ATTACHED TO WELL. FORMER OWNER DOUG BERG. ADDITIONAL INFO PROVIDED BY HA (THEY NOTED THAT AN EARLIER ATTEMPT TO PLATE WELL FAILED AS OWNER REFUSED).</t>
  </si>
  <si>
    <t>093P077312</t>
  </si>
  <si>
    <t>094A010311</t>
  </si>
  <si>
    <t>094A010314</t>
  </si>
  <si>
    <t>094A010313</t>
  </si>
  <si>
    <t>HARD WATER, HIGH IN IRON</t>
  </si>
  <si>
    <t>FIRST WELL NOT IN USE</t>
  </si>
  <si>
    <t>pumped and slowed down to 3 gpm after 1 year. Likely not in use anymore.</t>
  </si>
  <si>
    <t>093P075442</t>
  </si>
  <si>
    <t>@ 10 GPM</t>
  </si>
  <si>
    <t>093P077214</t>
  </si>
  <si>
    <t>093P077413</t>
  </si>
  <si>
    <t>PRODUCES AT 420'</t>
  </si>
  <si>
    <t>093P079214</t>
  </si>
  <si>
    <t>093P050441</t>
  </si>
  <si>
    <t>093P087332</t>
  </si>
  <si>
    <t>WELL NOT GOOD, NOT ENOUGH CAPACITY</t>
  </si>
  <si>
    <t>093P098313</t>
  </si>
  <si>
    <t>GOOD WELL, HARD WATER</t>
  </si>
  <si>
    <t>093P077343</t>
  </si>
  <si>
    <t>093P080214</t>
  </si>
  <si>
    <t>093P077424</t>
  </si>
  <si>
    <t>094A010213</t>
  </si>
  <si>
    <t>IRON CONTENT - MODERATE HARDNESS</t>
  </si>
  <si>
    <t>093P078223</t>
  </si>
  <si>
    <t>HARD - LOTS OF IRON</t>
  </si>
  <si>
    <t>093P087111</t>
  </si>
  <si>
    <t>093P086441</t>
  </si>
  <si>
    <t>SOME IRON - MED HARD</t>
  </si>
  <si>
    <t>093P079113</t>
  </si>
  <si>
    <t>IRON FILTER, NOT TOO HARD</t>
  </si>
  <si>
    <t>LOTS OF IRON -HARD</t>
  </si>
  <si>
    <t>093P069221</t>
  </si>
  <si>
    <t>093P078423</t>
  </si>
  <si>
    <t>SPASMODIC IRON CONTENT, SOFT WATER, RANDON CYCLE</t>
  </si>
  <si>
    <t>LOTS OF IRON, GOOD QUALITY ..</t>
  </si>
  <si>
    <t>093P070323</t>
  </si>
  <si>
    <t>NO WATER</t>
  </si>
  <si>
    <t>093P086434</t>
  </si>
  <si>
    <t>NOT TOO MUCH IRON, SOFT</t>
  </si>
  <si>
    <t>093P070124</t>
  </si>
  <si>
    <t>093P060213</t>
  </si>
  <si>
    <t>VERY POOR QUALITY, LOTS OF IRON</t>
  </si>
  <si>
    <t>MED HARD - GOOD WATER</t>
  </si>
  <si>
    <t>093P070141</t>
  </si>
  <si>
    <t>093P076144</t>
  </si>
  <si>
    <t>093P070324</t>
  </si>
  <si>
    <t>DON'T DRINK</t>
  </si>
  <si>
    <t>093P079341</t>
  </si>
  <si>
    <t>093P098213</t>
  </si>
  <si>
    <t>WELL DECOMMISSIONED. CHANGED SWL FROM 48 TO 23.60, NEW MEASUREMENT FROM NE BC GROUNDWATER STUDY.</t>
  </si>
  <si>
    <t>093P069334</t>
  </si>
  <si>
    <t>LOT OF IRON- NO CALCIUM, AFFECTS WATER HEATER AND WELL PUMP</t>
  </si>
  <si>
    <t>093P079222</t>
  </si>
  <si>
    <t>WATER GOOD - SOMETIMES IRON, SOMETIMES SULPHUR SMELL</t>
  </si>
  <si>
    <t>093P079132</t>
  </si>
  <si>
    <t>093P087442</t>
  </si>
  <si>
    <t>093P098211</t>
  </si>
  <si>
    <t>093P075323</t>
  </si>
  <si>
    <t>LINED</t>
  </si>
  <si>
    <t>093P086121</t>
  </si>
  <si>
    <t>093P086224</t>
  </si>
  <si>
    <t>093P075413</t>
  </si>
  <si>
    <t>093P076243</t>
  </si>
  <si>
    <t>2012-ID PLATE 35907 SENT TO OWNER. UPDATED COORDINATES PROVIDED BY CONTRACTOR WORKING IN NE.</t>
  </si>
  <si>
    <t>HARD WATER, H2S SMELL TO WATER, LOTS OF WATER, IRON, REPORTED CORROSIVE</t>
  </si>
  <si>
    <t>LOW IRON, SODIUM BI-CARBONATE, SOFT</t>
  </si>
  <si>
    <t>093P076134</t>
  </si>
  <si>
    <t>093P098112</t>
  </si>
  <si>
    <t>HARD - IRON CONTENT</t>
  </si>
  <si>
    <t>093P086132</t>
  </si>
  <si>
    <t>093P086114</t>
  </si>
  <si>
    <t>093P069424</t>
  </si>
  <si>
    <t>093P098331</t>
  </si>
  <si>
    <t>DRY</t>
  </si>
  <si>
    <t>WELL IS DRY</t>
  </si>
  <si>
    <t>093P077224</t>
  </si>
  <si>
    <t>EST. WELL YIELD:  2 1/2 GPM.</t>
  </si>
  <si>
    <t>Commercial and Industrial</t>
  </si>
  <si>
    <t>093P070221</t>
  </si>
  <si>
    <t>093P076422</t>
  </si>
  <si>
    <t>WELL YIELD NOT INCLUDED IN WELL DRILLERS LOG.  NO INDICATION THAT WELL WAS DRY. COMPLETION DAY NOT INCLUDED AS WELL.</t>
  </si>
  <si>
    <t>093P076124</t>
  </si>
  <si>
    <t>D-13-F/93-P-10</t>
  </si>
  <si>
    <t>093P070111</t>
  </si>
  <si>
    <t>DRY HOLE, DOES NOT PRODUCE ENOUGH WATER</t>
  </si>
  <si>
    <t>093P077423</t>
  </si>
  <si>
    <t>093P087132</t>
  </si>
  <si>
    <t>093P079332</t>
  </si>
  <si>
    <t>093P075321</t>
  </si>
  <si>
    <t>WELL USED FOR CATTLE UTM'S ARE NAD 83</t>
  </si>
  <si>
    <t>093P075443</t>
  </si>
  <si>
    <t>093P060414</t>
  </si>
  <si>
    <t>093P099433</t>
  </si>
  <si>
    <t>093P089443</t>
  </si>
  <si>
    <t>093P089444</t>
  </si>
  <si>
    <t>093P079333</t>
  </si>
  <si>
    <t>093P099332</t>
  </si>
  <si>
    <t>093P075421</t>
  </si>
  <si>
    <t>WELL YIELD NOT INCLUDED IN DRILLERS LOG AND NO INDICATION THAT WELL WAS DRY.</t>
  </si>
  <si>
    <t>094A010112</t>
  </si>
  <si>
    <t>UTM'S ARE NAD '27</t>
  </si>
  <si>
    <t>093P099231</t>
  </si>
  <si>
    <t>WELL DRILLER IS MCALLISTER WATERWELLS LTD.</t>
  </si>
  <si>
    <t>093P090313</t>
  </si>
  <si>
    <t>093P076312</t>
  </si>
  <si>
    <t>COMPLETION DAY NOT INCLUDED IN WELL DRILLERS LOG.</t>
  </si>
  <si>
    <t>093P080341</t>
  </si>
  <si>
    <t>093P077433</t>
  </si>
  <si>
    <t>093P099121</t>
  </si>
  <si>
    <t>STEEL CASING,1.0 TO 19.0,.188 THICK,129 LBS, PUMP TEST RATE .75 USGM,</t>
  </si>
  <si>
    <t>STEEL CASING,0.0 TO 20.0,5.0 TO 160.0,.188 THICK,.250 THICK,12 LBS,4 LBS</t>
  </si>
  <si>
    <t>093P086111</t>
  </si>
  <si>
    <t>STEEL CASING,0.0 TO 60.0,40.0 TO 100.0,.188 THICK,.250 THICK,12 LBS,4 LBS</t>
  </si>
  <si>
    <t>093P086322</t>
  </si>
  <si>
    <t>MAKING WATER AT 35 FEET</t>
  </si>
  <si>
    <t>094A010143</t>
  </si>
  <si>
    <t>093P086413</t>
  </si>
  <si>
    <t>NE-22-79-19</t>
  </si>
  <si>
    <t>093P087123</t>
  </si>
  <si>
    <t>PROGRESS-4 MILES NORTH 1 MILE WEST</t>
  </si>
  <si>
    <t>279 RD S 1 1/2 MI W 1/2 MI</t>
  </si>
  <si>
    <t>093P069343</t>
  </si>
  <si>
    <t>1 KM NORTH</t>
  </si>
  <si>
    <t>093P089324</t>
  </si>
  <si>
    <t>EAST 2 KM NORTH 2 KM WB W ARTESIAN FLOW, FLOW STOP PACKER</t>
  </si>
  <si>
    <t>1 MILE SOUTH CAPPED</t>
  </si>
  <si>
    <t>093P098324</t>
  </si>
  <si>
    <t>Observation Well</t>
  </si>
  <si>
    <t>093P097441</t>
  </si>
  <si>
    <t>2 SHALE TRAPS SET @ 110' WITH BENTONITE PLUG IN BETWEEN</t>
  </si>
  <si>
    <t>WATER @ 202' FRACTURED SANDSTONE</t>
  </si>
  <si>
    <t>093P085212</t>
  </si>
  <si>
    <t>PUMP SETTING 60-80'. PUMP RATE 8-10 GPM.</t>
  </si>
  <si>
    <t>093P076331</t>
  </si>
  <si>
    <t>CLOSURE. GRAVEL W BENTONITE PLUG EVERY 20' 0-15' BENTONITE PLUG.</t>
  </si>
  <si>
    <t>MEASUREMENTS FROM GROUND LEVEL. RECOMMENDED PUMP TYPE: SUB. RECOMMENDED PUMPING RATE: 4 USGPM.</t>
  </si>
  <si>
    <t>094A010121</t>
  </si>
  <si>
    <t>FLOWING AT 6 GPM.</t>
  </si>
  <si>
    <t>DRILLING ADDITIVES: WATER. LINER PERFORATED. FINAL WELL COMPLETION DATA: SWL: +14". UPDATED WELL COORDINATES PROVIDED BY CONTRACTOR WORKING IN NE.</t>
  </si>
  <si>
    <t>IRON 1.8; PH 8; TDS 500; HARDNESS 20.</t>
  </si>
  <si>
    <t>093P077334</t>
  </si>
  <si>
    <t>093P089113</t>
  </si>
  <si>
    <t>OPEN BOTTOM, OPEN.</t>
  </si>
  <si>
    <t>DEVELOPED BY SURGING &amp; BAILING. VERY LITTLE SAND CAME THROUGH.</t>
  </si>
  <si>
    <t>SCREEN TYPE: TELESCOPE &amp; PIPE SIZE. WATER QUALITY: H 40 GG, IRON 4.0 MG. SULFUR SMELL</t>
  </si>
  <si>
    <t>093P060134</t>
  </si>
  <si>
    <t>093P097233</t>
  </si>
  <si>
    <t>INTENDED WATER USE: PIPELINE DRILL SUPPLY. PUMP SETTING 480-500'. PUMP RATE 40-50 GPM.</t>
  </si>
  <si>
    <t>093P097411</t>
  </si>
  <si>
    <t>INTENDED WATER USE: DRILLING</t>
  </si>
  <si>
    <t>093P078314</t>
  </si>
  <si>
    <t>DRILL ADDITIVES: CLEAR WATER. MEASUREMENT FROM: TOP OF CASING. PITLESS DETAILS: WELDED. SHOE: WELD ON. FITTINGS TOP: BOT 20'. FITTINGS BOTTOM: PIN 160'. SCREEN SET -20 TO 160 FT BELOW GROUND LEVEL. UPDATED COORDINATES PROVIDED BY CONTRACTOR WORKING IN NE</t>
  </si>
  <si>
    <t>DRILLING ADDITIVES: CLEAR WATER. SHOE: WELD ON. WELL YIELD: DRY. PHONE NUMBER: 250-343-7661</t>
  </si>
  <si>
    <t>WELL DEVELOPED BY SURGING AND AIR LIFTING</t>
  </si>
  <si>
    <t>DRILLING ADDITIVES: WATER. MEASUREMENTS FROM: GROUND LEVEL. PITLESS DETAILS: WELDED &amp; NEW &amp; THREADED &amp; 0.030 MILL SLOTTED. SHOE: WELDON CARBIDE BUTTON. FITTING TOP: BOX THREAD. FITTINGS BOTTOM: OPEN PIN. RECOMMENDED PUMPING RATE 5 GPM. PUMP TYPE: 7G505</t>
  </si>
  <si>
    <t>093P086131</t>
  </si>
  <si>
    <t>WATER WELL USE: CATTLE. MEASUREMENTS: GROUND LEVEL. RECOMMENDED PUMP TYPE: SUB. CAPPED.</t>
  </si>
  <si>
    <t>093P087114</t>
  </si>
  <si>
    <t>&amp; AIR</t>
  </si>
  <si>
    <t>MEASUREMENTS: GROUND LEVEL, CASING HEIGHT ABOVE GROUND LEVEL 2 FEET. RECOMMENDED PUMP TYPE: SUB. CAPPED.</t>
  </si>
  <si>
    <t>093P070423</t>
  </si>
  <si>
    <t>2" PIEZOMETER  E LOGGED TO 242 FEET_x000D_
PFRA-POUCE COUPE TH#1/95. WELL RECORD SUBMITTED THROUGH EWELLS BY CONTRACTOR FOR GEOSCIENCE BC MONTNEY PLAY PROJECT.</t>
  </si>
  <si>
    <t>093P098311</t>
  </si>
  <si>
    <t>PFRA-MILE22 TH#1/96. GW STUDY. HOLE ABANDONED. NO H20 SAMPLE OBTAINED. WELL RECORD SUBMITTED THROUGH EWELLS BY CONTRACTOR FOR GEOSCIENCE BC MONTNEY PLAY PROJECT.</t>
  </si>
  <si>
    <t>093P078311</t>
  </si>
  <si>
    <t>GW STUDY. PFRA-ARRAS TH#1/95. LOGGED. WELL RECORD SUBMITTED THROUGH EWELLS BY CONTRACTOR FOR GEOSCIENCE BC MONTNEY PLAY PROJECT.</t>
  </si>
  <si>
    <t>093P078133</t>
  </si>
  <si>
    <t>GW STUDY. PFRA-ARRAS TH#1/96. LOGGED/INSTALLED 2' PIEZOMETER/PUMPED FOR 2 HRS. WELL RECORD SUBMITTED THROUGH EWELLS BY CONTRACTOR FOR GEOSCIENCE BC MONTNEY PLAY PROJECT.</t>
  </si>
  <si>
    <t>093P090123</t>
  </si>
  <si>
    <t>DRILLING ADDITIVES: BENTONITE SEAL. MEASUREMENTS FROM TOP OF CASING. SHOE: WELDED. GROUT: 6 BAGS 80 LB.</t>
  </si>
  <si>
    <t>MEASUREMENTS FROM GROUND LEVEL. PITLESS UNIT 8', ABOVE, NEW. SHOE: WELDED. GROUT: 6 M. CLEARED UP OPEN BOTTOM 20 MIN. COMPLETED OPEN BOTTOM NATURAL PACK.</t>
  </si>
  <si>
    <t>093P077244</t>
  </si>
  <si>
    <t>LOGGED. GW STUDY PFRA-ARRAS TH#2/95. WELL RECORD SUBMITTED THROUGH EWELLS BY CONTRACTOR FOR GEOSCIENCE BC MONTNEY PLAY PROJECT.</t>
  </si>
  <si>
    <t>E-LOG TO 30.5m NO WATER SAMPLE. PFRA-BEAR MOUNTAIN TH#1/95. WELL RECORD SUBMITTED THROUGH EWELLS BY CONTRACTOR FOR GEOSCIENCE BC MONTNEY PLAY PROJECT.</t>
  </si>
  <si>
    <t>E LOG TO 202 FT. GW STUDY. PFRA-GROUNDBIRCH TH#1/95. WELL RECORD SUBMITTED THROUGH EWELLS BY CONTRACTOR FOR GEOSCIENCE BC MONTNEY PLAY PROJECT.</t>
  </si>
  <si>
    <t>PUMPED @ 5IGPM FOR 2 HRS/H2O TEST. E LOGGED TO 260 FT. GW STUDY PFRA-GROUNDBIRCH TH#1/96. WELL RECORD SUBMITTED THROUGH EWELLS BY CONTRACTOR FOR GEOSCIENCE BC MONTNEY PLAY PROJECT.</t>
  </si>
  <si>
    <t>093P070341</t>
  </si>
  <si>
    <t>3' OF STEEL CASING. PUMP INSTALLED WELL SEAL.</t>
  </si>
  <si>
    <t>093P075234</t>
  </si>
  <si>
    <t>NO H2O SAMPLE OR SWL ZONE DRY. E LOGGED TO TDH._x000D_
GW STUDY PFRA-GROUNDBIRCH TH#296. WELL RECORD SUBMITTED THROUGH EWELLS BY CONTRACTOR FOR GEOSCIENCE BC MONTNEY PLAY PROJECT.</t>
  </si>
  <si>
    <t>093P075322</t>
  </si>
  <si>
    <t>2' SLOTTED PIEZOMETER PUMPED FOR 30MIN @ 3IGPMNO H20 SAMPLE. GW STUDY PFRA-GROUNDBIRCH TH#3. WELL RECORD SUBMITTED THROUGH EWELLS BY CONTRACTOR FOR GEOSCIENCE BC MONTNEY PLAY PROJECT.</t>
  </si>
  <si>
    <t>093P080144</t>
  </si>
  <si>
    <t>E LOGGED TO 202 FT  CONDUCTIVITY 3400 UMHOS_x000D_
GW STUDY. PFRA-POUCE COUPE TH#2/95. WELL RECORD SUBMITTED THROUGH EWELLS BY CONTRACTOR FOR GEOSCIENCE BE MONTNEY PLAY PROJECT.</t>
  </si>
  <si>
    <t>093P100324</t>
  </si>
  <si>
    <t>2" PEIZOMETER  E LOGGED TO 525 FEET. GW STUDY. PFRA-ROLLA TH#1/95. WELL RECORD SUBMITTED THROUGH EWELLS BY CONTRACTOR FOR GEOSCIENCE BC MONTNEY PLAY PROJECT.</t>
  </si>
  <si>
    <t>DRY HOLE E LOGGED TO 194 FEET. 2" PIEZOMETER FROM 184-194 FEET. PFRA-ROLLA TH#1/96. WELL RECORD SUBMITTED THROUGH EWELLS BY CONTRACTOR FOR GEOSCIENCE BC MONTNEY PLAY PROJECT.</t>
  </si>
  <si>
    <t>093P099442</t>
  </si>
  <si>
    <t>zero GPM. E LOGGED TO 536 FEET. PFRA-ROLLA TH#2/95. WELL RECORD SUBMITTED THROUGH EWELLS BY CONTRACTOR FOR GEOSCIENCE BC MONTNEY PLAY PROJECT.</t>
  </si>
  <si>
    <t>093P090334</t>
  </si>
  <si>
    <t>E LOGGED TO 344 FEET. NO SAMPLE TESTED. GW STUDY. PFRA-ROLLA TH#3. WELL RECORD SUBMITTED THROUGH EWELLS BY CONTRACTOR FOR GEOSCIENCE BC MONTNEY PLAY PROJECT.</t>
  </si>
  <si>
    <t>GW STUDY. PFRA-TH#1. WELL RECORD SUBMITTED THROUGH EWELLS BY CONTRACTOR FOR GEOSCIENCE BC MONTNEY PLAY PROJECT.</t>
  </si>
  <si>
    <t>093P097234</t>
  </si>
  <si>
    <t>GRAVEL PIT NEAR KISKATINAW RIVER. PFRA-TH#2. WELL RECORD SUBMITTED THROUGH EWELLS BY CONTRACTOR FOR GEOSCIENCE BC MONTNEY PLAY PROJECT.</t>
  </si>
  <si>
    <t>093P087341</t>
  </si>
  <si>
    <t>GW STUDY. PFRA-TH#3. WELL RECORD SUBMITTED THROUGH EWELLS BY CONTRACTOR FOR GEOSCIENCE BC MONTNEY PLAY PROJECT.</t>
  </si>
  <si>
    <t>093P098124</t>
  </si>
  <si>
    <t>PFRA-TH#4. WELL RECORD SUBMITTED THROUGH EWELLS BY CONTRACTOR FOR GEOSCIENCE BC MONTNEY PLAY PROJECT.</t>
  </si>
  <si>
    <t>093P090141</t>
  </si>
  <si>
    <t>PFRA-TH#5. WELL RECORD SUBMITTED THROUGH EWELLS BY CONTRACTOR FOR GEOSCIENCE BC MONTNEY PLAY PROJECT.</t>
  </si>
  <si>
    <t>093P067443</t>
  </si>
  <si>
    <t>WELL RECORD SUBMITTED THROUGH EWELLS BY CONTRACTOR FOR GEOSCIENCE BC MONTNEY PLAY PROJECT.</t>
  </si>
  <si>
    <t>094A010123</t>
  </si>
  <si>
    <t>Lithology might be incorrect?  100' 300 slot screen in bedrock? WELL RECORD SUBMITTED THROUGH EWELLS BY CONTRACTOR FOR GEOSCIENCE BC MONTNEY PLAY PROJECT.</t>
  </si>
  <si>
    <t>WELL RECORD SUBMITTED THROUGH EWELLS BY CONTRACTOR FOR GEOSCIENCE BC MONTNEY PLAY PROJECT. PAPER COPY LATER FOUND.</t>
  </si>
  <si>
    <t>093P058144</t>
  </si>
  <si>
    <t>DRILLING ADDITIVES: CLEAR WATER. MEASUREMENTS FROM GROUND LEVEL. SHOE: WELD ON CARBINE BUTTON.</t>
  </si>
  <si>
    <t>PERFORATIONS: OPEN BOTTOM. SHOE: WELDED. WELL HEAD COMPLETION: COPED.</t>
  </si>
  <si>
    <t>MEASUREMENTS FROM GROUND LEVEL. DRILL 50' AWAY - ONE MORE WELL IT'S DRY. 0-5: OVERBURDEN, 5-40: CLAY, 40-200: SHALE. CAP WELDED &amp; DRY. PITLESS UNIT: ABOVE, WELDED, NEW. PERFORATIONS: LINER. WELL HEAD COMPLETION: COPED.</t>
  </si>
  <si>
    <t>093P068144</t>
  </si>
  <si>
    <t>SCREEN TYPE: NATURAL PACK GRAVEL, INTENDED WATER USE ALSO INDICATED AS WATER SUPPLY SYSTEM. UPDATED COORDINATES PROVIDED BY CONTRACTOR WORKING IN NE.</t>
  </si>
  <si>
    <t>MEASUREMENTS FROM GROUND LEVEL. PITLESS UNIT: 8 FT BELOW GROUND LEVEL, WELDED, CLAMP, NEW. SHOE: WELD ON.</t>
  </si>
  <si>
    <t>093P076322</t>
  </si>
  <si>
    <t>DRILLING ADDITIVES: WATER. MEASUREMENTS FROM TOP OF CASING. PITLESS UNIT: NEW. SHOE: WELDED.</t>
  </si>
  <si>
    <t>SURFACE SEAL MATERIAL: BGR.</t>
  </si>
  <si>
    <t>093P068311</t>
  </si>
  <si>
    <t>TEST DATE: 2002/05/25</t>
  </si>
  <si>
    <t>093P086223</t>
  </si>
  <si>
    <t>DRILLING ADDITIVES: BENTONITE. MEASUREMENTS FROM TOP OF CASING. SHOE: WELDED. GROUT: 2 BAGS.</t>
  </si>
  <si>
    <t>093P060124</t>
  </si>
  <si>
    <t>TEST DATE: 2008/08/11</t>
  </si>
  <si>
    <t>093P079213</t>
  </si>
  <si>
    <t>DRILLING ADDITIVES: CLEAR WATER. SHOE: WELD ON. PITLESS UNIT: WELDED.</t>
  </si>
  <si>
    <t>TEST DATE 2002/10/02</t>
  </si>
  <si>
    <t>SHALE TRAP SET @ 216. PITLESS UNIT: WELDED, THREADED, NEW. PERFORATIONS: .030 MILL SLOTTED. SHOE: WELD ON CARBIDE DRILL. RECOMMENDED PUMPING RATE 15-20 GPM.</t>
  </si>
  <si>
    <t>093P077212</t>
  </si>
  <si>
    <t>DRILLING ADDITIVES: BENTONITE GEL. WATER WELL USE: CATTLE. GROUT: 2 BAGS.</t>
  </si>
  <si>
    <t>DRILLING ADDITIVES: BENTONITE GEL. MEASUREMENTS FROM TOP OF CASING. GROUT: 2 BAGS.</t>
  </si>
  <si>
    <t>TEST DATE 2008.05.01</t>
  </si>
  <si>
    <t>DRILLING ADDITIVES: BENTONITE GROUT. GROUT: 2 BAGS.</t>
  </si>
  <si>
    <t>MEASUREMENTS FROM GROUND LEVEL. DID NOT DRILL PAST 95' JUST DROVE CASING. DRY HOLE. PITLESS UNIT: WELDED, NEW. SHOE: WELD ON.</t>
  </si>
  <si>
    <t>093P089112</t>
  </si>
  <si>
    <t>DEVELOPED BY AIR LIFTING &amp; SURGING; TEST DATE 2003/05/15</t>
  </si>
  <si>
    <t>MEASUREMENTS FROM GROUND LEVEL. PITLESS UNIT: WELDED, NEW, THREADED. SHOE: WELD ON CARBIDE BUTTON. RECOMMENDED PUMPING RATE: 5-10 GPM. FITTINGS, TOP: BOX THREAD; BOTTOM: PIN OPEN. PERFORATIONS: .030 MILL SLOTTED.</t>
  </si>
  <si>
    <t>093P100243</t>
  </si>
  <si>
    <t>MEASUREMENTS FROM GROUND LEVEL. INSTALLED 60' CASING &amp; REMOVED.</t>
  </si>
  <si>
    <t>093P059113</t>
  </si>
  <si>
    <t>TEST DATE 2008/07/24</t>
  </si>
  <si>
    <t>MEASUREMENTS FROM TOP OF CASING. GROUT: 3 BAGS. GRAVEL PACK: 3' OF ROCK.</t>
  </si>
  <si>
    <t>093P070334</t>
  </si>
  <si>
    <t>DRILLING ADDITIVES: CLEAR WATER. MEASUREMENTS FROM GROUND LEVEL. PITLESS UNIT: WELDED, NEW. SHOE: WELD ON.</t>
  </si>
  <si>
    <t>093P078134</t>
  </si>
  <si>
    <t>MEASUREMENTS FROM GROUND LEVEL. PITLESS UNIT: WELDED, NEW. SHOE: WELDON.</t>
  </si>
  <si>
    <t>DEVELOPED BY SURGING &amp; AIR LIFTING. TEST DATE: 1998/10/20.</t>
  </si>
  <si>
    <t>DRILLING ADDITIVES: CLEAR H20. MEASUREMENTS FROM GRND LVL. PITLESS UNIT: WELDED THREADED NEW. PERFS: 0.030 MILL SLOTTED. SHOE: WELDED ON. FITTINGS: TOP BOX THREAD, BOT PIN THREAD. RECOM PUMP RATE: 12 USGPM. HARDNESS 100 MG/L FE 10+ MG/L PH 7.4.</t>
  </si>
  <si>
    <t>093P050423</t>
  </si>
  <si>
    <t>DEVELOPED BY BAILING &amp; PUMPING. TEST DATE 1999/07/30</t>
  </si>
  <si>
    <t>MEASUREMENTS FROM GROUND LEVEL. PITLESS UNIT: ABOVE. SHOE: WELDON. RECOMMENDED PUMP TYPE: SUBMERSIBLE. RECOMMENDED PUMPING RATE: 20 USGPM.</t>
  </si>
  <si>
    <t>DRILLING ADDITIVES: CLEAR WATER. MEASUREMENTS FROM GROUND LEVEL. PITLESS UNIT: WELDED NEW. SHOE: WELD ON.</t>
  </si>
  <si>
    <t>093P089414</t>
  </si>
  <si>
    <t>DEVELOPED BY SURGING &amp; AIR LIFTING.</t>
  </si>
  <si>
    <t>MEASUREMENTS FROM GROUND LEVEL. PITLESS UNIT: WELDED STEEL THREADED PVC. PERFORATIONS: 30 THOUSANDS. SHOE: WELD ON 6 5/8 DRIVE SHOE. SHALE TRAP @ 300' AND 1/4 PELLETS ON TOP.</t>
  </si>
  <si>
    <t>MEASUREMENTS FROM GROUND LEVEL. PITLESS UNIT: WELDED NEW. SHOE: WELD ON REG. UNABLE TO COMPLETE WELL.</t>
  </si>
  <si>
    <t>093P078224</t>
  </si>
  <si>
    <t>WELL DEVELOPED BY BAILING &amp; PUMPING. TEST DATE: 2000/04/23.</t>
  </si>
  <si>
    <t>MEASUREMENTS FROM GROUND LEVEL. PITLESS UNIT: 8' BELOW GROUND LEVEL, WELDED. SHOE: WELDED. GRAVEL PACK: 1/8" SAND. RECOMMENDED PUMPING RATE: 4 USGPM. THE FORMATIONS ABOVE 50' WERE DRILLED OUT AUG/99.</t>
  </si>
  <si>
    <t>093P070413</t>
  </si>
  <si>
    <t>DEVELOPED BY PUMPING AND SURGING</t>
  </si>
  <si>
    <t>DEVELOPED BY SURGING &amp; BAILING. TEST DATE 1990/12/06</t>
  </si>
  <si>
    <t>MEASUREMENTS FROM GROUND LEVEL. PITLESS UNIT: WELDED, NEW. PERFORATIONS: 20 THOUSANDS.</t>
  </si>
  <si>
    <t>DEVELOPED BY AIR LIFTING &amp; SURGING; TEST DATE 1994/03/01</t>
  </si>
  <si>
    <t>MEASUREMENTS FROM GROUND LEVEL.</t>
  </si>
  <si>
    <t>DEVELOPED BY AIR LIFTING &amp; SURGING; TEST DATE 1993/09/29</t>
  </si>
  <si>
    <t>MEASUREMENTS FROM GROUND LEVEL. PITLESS UNIT: WELDED, NEW, THREADED.</t>
  </si>
  <si>
    <t>DEVELOPED BY AIR LIFTING &amp; SURGING; TEST DATE 1997/11/10</t>
  </si>
  <si>
    <t>MEASUREMENTS FROM GROUND LEVEL. PITLESS UNIT: NEW, THREADED. SHOE: WELDED ON. RECOMMENDED PUMPING RATE: 10 GPM. FITTINGS, TOP: BOX THREAD; BOTTOM: PIN THREAD.</t>
  </si>
  <si>
    <t>DEVELOPED BY SURGING &amp; AIR</t>
  </si>
  <si>
    <t>DRILLING ADDITIVES: CLEAR WATER. MEASUREMENTS FROM GROUND LEVEL. PITLESS UNIT: WELDED, NEW. SHOE: WELDON.</t>
  </si>
  <si>
    <t>093P080121</t>
  </si>
  <si>
    <t>093P080211</t>
  </si>
  <si>
    <t>MEASUREMENTS FROM GROUND LEVEL. PITLESS UNIT: WELDED, NEW. SHOE: WELD ON 6 5/8.</t>
  </si>
  <si>
    <t>093P060244</t>
  </si>
  <si>
    <t>MEASUREMENTS FROM GROUND LEVEL. SHOE: WELD ON.</t>
  </si>
  <si>
    <t>093P057444</t>
  </si>
  <si>
    <t>DEVELOPED BY SURGING &amp; AIR. TEST DATE 1995/05/13</t>
  </si>
  <si>
    <t>DRILLING ADDITIVES: CLEAR WATER. MEASUREMENTS FROM GROUND LEVEL. PITLESS UNIT:STEEL WELDED,PVC THREADED,NEW.SHOE: WELD ON. RECOMMENDED PUMP TYPE: 5G505. RECOMMENDED PUMPING RATE: 6.2 USGPM.</t>
  </si>
  <si>
    <t>WELL IS FOR STOCK_x000D_
GOOD QUANTITY</t>
  </si>
  <si>
    <t>STONE CRIBBING AND SEASONAL FLUCTUATIONS.</t>
  </si>
  <si>
    <t>DEVELOPED BY BAILING &amp; SURGING; TEST DATE 1989/08/02</t>
  </si>
  <si>
    <t>MEASUREMENTS FROM GROUND LEVEL. PITLESS UNIT: WELDED, THREADED, NEW.</t>
  </si>
  <si>
    <t>STOPPED PUMPING FOR 1 YEAR AND THEN WELL WENT ABOUT DRY - JUST A TRICKLE. LIKELY NOT IN USE ANYMORE.</t>
  </si>
  <si>
    <t>ON RECORD FOR WTN 36508</t>
  </si>
  <si>
    <t>093P098212</t>
  </si>
  <si>
    <t>UPDATED COORDINATES PROVIDED BY CONTRACTOR WORKING IN NE.</t>
  </si>
  <si>
    <t>093P089111</t>
  </si>
  <si>
    <t>093P076321</t>
  </si>
  <si>
    <t>NOTE: WELL HAS ALSO BEEN PLATED WITH WELL IDENTIFICATION PLATE# 31696.</t>
  </si>
  <si>
    <t>093P098123</t>
  </si>
  <si>
    <t>SCREEN BOTTOM: OPEN. FILTER MATERIAL: NATURAL.</t>
  </si>
  <si>
    <t>093P087131</t>
  </si>
  <si>
    <t>093P096132</t>
  </si>
  <si>
    <t>CAMP WELL. WATER USE: WATER SUPPLY SYSTEM &amp; COMMERCIAL OR INDUSTRIAL. SCREEN INTAKE: SCREEN &amp; OPEN BOTTOM. SCREEN TYPE: PVC. UPDATED COORDINATES PROVIDED BY DRILLER FEB 7 2013.</t>
  </si>
  <si>
    <t>CAMP WELL. WATER USE: WATER SUPPLY SYSTEM &amp; OTHER. DRIVE SHOE: STEEL. LINER THICKNESS: SCHED 40. SCREEN INTAKE: SCREEN &amp; OPEN BOTTOM. FILTER PACK TYPE OF MATERIAL: NATURAL. UPDATED COORDINATES PROVIDED BY DRILLER FEB 7 2013.</t>
  </si>
  <si>
    <t>SCREEN DETAILS:  FILTER PACK, NATURAL-SAND AND GRAVEL</t>
  </si>
  <si>
    <t>SWL: NOT DETERMINED, WAS STILL RISING ON COMPLETION  SCREEN BOTTOM:  OPEN, SCREEN MATERIAL, NATURAL</t>
  </si>
  <si>
    <t>093P048232</t>
  </si>
  <si>
    <t>SHALE-MED GREY THIN SANDSTONE LAYERS, making water at 90-120</t>
  </si>
  <si>
    <t>Artisian flow 20 gpm</t>
  </si>
  <si>
    <t>layered shales and sandstones, open hole 280-300</t>
  </si>
  <si>
    <t>w/b, 23 gpm</t>
  </si>
  <si>
    <t>w/b, 10 gpm</t>
  </si>
  <si>
    <t xml:space="preserve">SS grey  </t>
  </si>
  <si>
    <t>Drift</t>
  </si>
  <si>
    <t>Sand/Gravel</t>
  </si>
  <si>
    <t>Aquitard/S&amp;G strata</t>
  </si>
  <si>
    <t>Aquitard/Bedrock strata</t>
  </si>
  <si>
    <t>Unconsolidated</t>
  </si>
  <si>
    <t>Well development method/notes</t>
  </si>
  <si>
    <t>ARTESIAN flow (gpm)</t>
  </si>
  <si>
    <t>GENERAL remarks</t>
  </si>
  <si>
    <t>WELL_USE</t>
  </si>
  <si>
    <t>GRAVELLY SILT</t>
  </si>
  <si>
    <t xml:space="preserve">SHALE  </t>
  </si>
  <si>
    <t xml:space="preserve">SHALE AND SANDSTONE </t>
  </si>
  <si>
    <t xml:space="preserve">SHALE AND SANDSTONE  </t>
  </si>
  <si>
    <t xml:space="preserve">CLAY </t>
  </si>
  <si>
    <t xml:space="preserve">DIAMICT </t>
  </si>
  <si>
    <t xml:space="preserve">SANDSTONE   </t>
  </si>
  <si>
    <t>Depth from (m)</t>
  </si>
  <si>
    <t>Depth to (m)</t>
  </si>
  <si>
    <t>GSBC-1</t>
  </si>
  <si>
    <t>GSBC-10</t>
  </si>
  <si>
    <t>GSBC-11</t>
  </si>
  <si>
    <t>GSBC-110</t>
  </si>
  <si>
    <t>GSBC-111</t>
  </si>
  <si>
    <t>GSBC-13</t>
  </si>
  <si>
    <t>GSBC-18</t>
  </si>
  <si>
    <t>GSBC-22</t>
  </si>
  <si>
    <t>GSBC-26</t>
  </si>
  <si>
    <t>GSBC-27</t>
  </si>
  <si>
    <t>GSBC-28</t>
  </si>
  <si>
    <t>GSBC-29</t>
  </si>
  <si>
    <t>GSBC-3</t>
  </si>
  <si>
    <t>GSBC-30</t>
  </si>
  <si>
    <t>GSBC-33</t>
  </si>
  <si>
    <t>GSBC-34</t>
  </si>
  <si>
    <t>GSBC-36</t>
  </si>
  <si>
    <t>GSBC-40</t>
  </si>
  <si>
    <t>GSBC-43</t>
  </si>
  <si>
    <t>GSBC-45</t>
  </si>
  <si>
    <t>GSBC-46</t>
  </si>
  <si>
    <t>GSBC-47</t>
  </si>
  <si>
    <t>GSBC-48</t>
  </si>
  <si>
    <t>GSBC-49</t>
  </si>
  <si>
    <t>GSBC-50</t>
  </si>
  <si>
    <t>GSBC-54</t>
  </si>
  <si>
    <t>GSBC-55</t>
  </si>
  <si>
    <t>GSBC-56</t>
  </si>
  <si>
    <t>GSBC-57</t>
  </si>
  <si>
    <t>GSBC-64</t>
  </si>
  <si>
    <t>GSBC-65</t>
  </si>
  <si>
    <t>GSBC-67</t>
  </si>
  <si>
    <t>GSBC-68</t>
  </si>
  <si>
    <t>GSBC-69</t>
  </si>
  <si>
    <t>GSBC-78</t>
  </si>
  <si>
    <t>GSBC-82</t>
  </si>
  <si>
    <t>GSBC-9</t>
  </si>
  <si>
    <t>GSBC-92</t>
  </si>
  <si>
    <t>GSBC-93</t>
  </si>
  <si>
    <t>GSBC-GH_SS_42</t>
  </si>
  <si>
    <t xml:space="preserve">Unknown  </t>
  </si>
  <si>
    <t xml:space="preserve">Sand </t>
  </si>
  <si>
    <t xml:space="preserve">Geosciences BC Lithology </t>
  </si>
  <si>
    <t xml:space="preserve">Geosciences BC Stratigraphy </t>
  </si>
  <si>
    <t>SFU Lithology (mapable unit)</t>
  </si>
  <si>
    <t>Elev from (m)</t>
  </si>
  <si>
    <t>Elev to (m)</t>
  </si>
  <si>
    <t xml:space="preserve">Clay with S&amp;G layers  </t>
  </si>
  <si>
    <t xml:space="preserve">Bedrock with S&amp;G layers  </t>
  </si>
  <si>
    <t>Clay with bedrock layes</t>
  </si>
  <si>
    <t>-</t>
  </si>
  <si>
    <t>GW Elev (m)</t>
  </si>
  <si>
    <t>Well Code</t>
  </si>
  <si>
    <t>Well ID</t>
  </si>
  <si>
    <t>Unk</t>
  </si>
  <si>
    <t>BED</t>
  </si>
  <si>
    <t>Drilled</t>
  </si>
  <si>
    <t>N</t>
  </si>
  <si>
    <t>Y</t>
  </si>
  <si>
    <t>0-40</t>
  </si>
  <si>
    <t>Hard</t>
  </si>
  <si>
    <t>SH</t>
  </si>
  <si>
    <t>Dug</t>
  </si>
  <si>
    <t>0-120</t>
  </si>
  <si>
    <t>SH &amp; SS</t>
  </si>
  <si>
    <t>Till</t>
  </si>
  <si>
    <t>AQUIFER_ID from WELLS</t>
  </si>
  <si>
    <t>Well Yield (gpm)</t>
  </si>
  <si>
    <t>Depth to SWL  (ft)</t>
  </si>
  <si>
    <t>Depth to SWL  (M)</t>
  </si>
  <si>
    <t>WELL DIAMETER (in)</t>
  </si>
  <si>
    <t>180-250</t>
  </si>
  <si>
    <t>Unknown Bedrock</t>
  </si>
  <si>
    <t>Silty Sand</t>
  </si>
  <si>
    <t>118-200</t>
  </si>
  <si>
    <t>100-180</t>
  </si>
  <si>
    <t>SS</t>
  </si>
  <si>
    <t>130-170</t>
  </si>
  <si>
    <t>100-250</t>
  </si>
  <si>
    <t>145-150</t>
  </si>
  <si>
    <t>4--40</t>
  </si>
  <si>
    <t>13--148</t>
  </si>
  <si>
    <t>175--200</t>
  </si>
  <si>
    <t>120--240</t>
  </si>
  <si>
    <t>126--238</t>
  </si>
  <si>
    <t>35--90</t>
  </si>
  <si>
    <t>90--285</t>
  </si>
  <si>
    <t>90--150</t>
  </si>
  <si>
    <t>15--135</t>
  </si>
  <si>
    <t>115--165</t>
  </si>
  <si>
    <t>130--195</t>
  </si>
  <si>
    <t>20--40</t>
  </si>
  <si>
    <t>35--105</t>
  </si>
  <si>
    <t>45--300</t>
  </si>
  <si>
    <t>100--110</t>
  </si>
  <si>
    <t>140--240</t>
  </si>
  <si>
    <t>45--360</t>
  </si>
  <si>
    <t>10--100</t>
  </si>
  <si>
    <t>18--70</t>
  </si>
  <si>
    <t>18--100</t>
  </si>
  <si>
    <t>WQ Description</t>
  </si>
  <si>
    <t>HARD WATER, H2S SMELL, IRON, REPORTED CORROSIVE</t>
  </si>
  <si>
    <t>Cloudy</t>
  </si>
  <si>
    <t>IRON concerns</t>
  </si>
  <si>
    <t>soda taste, some iron, clear</t>
  </si>
  <si>
    <t>160--243</t>
  </si>
  <si>
    <t>115--120</t>
  </si>
  <si>
    <t>GAS ENTERING WELL-STINKING SLIGHTLY</t>
  </si>
  <si>
    <t>19--358</t>
  </si>
  <si>
    <t>34--200</t>
  </si>
  <si>
    <t>85--400</t>
  </si>
  <si>
    <t>295--337</t>
  </si>
  <si>
    <t>75--180</t>
  </si>
  <si>
    <t>40--260</t>
  </si>
  <si>
    <t>110--300</t>
  </si>
  <si>
    <t>20--160</t>
  </si>
  <si>
    <t>190--200</t>
  </si>
  <si>
    <t>60--100</t>
  </si>
  <si>
    <t>WELLS</t>
  </si>
  <si>
    <t>GSBC</t>
  </si>
  <si>
    <t>25--120</t>
  </si>
  <si>
    <t>115--300</t>
  </si>
  <si>
    <t>100--160</t>
  </si>
  <si>
    <t>152--500</t>
  </si>
  <si>
    <t>240--280</t>
  </si>
  <si>
    <t>150--160</t>
  </si>
  <si>
    <t>30--195</t>
  </si>
  <si>
    <t>195--300</t>
  </si>
  <si>
    <t>Bedrock Depth (ft) corrected</t>
  </si>
  <si>
    <t>50--53</t>
  </si>
  <si>
    <t>32--300</t>
  </si>
  <si>
    <t>36--200</t>
  </si>
  <si>
    <t>60--360</t>
  </si>
  <si>
    <t>167--168</t>
  </si>
  <si>
    <t>70-77</t>
  </si>
  <si>
    <t>55-277</t>
  </si>
  <si>
    <t>40-200</t>
  </si>
  <si>
    <t>614-621</t>
  </si>
  <si>
    <t>200-400</t>
  </si>
  <si>
    <t xml:space="preserve">Soft </t>
  </si>
  <si>
    <t>212-220</t>
  </si>
  <si>
    <t>245-275</t>
  </si>
  <si>
    <t>90-120</t>
  </si>
  <si>
    <t>15-150</t>
  </si>
  <si>
    <t>137-217</t>
  </si>
  <si>
    <t>57-82</t>
  </si>
  <si>
    <t>60-100</t>
  </si>
  <si>
    <t>146-148</t>
  </si>
  <si>
    <t>74-90</t>
  </si>
  <si>
    <t>80-235</t>
  </si>
  <si>
    <t>50-60</t>
  </si>
  <si>
    <t>60-130</t>
  </si>
  <si>
    <t>75-195</t>
  </si>
  <si>
    <t>50-135</t>
  </si>
  <si>
    <t>70-300</t>
  </si>
  <si>
    <t>Clayey Silt</t>
  </si>
  <si>
    <t>n/a</t>
  </si>
  <si>
    <t>260-315</t>
  </si>
  <si>
    <t>50-65</t>
  </si>
  <si>
    <t>125-128</t>
  </si>
  <si>
    <t>75-130</t>
  </si>
  <si>
    <t>Poor quality</t>
  </si>
  <si>
    <t>66-72</t>
  </si>
  <si>
    <t>UNC</t>
  </si>
  <si>
    <t>36-46</t>
  </si>
  <si>
    <t>N/A</t>
  </si>
  <si>
    <t>18-19</t>
  </si>
  <si>
    <t>75-80</t>
  </si>
  <si>
    <t>S&amp;G</t>
  </si>
  <si>
    <t>121-122</t>
  </si>
  <si>
    <t>2--28</t>
  </si>
  <si>
    <t>71-72</t>
  </si>
  <si>
    <t>40-82</t>
  </si>
  <si>
    <t>64-104</t>
  </si>
  <si>
    <t>24-32</t>
  </si>
  <si>
    <t>88-89</t>
  </si>
  <si>
    <t>29-76</t>
  </si>
  <si>
    <t>153-200</t>
  </si>
  <si>
    <t>S&amp;G lenses in clay</t>
  </si>
  <si>
    <t>117-157</t>
  </si>
  <si>
    <t>220-280</t>
  </si>
  <si>
    <t>219-239</t>
  </si>
  <si>
    <t>20-130</t>
  </si>
  <si>
    <t>45-125</t>
  </si>
  <si>
    <t>40-275</t>
  </si>
  <si>
    <t>140-195</t>
  </si>
  <si>
    <t>45-160</t>
  </si>
  <si>
    <t>45-420</t>
  </si>
  <si>
    <t>70-73</t>
  </si>
  <si>
    <t>300-340</t>
  </si>
  <si>
    <t>58-65</t>
  </si>
  <si>
    <t>198-200</t>
  </si>
  <si>
    <t>182-187</t>
  </si>
  <si>
    <t xml:space="preserve">S&amp;G </t>
  </si>
  <si>
    <t>230-250</t>
  </si>
  <si>
    <t>unknown</t>
  </si>
  <si>
    <t>130-135</t>
  </si>
  <si>
    <t>75-125</t>
  </si>
  <si>
    <t>170-180</t>
  </si>
  <si>
    <t>120-180</t>
  </si>
  <si>
    <t>120-190</t>
  </si>
  <si>
    <t>125-240</t>
  </si>
  <si>
    <t>285-330</t>
  </si>
  <si>
    <t>65-255</t>
  </si>
  <si>
    <t>180-220</t>
  </si>
  <si>
    <t>50-200</t>
  </si>
  <si>
    <t>280-460</t>
  </si>
  <si>
    <t>70-135</t>
  </si>
  <si>
    <t>35-390</t>
  </si>
  <si>
    <t>70-255</t>
  </si>
  <si>
    <t>28-112</t>
  </si>
  <si>
    <t>114-158</t>
  </si>
  <si>
    <t>94-160</t>
  </si>
  <si>
    <t>165-171</t>
  </si>
  <si>
    <t>204-267</t>
  </si>
  <si>
    <t xml:space="preserve">SS BRNISH GREY </t>
  </si>
  <si>
    <t>78-89</t>
  </si>
  <si>
    <t>176-180</t>
  </si>
  <si>
    <t>250-255</t>
  </si>
  <si>
    <t>Good quality</t>
  </si>
  <si>
    <t>45-62</t>
  </si>
  <si>
    <t>150-264</t>
  </si>
  <si>
    <t>90-115</t>
  </si>
  <si>
    <t>50-90</t>
  </si>
  <si>
    <t>90-210</t>
  </si>
  <si>
    <t>40-350</t>
  </si>
  <si>
    <t>Poor Quantity</t>
  </si>
  <si>
    <t>Good Quantity</t>
  </si>
  <si>
    <t>65-90</t>
  </si>
  <si>
    <t>Silty</t>
  </si>
  <si>
    <t>146-147</t>
  </si>
  <si>
    <t>15-80</t>
  </si>
  <si>
    <t>95-135</t>
  </si>
  <si>
    <t>80-82</t>
  </si>
  <si>
    <t>130-140</t>
  </si>
  <si>
    <t>120-140</t>
  </si>
  <si>
    <t>154-160</t>
  </si>
  <si>
    <t>129-135</t>
  </si>
  <si>
    <t>100-140</t>
  </si>
  <si>
    <t>240-250</t>
  </si>
  <si>
    <t>137-158</t>
  </si>
  <si>
    <t>wt80243</t>
  </si>
  <si>
    <t>WITH SOME ROCK    grey silty clay</t>
  </si>
  <si>
    <t>4 Gallons per Minute (U.S./Imperial) MAKING SOME WATER   gravel</t>
  </si>
  <si>
    <t>grey silty clay</t>
  </si>
  <si>
    <t>321-324</t>
  </si>
  <si>
    <t>55-60</t>
  </si>
  <si>
    <t>103-105</t>
  </si>
  <si>
    <t xml:space="preserve">S&amp;G lens </t>
  </si>
  <si>
    <t>68-703</t>
  </si>
  <si>
    <t>124-126</t>
  </si>
  <si>
    <t>120-260</t>
  </si>
  <si>
    <t>370-388</t>
  </si>
  <si>
    <t>WATER QUALITY: H 40 GG, IRON 4.0 MG. SULFUR SMELL</t>
  </si>
  <si>
    <t>152-160</t>
  </si>
  <si>
    <t>76-80</t>
  </si>
  <si>
    <t>130-215</t>
  </si>
  <si>
    <t>90-212</t>
  </si>
  <si>
    <t>138-158</t>
  </si>
  <si>
    <t>47-53</t>
  </si>
  <si>
    <t>28-30</t>
  </si>
  <si>
    <t xml:space="preserve">Hard </t>
  </si>
  <si>
    <t>19-24</t>
  </si>
  <si>
    <t>20-22</t>
  </si>
  <si>
    <t>145-170</t>
  </si>
  <si>
    <t>440-460</t>
  </si>
  <si>
    <t xml:space="preserve">wt60521 </t>
  </si>
  <si>
    <t>None</t>
  </si>
  <si>
    <t>Survey</t>
  </si>
  <si>
    <t>Well Information Source</t>
  </si>
  <si>
    <t>wt39112 ?</t>
  </si>
  <si>
    <t>WB formation lithology</t>
  </si>
  <si>
    <t>WB formation depth (ft)</t>
  </si>
  <si>
    <t>none</t>
  </si>
  <si>
    <t>280-290</t>
  </si>
  <si>
    <t>Elevation - DEM (m)</t>
  </si>
  <si>
    <t>Elevation - Survey (m)</t>
  </si>
  <si>
    <t>Elevation - WELLS  (ft)</t>
  </si>
  <si>
    <t>Elevation - WELLS (m)</t>
  </si>
  <si>
    <t>260-280</t>
  </si>
  <si>
    <t>133-153</t>
  </si>
  <si>
    <t>56-80</t>
  </si>
  <si>
    <t>wt39118 ?</t>
  </si>
  <si>
    <t>167-168</t>
  </si>
  <si>
    <t>wt102553, GSBC-22</t>
  </si>
  <si>
    <t>20-26</t>
  </si>
  <si>
    <t>S&amp;G ?</t>
  </si>
  <si>
    <t>SH &amp; SS ?</t>
  </si>
  <si>
    <t>90-95</t>
  </si>
  <si>
    <t>317-320</t>
  </si>
  <si>
    <t>80-100</t>
  </si>
  <si>
    <t>S&amp;G layers In clay</t>
  </si>
  <si>
    <t>wt98206</t>
  </si>
  <si>
    <t>SS layers in SH</t>
  </si>
  <si>
    <t>156-210</t>
  </si>
  <si>
    <t>wt98202</t>
  </si>
  <si>
    <t>129-155</t>
  </si>
  <si>
    <t>Sand layer</t>
  </si>
  <si>
    <t>13-14</t>
  </si>
  <si>
    <t>Silt seam</t>
  </si>
  <si>
    <t>NEBC AS1</t>
  </si>
  <si>
    <t>StationID</t>
  </si>
  <si>
    <t>pH</t>
  </si>
  <si>
    <t>TDS</t>
  </si>
  <si>
    <t>HCO3</t>
  </si>
  <si>
    <t>18O</t>
  </si>
  <si>
    <t>Wein010</t>
  </si>
  <si>
    <t>NEBC-AS17</t>
  </si>
  <si>
    <t>NEBC-AS04</t>
  </si>
  <si>
    <t>NEBC-AS01</t>
  </si>
  <si>
    <t>NEBC-AS104</t>
  </si>
  <si>
    <t>NEBC-AS62</t>
  </si>
  <si>
    <t>NEBC-AS91</t>
  </si>
  <si>
    <t>NEBC-AS29</t>
  </si>
  <si>
    <t>NEBC-AS15</t>
  </si>
  <si>
    <t>NEBC-AS108</t>
  </si>
  <si>
    <t>NEBC-AS87</t>
  </si>
  <si>
    <t>NEBC-AS43</t>
  </si>
  <si>
    <t>NEBC-AS12</t>
  </si>
  <si>
    <t>NEBC-AS38</t>
  </si>
  <si>
    <t>NEBC-AS42</t>
  </si>
  <si>
    <t>NEBC-AS18</t>
  </si>
  <si>
    <t>NEBC-AS67</t>
  </si>
  <si>
    <t>NEBC-AS107</t>
  </si>
  <si>
    <t>NEBC AS2</t>
  </si>
  <si>
    <t>Graff011</t>
  </si>
  <si>
    <t>NEBC AS4</t>
  </si>
  <si>
    <t>Warn005</t>
  </si>
  <si>
    <t>NEBC AS6</t>
  </si>
  <si>
    <t>Keut007</t>
  </si>
  <si>
    <t>NEBC AS8</t>
  </si>
  <si>
    <t>Hart015</t>
  </si>
  <si>
    <t>NEBC AS9</t>
  </si>
  <si>
    <t>Alex016</t>
  </si>
  <si>
    <t>NEBC AS11</t>
  </si>
  <si>
    <t>KSmit008</t>
  </si>
  <si>
    <t>NEBC AS12</t>
  </si>
  <si>
    <t>Phil013</t>
  </si>
  <si>
    <t>NEBC AS13</t>
  </si>
  <si>
    <t>Colw009</t>
  </si>
  <si>
    <t>NEBC AS14</t>
  </si>
  <si>
    <t>Klem012</t>
  </si>
  <si>
    <t>NEBC AS15</t>
  </si>
  <si>
    <t>Rous014</t>
  </si>
  <si>
    <t>NEBC AS16</t>
  </si>
  <si>
    <t>Brow040</t>
  </si>
  <si>
    <t>NEBC AS17</t>
  </si>
  <si>
    <t>Tiet032</t>
  </si>
  <si>
    <t>NEBC AS18</t>
  </si>
  <si>
    <t>Odde033</t>
  </si>
  <si>
    <t>NEBC AS19</t>
  </si>
  <si>
    <t>SAnd042</t>
  </si>
  <si>
    <t>NEBC AS20</t>
  </si>
  <si>
    <t>DunD041</t>
  </si>
  <si>
    <t>NEBC AS21</t>
  </si>
  <si>
    <t>Hane035</t>
  </si>
  <si>
    <t>NEBC AS22</t>
  </si>
  <si>
    <t>Remp037</t>
  </si>
  <si>
    <t>NEBC AS23</t>
  </si>
  <si>
    <t>Ande036</t>
  </si>
  <si>
    <t>NEBC AS24</t>
  </si>
  <si>
    <t>Jlea043</t>
  </si>
  <si>
    <t>NEBC AS25</t>
  </si>
  <si>
    <t>Gier038</t>
  </si>
  <si>
    <t>NEBC AS27</t>
  </si>
  <si>
    <t>Mcle020</t>
  </si>
  <si>
    <t>NEBC AS28</t>
  </si>
  <si>
    <t>Galu030</t>
  </si>
  <si>
    <t>NEBC AS29</t>
  </si>
  <si>
    <t>Rude034</t>
  </si>
  <si>
    <t>NEBC AS30</t>
  </si>
  <si>
    <t>TupW027</t>
  </si>
  <si>
    <t>NEBC AS31</t>
  </si>
  <si>
    <t>DunS01</t>
  </si>
  <si>
    <t>NEBC AS32</t>
  </si>
  <si>
    <t>GDan021</t>
  </si>
  <si>
    <t>NEBC AS33</t>
  </si>
  <si>
    <t>DDan022</t>
  </si>
  <si>
    <t>NEBC AS34</t>
  </si>
  <si>
    <t>DunS03</t>
  </si>
  <si>
    <t>NEBC AS35</t>
  </si>
  <si>
    <t>Dunb028</t>
  </si>
  <si>
    <t>NEBC AS36</t>
  </si>
  <si>
    <t>Kreu023</t>
  </si>
  <si>
    <t>NEBC AS37</t>
  </si>
  <si>
    <t>Gibs024</t>
  </si>
  <si>
    <t>NEBC AS38</t>
  </si>
  <si>
    <t>Peir026</t>
  </si>
  <si>
    <t>NEBC AS39</t>
  </si>
  <si>
    <t>Glow018</t>
  </si>
  <si>
    <t>NEBC AS40</t>
  </si>
  <si>
    <t>Dyck019</t>
  </si>
  <si>
    <t>NEBC AS41</t>
  </si>
  <si>
    <t>Tupp025</t>
  </si>
  <si>
    <t>NEBC AS42</t>
  </si>
  <si>
    <t>Parr029</t>
  </si>
  <si>
    <t>NEBC AS43</t>
  </si>
  <si>
    <t>Port017</t>
  </si>
  <si>
    <t>NEBC AS44</t>
  </si>
  <si>
    <t>NEBC AS46</t>
  </si>
  <si>
    <t>Cade055</t>
  </si>
  <si>
    <t>NEBC AS47</t>
  </si>
  <si>
    <t>Potv051</t>
  </si>
  <si>
    <t>NEBC AS49</t>
  </si>
  <si>
    <t>Blom060</t>
  </si>
  <si>
    <t>NEBC AS52</t>
  </si>
  <si>
    <t>Haze052</t>
  </si>
  <si>
    <t>NEBC AS53</t>
  </si>
  <si>
    <t>Graf047</t>
  </si>
  <si>
    <t>NEBC AS54</t>
  </si>
  <si>
    <t>Lins046</t>
  </si>
  <si>
    <t>NEBC AS55</t>
  </si>
  <si>
    <t>Broo063</t>
  </si>
  <si>
    <t>NEBC AS56</t>
  </si>
  <si>
    <t>Ackl061</t>
  </si>
  <si>
    <t>NEBC AS15b</t>
  </si>
  <si>
    <t>Derf039</t>
  </si>
  <si>
    <t>NEBC AS57</t>
  </si>
  <si>
    <t>Leas044</t>
  </si>
  <si>
    <t>NEBC AS58</t>
  </si>
  <si>
    <t>Noel054</t>
  </si>
  <si>
    <t>NEBC AS59</t>
  </si>
  <si>
    <t>NEBC AS61</t>
  </si>
  <si>
    <t>Wolf049</t>
  </si>
  <si>
    <t>NEBC AS62</t>
  </si>
  <si>
    <t>Simm057</t>
  </si>
  <si>
    <t>NEBC AS64</t>
  </si>
  <si>
    <t>Shel1-068</t>
  </si>
  <si>
    <t>NEBC AS65</t>
  </si>
  <si>
    <t>Well5</t>
  </si>
  <si>
    <t>NEBC AS66</t>
  </si>
  <si>
    <t>Noel053</t>
  </si>
  <si>
    <t>NEBC AS67</t>
  </si>
  <si>
    <t>Mgraf048</t>
  </si>
  <si>
    <t>NEBC AS68</t>
  </si>
  <si>
    <t>Shel4-067</t>
  </si>
  <si>
    <t>NEBC AS69</t>
  </si>
  <si>
    <t>PVres081</t>
  </si>
  <si>
    <t>NEBC AS70</t>
  </si>
  <si>
    <t>West062</t>
  </si>
  <si>
    <t>NEBC AS81</t>
  </si>
  <si>
    <t>Bell099</t>
  </si>
  <si>
    <t>NEBC AS82</t>
  </si>
  <si>
    <t>Strat095</t>
  </si>
  <si>
    <t>NEBC AS83</t>
  </si>
  <si>
    <t>Blkft096</t>
  </si>
  <si>
    <t>NEBC AS85</t>
  </si>
  <si>
    <t>Mell085</t>
  </si>
  <si>
    <t>NEBC AS87</t>
  </si>
  <si>
    <t>Rezn094</t>
  </si>
  <si>
    <t>NEBC AS88</t>
  </si>
  <si>
    <t>RezDO093</t>
  </si>
  <si>
    <t>NEBC AS89</t>
  </si>
  <si>
    <t>SchaB090</t>
  </si>
  <si>
    <t>NEBC AS90</t>
  </si>
  <si>
    <t>0429-066</t>
  </si>
  <si>
    <t>NEBC AS91</t>
  </si>
  <si>
    <t>Schw082</t>
  </si>
  <si>
    <t>NEBC AS92</t>
  </si>
  <si>
    <t>Blac073</t>
  </si>
  <si>
    <t>NEBC AS93</t>
  </si>
  <si>
    <t>Bent078</t>
  </si>
  <si>
    <t>NEBC AS94</t>
  </si>
  <si>
    <t>Tutt072</t>
  </si>
  <si>
    <t>NEBC AS95</t>
  </si>
  <si>
    <t>Pvhog080</t>
  </si>
  <si>
    <t>NEBC AS96</t>
  </si>
  <si>
    <t>DeVu092</t>
  </si>
  <si>
    <t>NEBC AS97</t>
  </si>
  <si>
    <t>Land070</t>
  </si>
  <si>
    <t>NEBC AS98</t>
  </si>
  <si>
    <t>Verd075</t>
  </si>
  <si>
    <t>NEBC AS99</t>
  </si>
  <si>
    <t>Scha089</t>
  </si>
  <si>
    <t>NEBC AS100</t>
  </si>
  <si>
    <t>Mcdo091</t>
  </si>
  <si>
    <t>NEBC AS101</t>
  </si>
  <si>
    <t>Reid100</t>
  </si>
  <si>
    <t>NEBC AS104</t>
  </si>
  <si>
    <t>Sloa084</t>
  </si>
  <si>
    <t>NEBC AS105</t>
  </si>
  <si>
    <t>Youn097</t>
  </si>
  <si>
    <t>NEBC AS106</t>
  </si>
  <si>
    <t>Benw077</t>
  </si>
  <si>
    <t>NEBC AS107</t>
  </si>
  <si>
    <t>Neil079</t>
  </si>
  <si>
    <t>NEBC AS108</t>
  </si>
  <si>
    <t>Rone074</t>
  </si>
  <si>
    <t>NEBC AS109</t>
  </si>
  <si>
    <t>Fiel083</t>
  </si>
  <si>
    <t>NEBC AS110</t>
  </si>
  <si>
    <t>1629-065</t>
  </si>
  <si>
    <t>NEBC AS113</t>
  </si>
  <si>
    <t>Banh111</t>
  </si>
  <si>
    <t>NEBC AS115</t>
  </si>
  <si>
    <t>Crit115</t>
  </si>
  <si>
    <t>NEBC AS116</t>
  </si>
  <si>
    <t>Buec113</t>
  </si>
  <si>
    <t>NEBC-AS85</t>
  </si>
  <si>
    <t>NEBC-AS27</t>
  </si>
  <si>
    <t>NEBC-AS100</t>
  </si>
  <si>
    <t>NEBC-AS11</t>
  </si>
  <si>
    <t>NEBC-AS36</t>
  </si>
  <si>
    <t>NEBC-AS14</t>
  </si>
  <si>
    <t>NEBC-AS21</t>
  </si>
  <si>
    <t>NEBC-AS53</t>
  </si>
  <si>
    <t>NEBC-AS39</t>
  </si>
  <si>
    <t>NEBC-AS25</t>
  </si>
  <si>
    <t>NEBC-AS37</t>
  </si>
  <si>
    <t>wt29615 ?</t>
  </si>
  <si>
    <t>NEBC-AS32</t>
  </si>
  <si>
    <t>NEBC-AS40</t>
  </si>
  <si>
    <t>NEBC-AS20</t>
  </si>
  <si>
    <t>NEBC-AS13</t>
  </si>
  <si>
    <t>Cross Reference</t>
  </si>
  <si>
    <t>NEBC-AS16</t>
  </si>
  <si>
    <t>NEBC-AS106</t>
  </si>
  <si>
    <t>NEBC-AS23</t>
  </si>
  <si>
    <t>NEBC-AS110</t>
  </si>
  <si>
    <t>NEBC-AS90</t>
  </si>
  <si>
    <t>NEBC-AS09</t>
  </si>
  <si>
    <t>NEBC-AS08</t>
  </si>
  <si>
    <t>NEBC-AS06</t>
  </si>
  <si>
    <t>NEBC-AS02</t>
  </si>
  <si>
    <t>NEBC-AS19</t>
  </si>
  <si>
    <t>BR</t>
  </si>
  <si>
    <t>wt84744 ?</t>
  </si>
  <si>
    <t>74-78</t>
  </si>
  <si>
    <t>NEBC-AS54</t>
  </si>
  <si>
    <t>NEBC-AS52</t>
  </si>
  <si>
    <t>NEBC-AS49</t>
  </si>
  <si>
    <t>NEBC-AS46</t>
  </si>
  <si>
    <t>NEBC-AS47</t>
  </si>
  <si>
    <t>NEBC-AS41</t>
  </si>
  <si>
    <t>NEBC-AS35</t>
  </si>
  <si>
    <t>NEBC-AS34</t>
  </si>
  <si>
    <t>NEBC-AS33</t>
  </si>
  <si>
    <t>NEBC-AS28</t>
  </si>
  <si>
    <t>NEBC-AS30</t>
  </si>
  <si>
    <t>NEBC-AS31</t>
  </si>
  <si>
    <t>NEBC-AS55</t>
  </si>
  <si>
    <t>NEBC-AS56</t>
  </si>
  <si>
    <t>122-126</t>
  </si>
  <si>
    <t>NEBC-AS57</t>
  </si>
  <si>
    <t>NEBC-AS58</t>
  </si>
  <si>
    <t>NEBC-AS61</t>
  </si>
  <si>
    <t>NEBC-AS66</t>
  </si>
  <si>
    <t>NEBC-AS68</t>
  </si>
  <si>
    <t>NEBC-AS22</t>
  </si>
  <si>
    <t>NEBC-AS64</t>
  </si>
  <si>
    <t>NEBC-AS65</t>
  </si>
  <si>
    <t>NEBC-AS69</t>
  </si>
  <si>
    <t>NEBC-AS70</t>
  </si>
  <si>
    <t>NEBC-AS81</t>
  </si>
  <si>
    <t>NEBC-AS82</t>
  </si>
  <si>
    <t xml:space="preserve">likely S&amp;G based on lithology of nearby wells.  </t>
  </si>
  <si>
    <t>NEBC-AS83</t>
  </si>
  <si>
    <t>NEBC-AS88</t>
  </si>
  <si>
    <t>NEBC-AS89</t>
  </si>
  <si>
    <t>NEBC-AS92</t>
  </si>
  <si>
    <t>NEBC-AS93</t>
  </si>
  <si>
    <t>NEBC-AS94</t>
  </si>
  <si>
    <t>NEBC-AS95</t>
  </si>
  <si>
    <t>NEBC-AS96</t>
  </si>
  <si>
    <t>NEBC-AS97</t>
  </si>
  <si>
    <t>NEBC-AS98</t>
  </si>
  <si>
    <t>NEBC-AS99</t>
  </si>
  <si>
    <t>wt1793</t>
  </si>
  <si>
    <t>NEBC-AS101</t>
  </si>
  <si>
    <t>NEBC-AS105</t>
  </si>
  <si>
    <t>NEBC-AS109</t>
  </si>
  <si>
    <t>NEBC-AS113</t>
  </si>
  <si>
    <t>NEBC-AS115</t>
  </si>
  <si>
    <t>NEBC-AS116</t>
  </si>
  <si>
    <t>75-98</t>
  </si>
  <si>
    <t xml:space="preserve">Unknown </t>
  </si>
  <si>
    <t>10-10.5</t>
  </si>
  <si>
    <t>None, Dry</t>
  </si>
  <si>
    <t>None, inconsistent lithology</t>
  </si>
  <si>
    <t>None, unmappd area</t>
  </si>
  <si>
    <t>114-148</t>
  </si>
  <si>
    <t>265-300</t>
  </si>
  <si>
    <t>500-510</t>
  </si>
  <si>
    <t>190-210</t>
  </si>
  <si>
    <t>476-505</t>
  </si>
  <si>
    <t>509-522</t>
  </si>
  <si>
    <t>67- 117</t>
  </si>
  <si>
    <t>37-53</t>
  </si>
  <si>
    <t>None, insufficient data</t>
  </si>
  <si>
    <t>220, 295</t>
  </si>
  <si>
    <t xml:space="preserve">MEASUREMENTS FROM GROUND LEVEL. PITLESS UNIT: WELDED, THREADED. SHOE: WELD ON CARBIDE DRILL. FITTINGS: TOP BOX TH, BOTTOM PIN THREAD. </t>
  </si>
  <si>
    <t>HARDNESS: 37 GPG; IRON 10 MG/L, PH 8, TDS 1600.</t>
  </si>
  <si>
    <t>HARDNESS 100 MG/L FE 10+ MG/L PH 7.4.</t>
  </si>
  <si>
    <t>200-220</t>
  </si>
  <si>
    <t>308-310</t>
  </si>
  <si>
    <t>78-117</t>
  </si>
  <si>
    <t>60-80</t>
  </si>
  <si>
    <t>40-115</t>
  </si>
  <si>
    <t>308-312</t>
  </si>
  <si>
    <t>46-48</t>
  </si>
  <si>
    <t>100-200</t>
  </si>
  <si>
    <t>0-12</t>
  </si>
  <si>
    <t>10-16</t>
  </si>
  <si>
    <t>34-80</t>
  </si>
  <si>
    <t>210-290</t>
  </si>
  <si>
    <t>230-290</t>
  </si>
  <si>
    <t>350-390</t>
  </si>
  <si>
    <t>75-95</t>
  </si>
  <si>
    <t>380-400</t>
  </si>
  <si>
    <t>208-213</t>
  </si>
  <si>
    <t>70-114</t>
  </si>
  <si>
    <t>wt101585, GSBC-110</t>
  </si>
  <si>
    <t>234-240</t>
  </si>
  <si>
    <t>40-140</t>
  </si>
  <si>
    <t>138-152</t>
  </si>
  <si>
    <t>148-157</t>
  </si>
  <si>
    <t>299-319</t>
  </si>
  <si>
    <t>46-102</t>
  </si>
  <si>
    <t>368-387</t>
  </si>
  <si>
    <t>188-218</t>
  </si>
  <si>
    <t>140-160</t>
  </si>
  <si>
    <t>150-180</t>
  </si>
  <si>
    <t>512-532</t>
  </si>
  <si>
    <t>177-190</t>
  </si>
  <si>
    <t>121-242</t>
  </si>
  <si>
    <t>325-344</t>
  </si>
  <si>
    <t>315-331</t>
  </si>
  <si>
    <t>GSBC-42</t>
  </si>
  <si>
    <t xml:space="preserve">Aquifer ID corrected </t>
  </si>
  <si>
    <t>Well Use</t>
  </si>
  <si>
    <t>NEBC-AS24</t>
  </si>
  <si>
    <t>NEBC-AS15b</t>
  </si>
  <si>
    <t>WELL_TAG_N</t>
  </si>
  <si>
    <t>OBJECTID</t>
  </si>
  <si>
    <t>SOURCE_ACC</t>
  </si>
  <si>
    <t>FCODE</t>
  </si>
  <si>
    <t>WELL_ID</t>
  </si>
  <si>
    <t>WELL_TAG_1</t>
  </si>
  <si>
    <t>OBSERVATIO</t>
  </si>
  <si>
    <t>AQUIFER_LI</t>
  </si>
  <si>
    <t>ARTESIAN_F</t>
  </si>
  <si>
    <t>BCGS_ID</t>
  </si>
  <si>
    <t>BEDROCK_DE</t>
  </si>
  <si>
    <t>CERTIFICAT</t>
  </si>
  <si>
    <t>CHEMISTRY_</t>
  </si>
  <si>
    <t>CHEMISTRY1</t>
  </si>
  <si>
    <t>CLASS_OF_W</t>
  </si>
  <si>
    <t>CONSTRUCTI</t>
  </si>
  <si>
    <t>CONSTRUC_1</t>
  </si>
  <si>
    <t>CONSTRUC_2</t>
  </si>
  <si>
    <t>CONSTRUC_3</t>
  </si>
  <si>
    <t>CONSULTANT</t>
  </si>
  <si>
    <t>CONTRACTOR</t>
  </si>
  <si>
    <t>CONTRACT_1</t>
  </si>
  <si>
    <t>CONTRACT_2</t>
  </si>
  <si>
    <t>COORDINATE</t>
  </si>
  <si>
    <t>COORDINA_1</t>
  </si>
  <si>
    <t>COORDINA_2</t>
  </si>
  <si>
    <t>CREW_DRILL</t>
  </si>
  <si>
    <t>CREW_HELPE</t>
  </si>
  <si>
    <t>DATE_ENTER</t>
  </si>
  <si>
    <t>DEPTH_WELL</t>
  </si>
  <si>
    <t>DEVELOPMEN</t>
  </si>
  <si>
    <t>DEVELOPM_1</t>
  </si>
  <si>
    <t>DIAMETER</t>
  </si>
  <si>
    <t>DRILLER_CO</t>
  </si>
  <si>
    <t>DRILLER__1</t>
  </si>
  <si>
    <t>DRILLER_WE</t>
  </si>
  <si>
    <t>ELEVATION</t>
  </si>
  <si>
    <t>FIELD_LAB_</t>
  </si>
  <si>
    <t>GENERAL_RE</t>
  </si>
  <si>
    <t>GRAVEL_PAC</t>
  </si>
  <si>
    <t>GRAVEL_P_1</t>
  </si>
  <si>
    <t>GRAVEL_P_2</t>
  </si>
  <si>
    <t>GROUND_WAT</t>
  </si>
  <si>
    <t>INDIAN_RES</t>
  </si>
  <si>
    <t>INFO_OTHER</t>
  </si>
  <si>
    <t>INFO_SITE</t>
  </si>
  <si>
    <t>LATITUDE</t>
  </si>
  <si>
    <t>LEGAL_BLOC</t>
  </si>
  <si>
    <t>LEGAL_DIST</t>
  </si>
  <si>
    <t>LEGAL_LAND</t>
  </si>
  <si>
    <t>LEGAL_LA_1</t>
  </si>
  <si>
    <t>LEGAL_MISC</t>
  </si>
  <si>
    <t>LEGAL_PLAN</t>
  </si>
  <si>
    <t>LEGAL_RANG</t>
  </si>
  <si>
    <t>LEGAL_SECT</t>
  </si>
  <si>
    <t>LEGAL_TOWN</t>
  </si>
  <si>
    <t>LITHOLOGY_</t>
  </si>
  <si>
    <t>LITHOLOGY1</t>
  </si>
  <si>
    <t>LITHOLOG_1</t>
  </si>
  <si>
    <t>LOCATION_A</t>
  </si>
  <si>
    <t>LOC_ACCURA</t>
  </si>
  <si>
    <t>LONGITUDE</t>
  </si>
  <si>
    <t>LOT_NUMBER</t>
  </si>
  <si>
    <t>MERIDIAN</t>
  </si>
  <si>
    <t>MINISTRY_O</t>
  </si>
  <si>
    <t>MS_ACCESS_</t>
  </si>
  <si>
    <t>OLD_MAPSHE</t>
  </si>
  <si>
    <t>OLD_WELL_N</t>
  </si>
  <si>
    <t>OTHER_CHEM</t>
  </si>
  <si>
    <t>OTHER_EQUI</t>
  </si>
  <si>
    <t>OTHER_INFO</t>
  </si>
  <si>
    <t>OWNERS_WEL</t>
  </si>
  <si>
    <t>OWNER_ID</t>
  </si>
  <si>
    <t>SURNAME</t>
  </si>
  <si>
    <t>PERFORATIO</t>
  </si>
  <si>
    <t>PERMIT_NUM</t>
  </si>
  <si>
    <t>PID</t>
  </si>
  <si>
    <t>PLATE_ATTA</t>
  </si>
  <si>
    <t>PRODUCTION</t>
  </si>
  <si>
    <t>PUMP_DESCR</t>
  </si>
  <si>
    <t>PUMP_FLAG</t>
  </si>
  <si>
    <t>QUARTER</t>
  </si>
  <si>
    <t>REPORTS_FL</t>
  </si>
  <si>
    <t>RIG_NUMBER</t>
  </si>
  <si>
    <t>SCREEN_FLA</t>
  </si>
  <si>
    <t>SCREEN_INF</t>
  </si>
  <si>
    <t>SCREEN_LEN</t>
  </si>
  <si>
    <t>SCREEN_MAN</t>
  </si>
  <si>
    <t>SCREEN_WIR</t>
  </si>
  <si>
    <t>SEQUENCE_N</t>
  </si>
  <si>
    <t>SIEVE_FLAG</t>
  </si>
  <si>
    <t>SITE_AREA</t>
  </si>
  <si>
    <t>SITE_FLAG</t>
  </si>
  <si>
    <t>SITE_ISLAN</t>
  </si>
  <si>
    <t>SITE_STREE</t>
  </si>
  <si>
    <t>SURFACE_SE</t>
  </si>
  <si>
    <t>SURFACE__1</t>
  </si>
  <si>
    <t>SURFACE__2</t>
  </si>
  <si>
    <t>TYPE_OF_RI</t>
  </si>
  <si>
    <t>TYPE_OF_WO</t>
  </si>
  <si>
    <t>UTM_ACCURA</t>
  </si>
  <si>
    <t>WATERSHED_</t>
  </si>
  <si>
    <t>WATER_DEPT</t>
  </si>
  <si>
    <t>WATER_SUPP</t>
  </si>
  <si>
    <t>WATER_SU_1</t>
  </si>
  <si>
    <t>WATER_UTIL</t>
  </si>
  <si>
    <t>WELL_IDENT</t>
  </si>
  <si>
    <t>WELL_LOCAT</t>
  </si>
  <si>
    <t>WELL_SEQUE</t>
  </si>
  <si>
    <t>WELL_USE_C</t>
  </si>
  <si>
    <t>WELL_USE_N</t>
  </si>
  <si>
    <t>WHEN_CREAT</t>
  </si>
  <si>
    <t>WHEN_UPDAT</t>
  </si>
  <si>
    <t>WHERE_PLAT</t>
  </si>
  <si>
    <t>WHO_CREATE</t>
  </si>
  <si>
    <t>WHO_UPDATE</t>
  </si>
  <si>
    <t>YIELD_UNIT</t>
  </si>
  <si>
    <t>YIELD_UN_1</t>
  </si>
  <si>
    <t>YIELD_VALU</t>
  </si>
  <si>
    <t>E</t>
  </si>
  <si>
    <t>WA12100190</t>
  </si>
  <si>
    <t>UNK</t>
  </si>
  <si>
    <t>DRI</t>
  </si>
  <si>
    <t>0</t>
  </si>
  <si>
    <t>6.0</t>
  </si>
  <si>
    <t>44</t>
  </si>
  <si>
    <t>PEACE RIVER</t>
  </si>
  <si>
    <t>16</t>
  </si>
  <si>
    <t>5</t>
  </si>
  <si>
    <t>78</t>
  </si>
  <si>
    <t>100</t>
  </si>
  <si>
    <t>WALTER JOHNSON</t>
  </si>
  <si>
    <t>DAWSON CREEK</t>
  </si>
  <si>
    <t>DEAR CREEK SUBD</t>
  </si>
  <si>
    <t>DOM</t>
  </si>
  <si>
    <t>RZIMMERM</t>
  </si>
  <si>
    <t>GPM</t>
  </si>
  <si>
    <t>Gallons per Minute (U.S./Imperial)</t>
  </si>
  <si>
    <t>RICHARD BUCKLEY</t>
  </si>
  <si>
    <t>500</t>
  </si>
  <si>
    <t>Anderson Water Wells</t>
  </si>
  <si>
    <t>24</t>
  </si>
  <si>
    <t>23</t>
  </si>
  <si>
    <t>1200</t>
  </si>
  <si>
    <t>BUFFALO LAKE RANCH</t>
  </si>
  <si>
    <t>CABLE_TOOL</t>
  </si>
  <si>
    <t>PROXY_WELLS</t>
  </si>
  <si>
    <t>024</t>
  </si>
  <si>
    <t>Cariboo Water Wells</t>
  </si>
  <si>
    <t>18</t>
  </si>
  <si>
    <t>7</t>
  </si>
  <si>
    <t>200</t>
  </si>
  <si>
    <t>HOLBERG RANCH</t>
  </si>
  <si>
    <t>PROGRESS</t>
  </si>
  <si>
    <t>ROAD359</t>
  </si>
  <si>
    <t>455</t>
  </si>
  <si>
    <t>Dominion Rathole Drilling</t>
  </si>
  <si>
    <t>14</t>
  </si>
  <si>
    <t>8</t>
  </si>
  <si>
    <t>81</t>
  </si>
  <si>
    <t>300</t>
  </si>
  <si>
    <t>3</t>
  </si>
  <si>
    <t>DON KETTNER</t>
  </si>
  <si>
    <t>NW</t>
  </si>
  <si>
    <t>LPS</t>
  </si>
  <si>
    <t>Litres Per Second</t>
  </si>
  <si>
    <t>J</t>
  </si>
  <si>
    <t>H DEAN ANDERSON</t>
  </si>
  <si>
    <t>2480</t>
  </si>
  <si>
    <t>FRED SCHMIDT</t>
  </si>
  <si>
    <t>GROUNDBIRCH</t>
  </si>
  <si>
    <t>AIR_ROTARY</t>
  </si>
  <si>
    <t>Unknown Constru</t>
  </si>
  <si>
    <t>0.0</t>
  </si>
  <si>
    <t>068</t>
  </si>
  <si>
    <t>Cliff Baker Drilling</t>
  </si>
  <si>
    <t>36</t>
  </si>
  <si>
    <t>77</t>
  </si>
  <si>
    <t>WALLY BROAD</t>
  </si>
  <si>
    <t>SW</t>
  </si>
  <si>
    <t>ARRAS DISTR</t>
  </si>
  <si>
    <t>4.5</t>
  </si>
  <si>
    <t>20</t>
  </si>
  <si>
    <t>DENNIS MADDEN</t>
  </si>
  <si>
    <t>13193</t>
  </si>
  <si>
    <t>19</t>
  </si>
  <si>
    <t>30</t>
  </si>
  <si>
    <t>400</t>
  </si>
  <si>
    <t>CLARENCE LINSEY</t>
  </si>
  <si>
    <t>KURCHUK RD</t>
  </si>
  <si>
    <t>USGM</t>
  </si>
  <si>
    <t>U.S. Gallons per Minute</t>
  </si>
  <si>
    <t>A754</t>
  </si>
  <si>
    <t>15</t>
  </si>
  <si>
    <t>25</t>
  </si>
  <si>
    <t>WALTER KREUZINGER</t>
  </si>
  <si>
    <t>SE</t>
  </si>
  <si>
    <t>34</t>
  </si>
  <si>
    <t>FRANK PHILLIPS</t>
  </si>
  <si>
    <t>1898</t>
  </si>
  <si>
    <t>HAROLD MCQUEEN</t>
  </si>
  <si>
    <t>1897</t>
  </si>
  <si>
    <t>E R SPRAGUE</t>
  </si>
  <si>
    <t>154</t>
  </si>
  <si>
    <t>Claude Driver</t>
  </si>
  <si>
    <t>S G STUCKEY</t>
  </si>
  <si>
    <t>NE</t>
  </si>
  <si>
    <t>155</t>
  </si>
  <si>
    <t>Ted Lund</t>
  </si>
  <si>
    <t>26</t>
  </si>
  <si>
    <t>J SCHULZ</t>
  </si>
  <si>
    <t>11</t>
  </si>
  <si>
    <t>DOE RIVER ELEMENTARY</t>
  </si>
  <si>
    <t>DOE RIVER</t>
  </si>
  <si>
    <t>DUG</t>
  </si>
  <si>
    <t>SLOW RUNNING STREAM</t>
  </si>
  <si>
    <t>4</t>
  </si>
  <si>
    <t>ERNIE MARSHALL</t>
  </si>
  <si>
    <t>SPRING IS UP ON HILL BEHIND HOUSE</t>
  </si>
  <si>
    <t>OTH</t>
  </si>
  <si>
    <t>79</t>
  </si>
  <si>
    <t>PETE MCKINNON</t>
  </si>
  <si>
    <t>KILKERRAN</t>
  </si>
  <si>
    <t>093P090311</t>
  </si>
  <si>
    <t>BERGE &amp; SONS</t>
  </si>
  <si>
    <t>GEORGE STRASKY</t>
  </si>
  <si>
    <t>DUGOUT IS BESIDE THE HOUSE</t>
  </si>
  <si>
    <t>158</t>
  </si>
  <si>
    <t>I . &amp; M.  Drilling</t>
  </si>
  <si>
    <t>85318</t>
  </si>
  <si>
    <t>6</t>
  </si>
  <si>
    <t>80</t>
  </si>
  <si>
    <t>FARMINGTON STORE</t>
  </si>
  <si>
    <t>4.0</t>
  </si>
  <si>
    <t>STANDARD SALT &amp; CEME</t>
  </si>
  <si>
    <t>PIONEER RD</t>
  </si>
  <si>
    <t>093P088141</t>
  </si>
  <si>
    <t>OWNER SAYS WATER AND SNOW SEEPS INTO THE WELL</t>
  </si>
  <si>
    <t>17</t>
  </si>
  <si>
    <t>12</t>
  </si>
  <si>
    <t>EDMUND FIBICH</t>
  </si>
  <si>
    <t>WITHIN 50 FT OF DUGOUT</t>
  </si>
  <si>
    <t>938</t>
  </si>
  <si>
    <t>FRED JOHNS</t>
  </si>
  <si>
    <t>C WALKER</t>
  </si>
  <si>
    <t>WILLIAM LEZINCHEK</t>
  </si>
  <si>
    <t>10</t>
  </si>
  <si>
    <t>OLIVE SCOTT</t>
  </si>
  <si>
    <t>ERNIE KLINE</t>
  </si>
  <si>
    <t>B</t>
  </si>
  <si>
    <t>P &amp; M LUMBER</t>
  </si>
  <si>
    <t>5.0</t>
  </si>
  <si>
    <t>074</t>
  </si>
  <si>
    <t>K. &amp; W.  Water Well Drilling</t>
  </si>
  <si>
    <t>600</t>
  </si>
  <si>
    <t>W G SMITH</t>
  </si>
  <si>
    <t>IGM</t>
  </si>
  <si>
    <t>Imperial Gallons per Minute</t>
  </si>
  <si>
    <t>H</t>
  </si>
  <si>
    <t>JOHN VLCHEK</t>
  </si>
  <si>
    <t>FT</t>
  </si>
  <si>
    <t>WES LINDSAY</t>
  </si>
  <si>
    <t>STUART LAKE RD</t>
  </si>
  <si>
    <t>093P100222</t>
  </si>
  <si>
    <t>13</t>
  </si>
  <si>
    <t>FREDERICK NOBBS</t>
  </si>
  <si>
    <t>ROLLA</t>
  </si>
  <si>
    <t>093I087123</t>
  </si>
  <si>
    <t>SIMON WOLFORD</t>
  </si>
  <si>
    <t>013</t>
  </si>
  <si>
    <t>Anderson Air Drilling</t>
  </si>
  <si>
    <t>NE 1/4 4-79-18 W6M</t>
  </si>
  <si>
    <t>BRIAN SHEETS</t>
  </si>
  <si>
    <t>BILL WIEBE</t>
  </si>
  <si>
    <t>6.25</t>
  </si>
  <si>
    <t>SE 1/2-W-16-78-19-W6</t>
  </si>
  <si>
    <t>FRANK WILSON</t>
  </si>
  <si>
    <t>279 Road</t>
  </si>
  <si>
    <t>MARK TORKELSON</t>
  </si>
  <si>
    <t>SPRING IS 200 YDS BEHIND HOUSE</t>
  </si>
  <si>
    <t>093P088313</t>
  </si>
  <si>
    <t>27</t>
  </si>
  <si>
    <t>SEISMIC HOLE</t>
  </si>
  <si>
    <t>LEONARD GARVIN</t>
  </si>
  <si>
    <t>019</t>
  </si>
  <si>
    <t>Bob's Water Drilling</t>
  </si>
  <si>
    <t>28</t>
  </si>
  <si>
    <t>ERNEST DERFLER</t>
  </si>
  <si>
    <t>H ROBERTSON</t>
  </si>
  <si>
    <t>377</t>
  </si>
  <si>
    <t>B. &amp; W. Drilling</t>
  </si>
  <si>
    <t>1</t>
  </si>
  <si>
    <t>RUPERT GRAFF</t>
  </si>
  <si>
    <t>SUNSET PRAIRIE</t>
  </si>
  <si>
    <t>157</t>
  </si>
  <si>
    <t>Leonard Nepsted</t>
  </si>
  <si>
    <t>KURT TAUBE</t>
  </si>
  <si>
    <t>TOMSLAKE</t>
  </si>
  <si>
    <t>SHORTY MOLL</t>
  </si>
  <si>
    <t>HART HIGHWAY</t>
  </si>
  <si>
    <t>A</t>
  </si>
  <si>
    <t>ROBERT HOPE</t>
  </si>
  <si>
    <t>GROUND BIRCH</t>
  </si>
  <si>
    <t>OSCAR HAND</t>
  </si>
  <si>
    <t>093P100422</t>
  </si>
  <si>
    <t>BARRY FOLLENSBEE</t>
  </si>
  <si>
    <t>CAM WIEBE</t>
  </si>
  <si>
    <t>NW 20-79-15 W6</t>
  </si>
  <si>
    <t>GUS CONNELY</t>
  </si>
  <si>
    <t>8 MILE PAST ALASKA HWY</t>
  </si>
  <si>
    <t>ROBERT TUCKER</t>
  </si>
  <si>
    <t>PETER BONTERRUD</t>
  </si>
  <si>
    <t>PGP41382</t>
  </si>
  <si>
    <t>HOGBERG RANCH</t>
  </si>
  <si>
    <t>WD</t>
  </si>
  <si>
    <t>259 ROAD</t>
  </si>
  <si>
    <t>NE 1/4 OF SECT 7 7818.</t>
  </si>
  <si>
    <t>PROXY_EWELLS_USER</t>
  </si>
  <si>
    <t>094A009124</t>
  </si>
  <si>
    <t>SYNERGY ENVIRONMENTAL STRATEGIES</t>
  </si>
  <si>
    <t>MICHELLE UYEDA</t>
  </si>
  <si>
    <t>ORIGINAL LITHOLOGY ON FILE.</t>
  </si>
  <si>
    <t>8-18-81-15 PARKLAND</t>
  </si>
  <si>
    <t>PENGROWTH CORPORATION</t>
  </si>
  <si>
    <t>APPROXIMATELY 40 KILOMETERS EAST OF FORT ST JOHN</t>
  </si>
  <si>
    <t>COM</t>
  </si>
  <si>
    <t>IBRAHIM KURLOGLU</t>
  </si>
  <si>
    <t>506</t>
  </si>
  <si>
    <t>Anderson Water Serv</t>
  </si>
  <si>
    <t>BERG</t>
  </si>
  <si>
    <t>WD 05052903</t>
  </si>
  <si>
    <t>NE 1/4. W6M.</t>
  </si>
  <si>
    <t>AURORA ENG</t>
  </si>
  <si>
    <t>DUSTY MCDONALD</t>
  </si>
  <si>
    <t>SPECTRA ENERGY</t>
  </si>
  <si>
    <t>WD 05012501</t>
  </si>
  <si>
    <t>KELLER ROAD</t>
  </si>
  <si>
    <t>NOT PROVIDED</t>
  </si>
  <si>
    <t>FOWLER</t>
  </si>
  <si>
    <t>HIGHWAY 97</t>
  </si>
  <si>
    <t>GROUND BIRCH. HWY 97. SE-25-28-19-W6</t>
  </si>
  <si>
    <t>RICHARD PARKER</t>
  </si>
  <si>
    <t>499</t>
  </si>
  <si>
    <t>Carbon Mountain Drilling</t>
  </si>
  <si>
    <t>RIELY</t>
  </si>
  <si>
    <t>251 ROAD</t>
  </si>
  <si>
    <t>BY HOSUE WELL #2. SEE SKETCH FOR DETAILS.</t>
  </si>
  <si>
    <t>JOE SCHOBERT</t>
  </si>
  <si>
    <t>14970</t>
  </si>
  <si>
    <t>#3</t>
  </si>
  <si>
    <t>ROAD 225</t>
  </si>
  <si>
    <t>EXCAVATING</t>
  </si>
  <si>
    <t>OUTSIDE OF CHICKEN COOP</t>
  </si>
  <si>
    <t>O'DWYER</t>
  </si>
  <si>
    <t>SE 35, W6M, 8 MILES NORTH OF DAWSON CREEK</t>
  </si>
  <si>
    <t>E293015</t>
  </si>
  <si>
    <t>UNKNOWN UNKNOWN</t>
  </si>
  <si>
    <t>JOHN VERDZAK</t>
  </si>
  <si>
    <t>BESSBOROUGH</t>
  </si>
  <si>
    <t>ROAD 245</t>
  </si>
  <si>
    <t>WEST OF HOUSE</t>
  </si>
  <si>
    <t>35</t>
  </si>
  <si>
    <t>NE 1/4</t>
  </si>
  <si>
    <t>BOB YOUNG</t>
  </si>
  <si>
    <t>ROAD 212</t>
  </si>
  <si>
    <t>NEAR CREEK</t>
  </si>
  <si>
    <t>S E S</t>
  </si>
  <si>
    <t>ROLLA ROAD</t>
  </si>
  <si>
    <t>16-05-079-14W6. ROLLA DAWSON CREEK. SEE SKETCH FOR DETAILS.</t>
  </si>
  <si>
    <t>TST</t>
  </si>
  <si>
    <t>CLIFF BAKER</t>
  </si>
  <si>
    <t>SW 1/4</t>
  </si>
  <si>
    <t>OLE ODDEN</t>
  </si>
  <si>
    <t>NEAR WTN103017 AND WTN21232</t>
  </si>
  <si>
    <t>TED LUND</t>
  </si>
  <si>
    <t>NW 1/4</t>
  </si>
  <si>
    <t>NO. B WELL</t>
  </si>
  <si>
    <t>BILL REED</t>
  </si>
  <si>
    <t>ROAD 257</t>
  </si>
  <si>
    <t>WEST OF HOUSE - JUST IN FRONT OF THE HOUSE</t>
  </si>
  <si>
    <t>G</t>
  </si>
  <si>
    <t>unknown unknown</t>
  </si>
  <si>
    <t>457</t>
  </si>
  <si>
    <t>McAllister Water Wells</t>
  </si>
  <si>
    <t>Prairie Farm Rehabilitation Administration</t>
  </si>
  <si>
    <t>Arras</t>
  </si>
  <si>
    <t>NW 1/4_x000D_
PFRA-ARRAS TH#2/95</t>
  </si>
  <si>
    <t>E293042</t>
  </si>
  <si>
    <t>PGP39509</t>
  </si>
  <si>
    <t>2</t>
  </si>
  <si>
    <t>W6M</t>
  </si>
  <si>
    <t>MICHIEL</t>
  </si>
  <si>
    <t>7195 BESBOROUGH ROAD</t>
  </si>
  <si>
    <t>Rolla</t>
  </si>
  <si>
    <t>SW 1/4_x000D_
PFRA-ROLLA TH#1/95</t>
  </si>
  <si>
    <t>THOLA</t>
  </si>
  <si>
    <t>265 ROAD</t>
  </si>
  <si>
    <t>SEE SKETCH FOR DETAILS. SEC 33 SE, 34 SE SW, 35 NW SW.</t>
  </si>
  <si>
    <t>PGP43202</t>
  </si>
  <si>
    <t>SPITZ</t>
  </si>
  <si>
    <t>DRILLER</t>
  </si>
  <si>
    <t>219 ROD &amp; SKI HILL ROAD</t>
  </si>
  <si>
    <t>SEE SKETCH FOR DETAILS.</t>
  </si>
  <si>
    <t>S WOLFORD</t>
  </si>
  <si>
    <t>CLAVIEN</t>
  </si>
  <si>
    <t>BRADEN ROAD</t>
  </si>
  <si>
    <t>N 1/2-23/79-19-W6. BRADEN RD WEST JUST BEFORE BRIDGE.</t>
  </si>
  <si>
    <t>MEASUREMENTS FROM GROUND LEVEL. PITLESS UNIT: WELDED, THREADED. SHOE: WELD ON CARBIDE DRILL. FITTINGS: TOP BOX TH, BOTTOM PIN THREAD. HARDNESS: 37 GPG; IRON 10 MG/L, PH 8, TDS 1600.</t>
  </si>
  <si>
    <t>DICKEY</t>
  </si>
  <si>
    <t>NE 1/4 8-77-17-W6. SEE SKETCH FOR DETAILS. S ON FELLERS HEIGHTS 6.5 MILES W 1 MILE 1/2 MILE S.</t>
  </si>
  <si>
    <t>22</t>
  </si>
  <si>
    <t>PEOPLE'S CHURCH</t>
  </si>
  <si>
    <t>32</t>
  </si>
  <si>
    <t>SW 1/4_x000D_
PFRA-ROLLA TH#3</t>
  </si>
  <si>
    <t>KEITH GARRETT</t>
  </si>
  <si>
    <t>HOFFART</t>
  </si>
  <si>
    <t>NE 1/4 OF 9, W6</t>
  </si>
  <si>
    <t>E292823</t>
  </si>
  <si>
    <t>THE WELL INFORMATION WAS ENTERED BY A CONTRACTOR AND MINIMAL WELL INFORMATION WAS AVAILABLE.</t>
  </si>
  <si>
    <t>KLEMMER</t>
  </si>
  <si>
    <t>E293031</t>
  </si>
  <si>
    <t>POSSIBLE SWL READING ERROR. THE WELL INFORMATION WAS ADDED BY A CONTRACTOR AND MINIMAL WELL INFORMATION WAS AVAILABLE.</t>
  </si>
  <si>
    <t>SMITH</t>
  </si>
  <si>
    <t>211 RD</t>
  </si>
  <si>
    <t>E292810</t>
  </si>
  <si>
    <t>DUNBAR</t>
  </si>
  <si>
    <t>LOCATED APPROX 400M WEST OF 271 RD, APPROX 80M NORTH OF SHEEP CREEK.</t>
  </si>
  <si>
    <t>E293010</t>
  </si>
  <si>
    <t>SHELL</t>
  </si>
  <si>
    <t>TO BUILDING</t>
  </si>
  <si>
    <t>E290176</t>
  </si>
  <si>
    <t>Active</t>
  </si>
  <si>
    <t>Ministry of Environment</t>
  </si>
  <si>
    <t>273/208 RD GROUND BIRCH AREA</t>
  </si>
  <si>
    <t>SITE 6</t>
  </si>
  <si>
    <t>OBS</t>
  </si>
  <si>
    <t>SIDE</t>
  </si>
  <si>
    <t>E292829</t>
  </si>
  <si>
    <t>PARR RD</t>
  </si>
  <si>
    <t>NEAR THE HOUSE AT THE END OF PARR RD</t>
  </si>
  <si>
    <t>E292939</t>
  </si>
  <si>
    <t>JOSEPH WEINGART</t>
  </si>
  <si>
    <t>263 RD</t>
  </si>
  <si>
    <t>SE CORNER OF 263 RD AND 214 RD</t>
  </si>
  <si>
    <t>E292930</t>
  </si>
  <si>
    <t>PORTROTZ</t>
  </si>
  <si>
    <t>SOUTH DAWSON CREEK</t>
  </si>
  <si>
    <t>RALF HOGBERG</t>
  </si>
  <si>
    <t>DEAN ANDERSON</t>
  </si>
  <si>
    <t>29</t>
  </si>
  <si>
    <t>700</t>
  </si>
  <si>
    <t>HANSEN</t>
  </si>
  <si>
    <t>ONE ISLAND LAKE ROAD</t>
  </si>
  <si>
    <t>DR BARBARA BORNOWSKY</t>
  </si>
  <si>
    <t>DON MORRISON</t>
  </si>
  <si>
    <t>MANY NEIGHBOURS ALSO USE THIS WELL</t>
  </si>
  <si>
    <t>BRUCE GRONER</t>
  </si>
  <si>
    <t>156</t>
  </si>
  <si>
    <t>John Lund</t>
  </si>
  <si>
    <t>BILL HENRY</t>
  </si>
  <si>
    <t>D</t>
  </si>
  <si>
    <t>DAVE RUCHINSKI</t>
  </si>
  <si>
    <t>SWAN LAKE</t>
  </si>
  <si>
    <t>376</t>
  </si>
  <si>
    <t>Bergie, Louie</t>
  </si>
  <si>
    <t>R G GEBHART</t>
  </si>
  <si>
    <t>1/2 MILE BEHIND HOUSE AT THE BASE OF A HILL</t>
  </si>
  <si>
    <t>V POLLARD</t>
  </si>
  <si>
    <t>TED SWEJDA</t>
  </si>
  <si>
    <t>093P088221</t>
  </si>
  <si>
    <t>GEORGE P LANE</t>
  </si>
  <si>
    <t>33</t>
  </si>
  <si>
    <t>ERLING HANSON</t>
  </si>
  <si>
    <t>WENDELL ECL</t>
  </si>
  <si>
    <t>DON RICE</t>
  </si>
  <si>
    <t>DON GRAFF</t>
  </si>
  <si>
    <t>JOHN NAGEL</t>
  </si>
  <si>
    <t>JOE WIENGART</t>
  </si>
  <si>
    <t>E W SMITH</t>
  </si>
  <si>
    <t>WILFRED DOYON</t>
  </si>
  <si>
    <t>093P078143</t>
  </si>
  <si>
    <t>LES ATKINSON</t>
  </si>
  <si>
    <t>TOM REARDON</t>
  </si>
  <si>
    <t>23236</t>
  </si>
  <si>
    <t>BOB HARBOTTLE</t>
  </si>
  <si>
    <t>POUCE COUPE</t>
  </si>
  <si>
    <t>24638</t>
  </si>
  <si>
    <t>ANDY NADON</t>
  </si>
  <si>
    <t>BRIAR RIDGE</t>
  </si>
  <si>
    <t>TONY ROY</t>
  </si>
  <si>
    <t>NAT CARTER</t>
  </si>
  <si>
    <t>W R LINSLEY</t>
  </si>
  <si>
    <t>W SCOBIA</t>
  </si>
  <si>
    <t>RAY TORGRIMSON</t>
  </si>
  <si>
    <t>080</t>
  </si>
  <si>
    <t>H. &amp; W.  Aqua Drilling</t>
  </si>
  <si>
    <t>23897</t>
  </si>
  <si>
    <t>DEAN MCKAY</t>
  </si>
  <si>
    <t>GIRL GUIDES OF DAWSO</t>
  </si>
  <si>
    <t>BESIDE BUNKHOUSE</t>
  </si>
  <si>
    <t>DAVE SCHIBBELHUTE</t>
  </si>
  <si>
    <t>WILLOW VALLEY</t>
  </si>
  <si>
    <t>H ABEL</t>
  </si>
  <si>
    <t>DARWIN DUNBAR</t>
  </si>
  <si>
    <t>J D BRAUN</t>
  </si>
  <si>
    <t>093P078113</t>
  </si>
  <si>
    <t>014</t>
  </si>
  <si>
    <t>Anderson Well Drilling</t>
  </si>
  <si>
    <t>BARDGETT</t>
  </si>
  <si>
    <t>ARRAS</t>
  </si>
  <si>
    <t>W GREGOR</t>
  </si>
  <si>
    <t>2.0</t>
  </si>
  <si>
    <t>7711</t>
  </si>
  <si>
    <t>PETE LAFORGE</t>
  </si>
  <si>
    <t>MADSON</t>
  </si>
  <si>
    <t>458</t>
  </si>
  <si>
    <t>Cliff Nelson</t>
  </si>
  <si>
    <t>s2</t>
  </si>
  <si>
    <t>RONALD REZNICK</t>
  </si>
  <si>
    <t>FARMINGTON</t>
  </si>
  <si>
    <t>ROAD 39</t>
  </si>
  <si>
    <t>GULF OIL LTD</t>
  </si>
  <si>
    <t>MILE 22 ALASKA HWY</t>
  </si>
  <si>
    <t>093P087311</t>
  </si>
  <si>
    <t>MALCOLM GROAT</t>
  </si>
  <si>
    <t>A H MARTIN</t>
  </si>
  <si>
    <t>ANDY GLAVIER</t>
  </si>
  <si>
    <t>JACOB PETERS</t>
  </si>
  <si>
    <t>434</t>
  </si>
  <si>
    <t>Jacob's Water Wells</t>
  </si>
  <si>
    <t>31</t>
  </si>
  <si>
    <t>HERBISON</t>
  </si>
  <si>
    <t>WD 05120701</t>
  </si>
  <si>
    <t>NOT PROVIDED.</t>
  </si>
  <si>
    <t>E292820</t>
  </si>
  <si>
    <t>TIM HARTNELL</t>
  </si>
  <si>
    <t>9</t>
  </si>
  <si>
    <t>HARTNELL</t>
  </si>
  <si>
    <t>DOE RIVER / ROLLA</t>
  </si>
  <si>
    <t>516 RODEO DRIVE</t>
  </si>
  <si>
    <t>DWS</t>
  </si>
  <si>
    <t>CORY GILLIS</t>
  </si>
  <si>
    <t>507</t>
  </si>
  <si>
    <t>Hopper Water Well</t>
  </si>
  <si>
    <t>SHELL CANADA</t>
  </si>
  <si>
    <t>CASING</t>
  </si>
  <si>
    <t>GRAFF</t>
  </si>
  <si>
    <t>CHETWYND</t>
  </si>
  <si>
    <t>STEWART LAKE ROAD</t>
  </si>
  <si>
    <t>STEWART LAKE ROAD, NORTH EAST QUARTER, SEC 12</t>
  </si>
  <si>
    <t>SW 1/2 12-79-19 W6. WILLOW VALLEY 1 MILE SOUTH OF CEMETARY.</t>
  </si>
  <si>
    <t>BY BARN WELL #1. SEE SKETCH FOR DETAILS.</t>
  </si>
  <si>
    <t>Pouce Coupe</t>
  </si>
  <si>
    <t>SW 1/4_x000D_
PFRA-POUCE COUPE TH#1/95</t>
  </si>
  <si>
    <t>DEAN H ANDERSON</t>
  </si>
  <si>
    <t>BAREK FARMS</t>
  </si>
  <si>
    <t>W6M 2 MILES NORTH ON ROLLA ROAD SHOP SITE</t>
  </si>
  <si>
    <t>NO. A WELL</t>
  </si>
  <si>
    <t>100 YARDS EAST OF WTN17362</t>
  </si>
  <si>
    <t>DUGOUT WATER ANALYZED TWICE IN 1968 - UNSURE OF CONSTRUCTION DATE.</t>
  </si>
  <si>
    <t>PETRICK</t>
  </si>
  <si>
    <t>DUGOUT</t>
  </si>
  <si>
    <t>SW 1/4_x000D_
PFRA-ROLLA TH#1/96</t>
  </si>
  <si>
    <t>BOB BUECKERT</t>
  </si>
  <si>
    <t>YATES</t>
  </si>
  <si>
    <t>HIGHWAY 52</t>
  </si>
  <si>
    <t>WEST 1/2 OF SECTION 1, HERITAGE HWY .1 KM TURN LEFT END OF RD, HWY 52.</t>
  </si>
  <si>
    <t>E292817</t>
  </si>
  <si>
    <t>GLOWACKI</t>
  </si>
  <si>
    <t>E292999</t>
  </si>
  <si>
    <t>SPRING FED DUG OUT. THE WELL INFORMATION WAS ENTERED BY A CONTRACTOR AND MINIMAL WELL INFORMATION WAS AVAILABLE.</t>
  </si>
  <si>
    <t>S 1/2</t>
  </si>
  <si>
    <t>REZNICEK</t>
  </si>
  <si>
    <t>BOYSCOUT RD</t>
  </si>
  <si>
    <t>E292932</t>
  </si>
  <si>
    <t>WELL IS A SPRING DUG BY CURRENT LAND OWNER. THE WELL INFORMATION WAS ENTERED BY A CONTRACTOR AND MINIMAL WELL INFORMATION WAS AVAILABLE.</t>
  </si>
  <si>
    <t>ROUSELL</t>
  </si>
  <si>
    <t>E292989</t>
  </si>
  <si>
    <t>LINSLEY</t>
  </si>
  <si>
    <t>8903 275 RD</t>
  </si>
  <si>
    <t>NE 1/4 OF SEC 14 TP 78 R 20 W6M PEACE RIVER</t>
  </si>
  <si>
    <t>E292983</t>
  </si>
  <si>
    <t>LANDRY</t>
  </si>
  <si>
    <t>259 RD</t>
  </si>
  <si>
    <t>JOHNSTONE</t>
  </si>
  <si>
    <t>NE 1/4 SL 15</t>
  </si>
  <si>
    <t>E293029</t>
  </si>
  <si>
    <t>WELL HOUSE LEANING ON WELL CASING, CANNOT LIFT WELL CAP. WELL INFORMATION WAS ENTERED BY A CONTRACTOR AND MINIMAL WELL INFORMATION WAS AVAILABLE.</t>
  </si>
  <si>
    <t>EXC THE N 12.5 CH</t>
  </si>
  <si>
    <t>GIGGER</t>
  </si>
  <si>
    <t>E292933</t>
  </si>
  <si>
    <t>ODDEN</t>
  </si>
  <si>
    <t>TWP</t>
  </si>
  <si>
    <t>WETHERILL B &amp; D</t>
  </si>
  <si>
    <t>BOX 178</t>
  </si>
  <si>
    <t>CANADIAN HUNTER</t>
  </si>
  <si>
    <t>FELLERS HEIGHT ROAD</t>
  </si>
  <si>
    <t>BORECK FARMS</t>
  </si>
  <si>
    <t>SHOP SITE</t>
  </si>
  <si>
    <t>E293003</t>
  </si>
  <si>
    <t>1100</t>
  </si>
  <si>
    <t>DON HUTTON</t>
  </si>
  <si>
    <t>220 RD</t>
  </si>
  <si>
    <t>WALTER GREGER</t>
  </si>
  <si>
    <t>SOUTH PEACE COLONY FARMS</t>
  </si>
  <si>
    <t>6.5</t>
  </si>
  <si>
    <t>IVAN VAN SPRONSEN</t>
  </si>
  <si>
    <t>PHILLIP CLAVIER</t>
  </si>
  <si>
    <t>SUNSET PRARIE</t>
  </si>
  <si>
    <t>R BENTERUD</t>
  </si>
  <si>
    <t>RON WETHERILL</t>
  </si>
  <si>
    <t>LOUIS COBURNE</t>
  </si>
  <si>
    <t>093P068112</t>
  </si>
  <si>
    <t>HAROLD FELLERS</t>
  </si>
  <si>
    <t>GPH</t>
  </si>
  <si>
    <t>Gallons per Hour (U.S./Imperial)</t>
  </si>
  <si>
    <t>C</t>
  </si>
  <si>
    <t>SE 1/4</t>
  </si>
  <si>
    <t>FRANK KUTTIE</t>
  </si>
  <si>
    <t>W R HOLLOWAY</t>
  </si>
  <si>
    <t>093P088212</t>
  </si>
  <si>
    <t>BEN BROWN</t>
  </si>
  <si>
    <t>093P088222</t>
  </si>
  <si>
    <t>B E NELSON</t>
  </si>
  <si>
    <t>20 FT FROM HOUSE</t>
  </si>
  <si>
    <t>NICK BLZIUK</t>
  </si>
  <si>
    <t>093P087231</t>
  </si>
  <si>
    <t>LEO MORIN</t>
  </si>
  <si>
    <t>STAN SMITHARD</t>
  </si>
  <si>
    <t>FRANK HUNDER</t>
  </si>
  <si>
    <t>DONALD LINEHAM</t>
  </si>
  <si>
    <t>093P086144</t>
  </si>
  <si>
    <t>ALBERT ROSENDAHL</t>
  </si>
  <si>
    <t>GORDON CHURCHILL</t>
  </si>
  <si>
    <t>R G ALEXANDER</t>
  </si>
  <si>
    <t>R MCQUEEN</t>
  </si>
  <si>
    <t>AL HUNDER</t>
  </si>
  <si>
    <t>E292827</t>
  </si>
  <si>
    <t>PARCEL A</t>
  </si>
  <si>
    <t>800</t>
  </si>
  <si>
    <t>MCLEOD RECREATION &amp; SOCIAL SERVICES SOCIETY</t>
  </si>
  <si>
    <t>8032 ROAD 265</t>
  </si>
  <si>
    <t>MCLEOD CURLING RINK WATER SYSTEM</t>
  </si>
  <si>
    <t>WILLIAM WILSON</t>
  </si>
  <si>
    <t>PROGRESS DIST</t>
  </si>
  <si>
    <t>E NELSON</t>
  </si>
  <si>
    <t>R ANDERSON</t>
  </si>
  <si>
    <t>RENE FRANCOEUR</t>
  </si>
  <si>
    <t>082L097131</t>
  </si>
  <si>
    <t>DOUGLAS STEWART</t>
  </si>
  <si>
    <t>130</t>
  </si>
  <si>
    <t>Stewart Drilling</t>
  </si>
  <si>
    <t>KAMLOOPS (KDYD)</t>
  </si>
  <si>
    <t>1881</t>
  </si>
  <si>
    <t>SHAWN ROKOSH</t>
  </si>
  <si>
    <t>MALAKWA</t>
  </si>
  <si>
    <t>8.0</t>
  </si>
  <si>
    <t>W6</t>
  </si>
  <si>
    <t>MARCEL GUENETTE</t>
  </si>
  <si>
    <t>NEAR SUNSET PRAIRIE</t>
  </si>
  <si>
    <t>2974</t>
  </si>
  <si>
    <t>1400</t>
  </si>
  <si>
    <t>TOMSLAKE RECREATION</t>
  </si>
  <si>
    <t>15357 TOMSLAKE SUB</t>
  </si>
  <si>
    <t>TED WANGLER</t>
  </si>
  <si>
    <t>near road by creek</t>
  </si>
  <si>
    <t>PAT WARN</t>
  </si>
  <si>
    <t>2774</t>
  </si>
  <si>
    <t>1500</t>
  </si>
  <si>
    <t>BILL ANDERSON</t>
  </si>
  <si>
    <t>EAST PINE</t>
  </si>
  <si>
    <t>5 M. EAST OF E. PINE BRIDGE</t>
  </si>
  <si>
    <t>J LAPINE</t>
  </si>
  <si>
    <t>CLIFF MASSEE</t>
  </si>
  <si>
    <t>24680</t>
  </si>
  <si>
    <t>J FAST</t>
  </si>
  <si>
    <t>PETERSON RD</t>
  </si>
  <si>
    <t>HERMAN ABEL</t>
  </si>
  <si>
    <t>153</t>
  </si>
  <si>
    <t>Charlie Olsen</t>
  </si>
  <si>
    <t>GROUNDBIRCH STORE LTD</t>
  </si>
  <si>
    <t>OWNER DOUG BERG; ALSO SUPPLIED SCHOOL AND NEIGHBOURS</t>
  </si>
  <si>
    <t>093P089322</t>
  </si>
  <si>
    <t>ABANDONED BY 1970</t>
  </si>
  <si>
    <t>ALAN KEECH</t>
  </si>
  <si>
    <t>IN DUGOUT</t>
  </si>
  <si>
    <t>RAY BENTERUD</t>
  </si>
  <si>
    <t>GEORGE KROGOTTA</t>
  </si>
  <si>
    <t>093P076412</t>
  </si>
  <si>
    <t>S C HARRIS</t>
  </si>
  <si>
    <t>JERRY HEAL</t>
  </si>
  <si>
    <t>6.00</t>
  </si>
  <si>
    <t>308</t>
  </si>
  <si>
    <t>Clearwater Drilling</t>
  </si>
  <si>
    <t>E 1/2 SEC 31 WEST OF 6</t>
  </si>
  <si>
    <t>KOSICK FARMS</t>
  </si>
  <si>
    <t>MILE 24 ALASKA HWY</t>
  </si>
  <si>
    <t>4122 BRADEN RD</t>
  </si>
  <si>
    <t>NEW</t>
  </si>
  <si>
    <t>093P070144</t>
  </si>
  <si>
    <t>GOOD SUPPLY</t>
  </si>
  <si>
    <t>B BAR B RANCH</t>
  </si>
  <si>
    <t>4.5 MILES SOUTH OF POUCE COUPE</t>
  </si>
  <si>
    <t>E SEITNER</t>
  </si>
  <si>
    <t>JAMES GIGGER</t>
  </si>
  <si>
    <t>1401770</t>
  </si>
  <si>
    <t>74-334</t>
  </si>
  <si>
    <t>VILLAGE OF POUCE COU</t>
  </si>
  <si>
    <t>FREDERICK</t>
  </si>
  <si>
    <t>E292991</t>
  </si>
  <si>
    <t>PCL A (40331M)</t>
  </si>
  <si>
    <t>MELLING</t>
  </si>
  <si>
    <t>5888 257 ROAD</t>
  </si>
  <si>
    <t>CASING STICKUP</t>
  </si>
  <si>
    <t>FRASER</t>
  </si>
  <si>
    <t>GROUNDBIRCH BC, WEST HALF OF SEC 4.</t>
  </si>
  <si>
    <t>NIMITZ</t>
  </si>
  <si>
    <t>N 1/2</t>
  </si>
  <si>
    <t>E292771</t>
  </si>
  <si>
    <t>ALEXANDER</t>
  </si>
  <si>
    <t>226 RD</t>
  </si>
  <si>
    <t>211 &amp; 226 Rd, Rolla</t>
  </si>
  <si>
    <t>G KIRTZINGER</t>
  </si>
  <si>
    <t>ROAD 265</t>
  </si>
  <si>
    <t>ON OTHER SIDE OF ROAD FROM HOUSE WELL WTN11710</t>
  </si>
  <si>
    <t>EBERT</t>
  </si>
  <si>
    <t>NW 1/4. SOUTH POUCE COUPE NEXT RIGHT A STN TRACKS 1.5 UP WALLICE RD. SEE SKETCH FOR DETAILS.</t>
  </si>
  <si>
    <t>Sunrise Valley</t>
  </si>
  <si>
    <t>On property of Ernie Nimitz_x000D_
PFRA-TH#3</t>
  </si>
  <si>
    <t>SASKATOON CREEK</t>
  </si>
  <si>
    <t>NE 1/4_x000D_
PFRA-TH#5</t>
  </si>
  <si>
    <t>ELLWOOD</t>
  </si>
  <si>
    <t>B7520 NE 1/4 PARCEL A W OF 6</t>
  </si>
  <si>
    <t>E292819</t>
  </si>
  <si>
    <t>47</t>
  </si>
  <si>
    <t>HANEN</t>
  </si>
  <si>
    <t>1074 ROCKY MOUNTAIN SUBDIVISION</t>
  </si>
  <si>
    <t>E292998</t>
  </si>
  <si>
    <t>WELL IN PUMP HOUSE. THE WELL INFORMATION WAS ENTERED BY A CONTRACTOR AND MINIMAL WELL INFORMATION WAS AVAILABLE.</t>
  </si>
  <si>
    <t>E292934</t>
  </si>
  <si>
    <t>ANDERSON</t>
  </si>
  <si>
    <t>859 TATE CREEK RD</t>
  </si>
  <si>
    <t>E293002</t>
  </si>
  <si>
    <t>SCHAEFER</t>
  </si>
  <si>
    <t>255 RD</t>
  </si>
  <si>
    <t>E292938</t>
  </si>
  <si>
    <t>THE WELL INFORMATION WAS ENTERED THROUGH EWELLS BY A CONTRACTOR AND MINIMAL WELL INFORMATION WAS AVAILABLE.</t>
  </si>
  <si>
    <t>WARN</t>
  </si>
  <si>
    <t>208 RD</t>
  </si>
  <si>
    <t>WELL IS LOCATED AT THE WEST END OF 208 RD.</t>
  </si>
  <si>
    <t>E290171</t>
  </si>
  <si>
    <t>SITE 2</t>
  </si>
  <si>
    <t>E290172</t>
  </si>
  <si>
    <t>235 RD SWEETWATER</t>
  </si>
  <si>
    <t>SITE 3</t>
  </si>
  <si>
    <t>E292977</t>
  </si>
  <si>
    <t>THE WELL INFORMATION WAS ENTERED BU A CONTRACTOR AND MINIMAL WELL INFORMATION WAS AVAILABLE.</t>
  </si>
  <si>
    <t>(E11024)</t>
  </si>
  <si>
    <t>PCL A</t>
  </si>
  <si>
    <t>BLOMLEY</t>
  </si>
  <si>
    <t>5313 217 RD</t>
  </si>
  <si>
    <t>ROD LINEHAM</t>
  </si>
  <si>
    <t>STUART LAKE</t>
  </si>
  <si>
    <t>STUART LAKE ROAD</t>
  </si>
  <si>
    <t>093P079212</t>
  </si>
  <si>
    <t>35778</t>
  </si>
  <si>
    <t>GEORGE SLOWINSKI</t>
  </si>
  <si>
    <t>ODDEN'S RANCH_x000D_
IN SOUTHWEST CORNER NEAR WTN103017 AND WTN103018</t>
  </si>
  <si>
    <t>LEONARD MADDEN</t>
  </si>
  <si>
    <t>LEO GARDENER</t>
  </si>
  <si>
    <t>DARIELD LINSLEY</t>
  </si>
  <si>
    <t>093P058334</t>
  </si>
  <si>
    <t>GOOD SUPPLY ALL YEAR</t>
  </si>
  <si>
    <t>21</t>
  </si>
  <si>
    <t>L R GIGGER</t>
  </si>
  <si>
    <t>W KUENZEL</t>
  </si>
  <si>
    <t>SOUTH PEACE STOCK FA</t>
  </si>
  <si>
    <t>HUTTERITE BRETHEREN</t>
  </si>
  <si>
    <t>ABD</t>
  </si>
  <si>
    <t>JOE IRVING</t>
  </si>
  <si>
    <t>JIM LINKLATERS</t>
  </si>
  <si>
    <t>GORDON MILLER</t>
  </si>
  <si>
    <t>E293030</t>
  </si>
  <si>
    <t>BCP10719</t>
  </si>
  <si>
    <t>DON MILLER</t>
  </si>
  <si>
    <t>4388 SWEETWATER RD</t>
  </si>
  <si>
    <t>19619</t>
  </si>
  <si>
    <t>BOB NIEMI</t>
  </si>
  <si>
    <t>ALASKA HIGHWAY</t>
  </si>
  <si>
    <t>ERIC PETERAT</t>
  </si>
  <si>
    <t>K J FREDRICKSON</t>
  </si>
  <si>
    <t>N R HADDOW</t>
  </si>
  <si>
    <t>J Y NEIL</t>
  </si>
  <si>
    <t>SUNSET PRAIRIE STORE</t>
  </si>
  <si>
    <t>JOHN PERECHY</t>
  </si>
  <si>
    <t>STEWART LAKE RD</t>
  </si>
  <si>
    <t>WAS DRILLED AS A SEISMIC HOLE</t>
  </si>
  <si>
    <t>C J SCRIBNER</t>
  </si>
  <si>
    <t>ROTARY</t>
  </si>
  <si>
    <t>ON ROAD ALLOWANCE</t>
  </si>
  <si>
    <t>GEORGE BULL</t>
  </si>
  <si>
    <t>QUANTITY IS POOR</t>
  </si>
  <si>
    <t>H E WILDE</t>
  </si>
  <si>
    <t>MARY WESELUK</t>
  </si>
  <si>
    <t>150 FT BEHIND HOUSE</t>
  </si>
  <si>
    <t>17258</t>
  </si>
  <si>
    <t>LOU PARADOWSKI</t>
  </si>
  <si>
    <t>ALASKA HWY</t>
  </si>
  <si>
    <t>CHRIS ALEX FRASER</t>
  </si>
  <si>
    <t>1000</t>
  </si>
  <si>
    <t>3 WELLS ON THIS CARD: THIS IS WELL NO. 22; ALSO NO. A WELL 100 YARDS EAST OF WELL NO. 22, AND NO. B WELL JUST IN FRONT OF THE HOUSE</t>
  </si>
  <si>
    <t>ALFRED KIRTZINGER</t>
  </si>
  <si>
    <t>BANK OF COMMERCE</t>
  </si>
  <si>
    <t>102ND AVE &amp; 10TH ST</t>
  </si>
  <si>
    <t>ADOLF IKERT</t>
  </si>
  <si>
    <t>HENRY BENTLEY</t>
  </si>
  <si>
    <t>HART HWY</t>
  </si>
  <si>
    <t>093P058333</t>
  </si>
  <si>
    <t>WELL WENT DRY FOR A MONTH IN THE SUMMER OF 1961</t>
  </si>
  <si>
    <t>BILL FRANKS</t>
  </si>
  <si>
    <t>092B053223</t>
  </si>
  <si>
    <t>135</t>
  </si>
  <si>
    <t>Tri-K Drilling</t>
  </si>
  <si>
    <t>62</t>
  </si>
  <si>
    <t>LAKE</t>
  </si>
  <si>
    <t>16627</t>
  </si>
  <si>
    <t>75</t>
  </si>
  <si>
    <t>23800</t>
  </si>
  <si>
    <t>FULL LIFE SOCIETY</t>
  </si>
  <si>
    <t>303 STEVENS ROAD</t>
  </si>
  <si>
    <t>093P089141</t>
  </si>
  <si>
    <t>LOCATION FROM PFRA CO-ORDINATES</t>
  </si>
  <si>
    <t>12722</t>
  </si>
  <si>
    <t>ALEX MCLAREN</t>
  </si>
  <si>
    <t>24116</t>
  </si>
  <si>
    <t>DOUG FIELDS</t>
  </si>
  <si>
    <t>GROUNDBIRTCH</t>
  </si>
  <si>
    <t>PHILLIP J. CLAVIER</t>
  </si>
  <si>
    <t>NORTH/SUNSET PRAIRIE</t>
  </si>
  <si>
    <t>NORRIE CREEK</t>
  </si>
  <si>
    <t>is WTN 58422</t>
  </si>
  <si>
    <t>A L BURTON</t>
  </si>
  <si>
    <t>WILLOW BROOK SCHOOL</t>
  </si>
  <si>
    <t>WILLOWBROOK</t>
  </si>
  <si>
    <t>THERE MAY BE AN OLDER WELL ON THIS SITE.  DRILLER, LITHOLOGY, AND DEPTH ON CARD HAVE BEEN WRITTEN OVER</t>
  </si>
  <si>
    <t>CARL ERICSON</t>
  </si>
  <si>
    <t>J HANSEN</t>
  </si>
  <si>
    <t>CHARLES HYRAK</t>
  </si>
  <si>
    <t>093P088112</t>
  </si>
  <si>
    <t>SUPPLIES HOUSE AND CHICKENS</t>
  </si>
  <si>
    <t>8 OR 10"</t>
  </si>
  <si>
    <t>DON SWANSON</t>
  </si>
  <si>
    <t>WELL IS BESIDE HOUSE</t>
  </si>
  <si>
    <t>E HEARTT</t>
  </si>
  <si>
    <t>DOUG LEMAL</t>
  </si>
  <si>
    <t>3079</t>
  </si>
  <si>
    <t>ERBE</t>
  </si>
  <si>
    <t>WD 05022101</t>
  </si>
  <si>
    <t>ERBE ROAD/RICE ROAD</t>
  </si>
  <si>
    <t>MURPHY OIL CO. LTD.</t>
  </si>
  <si>
    <t>DDGY-B 93-D-9</t>
  </si>
  <si>
    <t>AURORA ENGINEERING FORT SAINT JOHN</t>
  </si>
  <si>
    <t>SPECTRA ENERGY/AMEC</t>
  </si>
  <si>
    <t>FROM</t>
  </si>
  <si>
    <t>SW 34/77/14 W6M. 1 MILE E OF POUCE COUPE &amp; 1/2 MILE SOUTH</t>
  </si>
  <si>
    <t>FUCHS</t>
  </si>
  <si>
    <t>SE W 6. NORTH END OF SWAN LK. SEE SKETCH FOR DETAILS.</t>
  </si>
  <si>
    <t>PGP 40285</t>
  </si>
  <si>
    <t>KOLKERT</t>
  </si>
  <si>
    <t>NW-13-78-20-W6. GROUNDBIRCH 2 MILE WEST OF STORE, 2 MILE SOUTH, 2ND DRIVE RIGHT. SEE SKETCH FOR DETAILS.</t>
  </si>
  <si>
    <t>461</t>
  </si>
  <si>
    <t>Bergen Water Wells</t>
  </si>
  <si>
    <t>GIRL GUIDES OF CANADA</t>
  </si>
  <si>
    <t>PRESPATOU</t>
  </si>
  <si>
    <t>EARP</t>
  </si>
  <si>
    <t>NW 1/4 33-77-15 W6 BEAR MTN</t>
  </si>
  <si>
    <t>999</t>
  </si>
  <si>
    <t>PFRA-GROUNDBIRCH TH#3</t>
  </si>
  <si>
    <t>WETHERILL</t>
  </si>
  <si>
    <t>MCLEOD RD 3 MILE WEST. SEE SKETCH FOR DETAILS.</t>
  </si>
  <si>
    <t>E292931</t>
  </si>
  <si>
    <t>THE WELL INFORMATION WAS ADDED BY A CONTRACTOR AND MINIMAL WELL INFORMATION WAS AVAILABLE.</t>
  </si>
  <si>
    <t>REMPLE</t>
  </si>
  <si>
    <t>STUCKEY RD</t>
  </si>
  <si>
    <t>STUCKEY RD, PROPERTY IS JUST WEST OF 277 RD</t>
  </si>
  <si>
    <t>E292825</t>
  </si>
  <si>
    <t>SMITHARD</t>
  </si>
  <si>
    <t>192 RD</t>
  </si>
  <si>
    <t>E293039</t>
  </si>
  <si>
    <t>E292815</t>
  </si>
  <si>
    <t>GIBSON</t>
  </si>
  <si>
    <t>BLOCKLINE RD</t>
  </si>
  <si>
    <t>NEAR CLARK ROAD</t>
  </si>
  <si>
    <t>E292936</t>
  </si>
  <si>
    <t>EXC PL EPP885</t>
  </si>
  <si>
    <t>MURPHY OIL COMPANY</t>
  </si>
  <si>
    <t>TUPPER PLANT</t>
  </si>
  <si>
    <t>E292824</t>
  </si>
  <si>
    <t>Keutzer</t>
  </si>
  <si>
    <t>KREUZINGER RD</t>
  </si>
  <si>
    <t>E292992</t>
  </si>
  <si>
    <t>JOHN LYPKIC</t>
  </si>
  <si>
    <t>WD 06102702</t>
  </si>
  <si>
    <t>214 RD AND 275 RD</t>
  </si>
  <si>
    <t>NE 1/4 OF SEC 12 TP 79 R 20 W6M PEACE RIVER</t>
  </si>
  <si>
    <t>E292973</t>
  </si>
  <si>
    <t>WELL IS A SPRING, WHICH IS CONTAINED IN A SURFACE POND. THE WELL INFORMATION WAS ENTERED BY A CONTRACTOR AND MINIMAL WELL INFORMATION WAS AVAILABLE.</t>
  </si>
  <si>
    <t>BCP21690</t>
  </si>
  <si>
    <t>AKLES</t>
  </si>
  <si>
    <t>218 RD</t>
  </si>
  <si>
    <t>WELL IS ON THE PROPERTY ON THE SE CORNER OF THE INTERSECTION OF 218 RD AND 229 RD.</t>
  </si>
  <si>
    <t>E292976</t>
  </si>
  <si>
    <t>WELL IS ARTESIAN IN A METAL CULVERT. WELL INFORMATION WAS ENTERED BY A CONTRACTOR AND MINIMAL WELL INFORMATION WAS AVAILABLE.</t>
  </si>
  <si>
    <t>BLACK</t>
  </si>
  <si>
    <t>245 RD</t>
  </si>
  <si>
    <t>RIVER</t>
  </si>
  <si>
    <t>E292995</t>
  </si>
  <si>
    <t>72</t>
  </si>
  <si>
    <t>6 FT DIAMETER METAL CULVERT. HAND DUG. THE WELL INFORMATION WAS ENTERED BY A CONTRACTOR AND MINIMAL WELL INFORMATION WAS AVAILABLE.</t>
  </si>
  <si>
    <t>POTVIN</t>
  </si>
  <si>
    <t>269 RD AND WILLOWVALLEY</t>
  </si>
  <si>
    <t>CAMERON WIEBE</t>
  </si>
  <si>
    <t>ROSE RIDGE CATTLE CORP</t>
  </si>
  <si>
    <t>E293017</t>
  </si>
  <si>
    <t>48</t>
  </si>
  <si>
    <t>SPRING. METAL CULVERT. THE WELL INFORMATION WAS ENTERED THROUGH EWELLS BY A CONTRACTOR AND MINIMAL WELL INFORMATION WAS AVAILABLE.</t>
  </si>
  <si>
    <t>WOLF</t>
  </si>
  <si>
    <t>271 RD</t>
  </si>
  <si>
    <t>ALLAN WETHERILL</t>
  </si>
  <si>
    <t>ROAD 259</t>
  </si>
  <si>
    <t>JOANNE ANDERSON</t>
  </si>
  <si>
    <t>HIEBERT ROAD</t>
  </si>
  <si>
    <t>2850</t>
  </si>
  <si>
    <t>WAYNE WAY</t>
  </si>
  <si>
    <t>093P050443</t>
  </si>
  <si>
    <t>088</t>
  </si>
  <si>
    <t>H.  Hadland</t>
  </si>
  <si>
    <t>MEYER</t>
  </si>
  <si>
    <t>ROD ROBERTS</t>
  </si>
  <si>
    <t>FRANK KUENZEL</t>
  </si>
  <si>
    <t>RUSS CLARK</t>
  </si>
  <si>
    <t>SOUTH POUCE</t>
  </si>
  <si>
    <t>MARTIN GODBERSON</t>
  </si>
  <si>
    <t>E292772</t>
  </si>
  <si>
    <t>2299</t>
  </si>
  <si>
    <t>RICE RD</t>
  </si>
  <si>
    <t>GULF OIL</t>
  </si>
  <si>
    <t>BERYL WAK</t>
  </si>
  <si>
    <t>094A010124</t>
  </si>
  <si>
    <t>ART RILETT</t>
  </si>
  <si>
    <t>ABANDONED HOUSE</t>
  </si>
  <si>
    <t>093P088444</t>
  </si>
  <si>
    <t>WILLIAM PARADOWSKI</t>
  </si>
  <si>
    <t>6 ft below ground-level in a creek bed (3 ft below bottom of creek bed.</t>
  </si>
  <si>
    <t>BILL COLWELL</t>
  </si>
  <si>
    <t>ABOUT 200 FT FROM ROAD</t>
  </si>
  <si>
    <t>093P086421</t>
  </si>
  <si>
    <t>PETER WEINGART</t>
  </si>
  <si>
    <t>25344</t>
  </si>
  <si>
    <t>BRYAN GIES</t>
  </si>
  <si>
    <t>E L HAUGER</t>
  </si>
  <si>
    <t>JOHN LITWIM</t>
  </si>
  <si>
    <t>ARTESIAN. SPRINGS RATE OF FLOW - 10 GPM</t>
  </si>
  <si>
    <t>TOWN OF DAWSON CREEK</t>
  </si>
  <si>
    <t>BEAR MOUNTAIN</t>
  </si>
  <si>
    <t>8TH ST</t>
  </si>
  <si>
    <t>5 FT</t>
  </si>
  <si>
    <t>CRIBBED WITH CORRUGATED, GALVANIZED IRON CRIBBING</t>
  </si>
  <si>
    <t>TOWN OF POUCE COUPE</t>
  </si>
  <si>
    <t>IN THE RIVER VALLEY BELOW THE TOWN AND ON THE WEST SIDE OF THE RIVER</t>
  </si>
  <si>
    <t>NORTH GROUNDBIRCH SC</t>
  </si>
  <si>
    <t>AT MCLEOD SCHOOL, GROUNDBIRCH</t>
  </si>
  <si>
    <t>093P077144</t>
  </si>
  <si>
    <t>HANNOM</t>
  </si>
  <si>
    <t>DOUG BENTLEY</t>
  </si>
  <si>
    <t>WASSESAR</t>
  </si>
  <si>
    <t>LIMITED INFORMATION FROM SCHEDULE 2 FORM.</t>
  </si>
  <si>
    <t>BC PARKS PEACE REGION</t>
  </si>
  <si>
    <t>G WILSON</t>
  </si>
  <si>
    <t>KISKATINAW PROVINCIAL PARK - CAMPGROUND</t>
  </si>
  <si>
    <t>KISKATINAW PROVINCIAL PARK WATER SYSTEM</t>
  </si>
  <si>
    <t>KISKATINAW PROVINCIAL PARK CENTRAL WELL</t>
  </si>
  <si>
    <t>5037 RIVER PIT ROAD, ALASKA HIGHWAY. AT INFO SHELTER IN CAMPGROUND</t>
  </si>
  <si>
    <t>LOWER WELL CASING</t>
  </si>
  <si>
    <t>H. DEAN ANDERSON</t>
  </si>
  <si>
    <t>WERNER ROHN</t>
  </si>
  <si>
    <t>463</t>
  </si>
  <si>
    <t>Harry Vandergaag</t>
  </si>
  <si>
    <t>HELEN MARSHALL</t>
  </si>
  <si>
    <t>JIM O'DWYER</t>
  </si>
  <si>
    <t>GERRY HALL</t>
  </si>
  <si>
    <t>BILL BURTON</t>
  </si>
  <si>
    <t>H MISERVEY</t>
  </si>
  <si>
    <t>MILE 23 ALASKA HWY</t>
  </si>
  <si>
    <t>093P098321</t>
  </si>
  <si>
    <t>QUALITY GOOD</t>
  </si>
  <si>
    <t>A938</t>
  </si>
  <si>
    <t>KISKATINAW VENTURES</t>
  </si>
  <si>
    <t>E293050</t>
  </si>
  <si>
    <t>JENS LARSON</t>
  </si>
  <si>
    <t>STU BERG</t>
  </si>
  <si>
    <t>CLARENCE LINSLEY</t>
  </si>
  <si>
    <t>A G WROLSON</t>
  </si>
  <si>
    <t>093P060421</t>
  </si>
  <si>
    <t>FRANK KAEMPF</t>
  </si>
  <si>
    <t>093P086432</t>
  </si>
  <si>
    <t>KEN LEISLE</t>
  </si>
  <si>
    <t>CLARENCE HAMILTON</t>
  </si>
  <si>
    <t>HENRY DANIELS</t>
  </si>
  <si>
    <t>A LINGE</t>
  </si>
  <si>
    <t>CHARLIE STERLING</t>
  </si>
  <si>
    <t>W H WILSON</t>
  </si>
  <si>
    <t>BOB ELLIOT</t>
  </si>
  <si>
    <t>FRANK PARR</t>
  </si>
  <si>
    <t>ON THE SOUTH SIDE OF A DEEP RAVINE</t>
  </si>
  <si>
    <t>BUTCH JOHNSON</t>
  </si>
  <si>
    <t>BEAR MOUNTAIN SUBD</t>
  </si>
  <si>
    <t>3200</t>
  </si>
  <si>
    <t>W E REID</t>
  </si>
  <si>
    <t>LES JENSEN</t>
  </si>
  <si>
    <t>MILE 17 ALASKA HWY</t>
  </si>
  <si>
    <t>D L OREILLY</t>
  </si>
  <si>
    <t>2966</t>
  </si>
  <si>
    <t>KUT</t>
  </si>
  <si>
    <t>481 DALBY</t>
  </si>
  <si>
    <t>JASON SCHMIDT</t>
  </si>
  <si>
    <t>MCINNIS</t>
  </si>
  <si>
    <t>W6M. NE 1/4. E KISKATINAW RIVER.</t>
  </si>
  <si>
    <t>AUGER</t>
  </si>
  <si>
    <t>Prespatou</t>
  </si>
  <si>
    <t>SW 1/4_x000D_
PFRA-MILE22 TH#1/96_x000D_
KISKATINAW RIVER</t>
  </si>
  <si>
    <t>B 7520</t>
  </si>
  <si>
    <t>NE 1/4 W6M, PARCEL A, 18 MILE FROM DAWSON CREEK ON HART HWY</t>
  </si>
  <si>
    <t>SW 1/4_x000D_
PFRA-POUCE COUPE TH#2/95</t>
  </si>
  <si>
    <t>093P077223</t>
  </si>
  <si>
    <t>SCHLEPPE</t>
  </si>
  <si>
    <t>MCGILLVRAY</t>
  </si>
  <si>
    <t>NORTH ROLLA</t>
  </si>
  <si>
    <t>203 ROAD</t>
  </si>
  <si>
    <t>NE 6-13-80-14 W6. LEFT 203 RD 1ST HOUSE ON RIGHT. SEE SKETCH FOR DETAILS.</t>
  </si>
  <si>
    <t>E292818</t>
  </si>
  <si>
    <t>PCL A (T8855)</t>
  </si>
  <si>
    <t>212 A (LINEHAM RD) RD AND 275 RD</t>
  </si>
  <si>
    <t>E292811</t>
  </si>
  <si>
    <t>SAND AT SCREEN, GRAVEL</t>
  </si>
  <si>
    <t>269 RD</t>
  </si>
  <si>
    <t>E293038</t>
  </si>
  <si>
    <t>DRILLED IN THE LATE 70'S OR 80'S. THE WELL INFORMATION WAS ENTERED BY A CONTRACTOR AND MINIMAL WELL INFORMATION WAS AVAILABLE.</t>
  </si>
  <si>
    <t>CADE</t>
  </si>
  <si>
    <t>343 ARNDT RD</t>
  </si>
  <si>
    <t>E292980</t>
  </si>
  <si>
    <t>DEVUYST</t>
  </si>
  <si>
    <t>225 RD</t>
  </si>
  <si>
    <t>E292982</t>
  </si>
  <si>
    <t>THE WELL INFORMATION WAS ENTERED BY A CONTRACTOR AND LIMITED WELL INFORMATION WAS AVAILABLE.</t>
  </si>
  <si>
    <t>271 RD AND WILLOW RD</t>
  </si>
  <si>
    <t>E292974</t>
  </si>
  <si>
    <t>EXC PL 27387</t>
  </si>
  <si>
    <t>BENTLEY</t>
  </si>
  <si>
    <t>E292975</t>
  </si>
  <si>
    <t>NE 1/4 OF SEC 28 TP 78 R 18 W6M PEACE RIVER EXC PLS A1973 &amp; 27387</t>
  </si>
  <si>
    <t>CLIFF  BAKER</t>
  </si>
  <si>
    <t>HUTTERITE BRETHREN</t>
  </si>
  <si>
    <t>HUTTERITE COLONY</t>
  </si>
  <si>
    <t>MILE 22 ALASKA HIGHWAY</t>
  </si>
  <si>
    <t>EAST OF WTN 36509 AT HUTTERITE COLONY RESIDENCES_x000D_
BCGS 094A009414_x000D_
MILE 22 ALASKA HIGHWAY - 18 MILES EAST</t>
  </si>
  <si>
    <t>E290170</t>
  </si>
  <si>
    <t>SITE 1</t>
  </si>
  <si>
    <t>E293013</t>
  </si>
  <si>
    <t>WELL LOCATED UNDER MANHOLE. THE WELL INFORMATION WAS ENTERED BY A CONTRACTOR AND MINIMAL WELL INFORMATION WAS AVAILABLE.</t>
  </si>
  <si>
    <t>23592</t>
  </si>
  <si>
    <t>STRATSKY</t>
  </si>
  <si>
    <t>5121 HWY 97N</t>
  </si>
  <si>
    <t>KUHN</t>
  </si>
  <si>
    <t>261 ROAD</t>
  </si>
  <si>
    <t>E292809</t>
  </si>
  <si>
    <t>WELL IS AN UNCONFINED PIT AT SURFACE LEVEL. THE WELL INFORMATION WAS ENTERED BY A CONTRACTOR AND MINIMAL WELL INFORMATION WAS AVAILABLE.</t>
  </si>
  <si>
    <t>Derfler</t>
  </si>
  <si>
    <t>216 Rd, Farmington</t>
  </si>
  <si>
    <t>GLEN MCNOLTY</t>
  </si>
  <si>
    <t>ROY JUELL</t>
  </si>
  <si>
    <t>JOHN TIETJEN</t>
  </si>
  <si>
    <t>WILFORD TAYLOR</t>
  </si>
  <si>
    <t>ROBERT &amp; LEONA FITCH</t>
  </si>
  <si>
    <t>GOOD SUPPLY, HAR -CONTAIN A LOT OF IRON</t>
  </si>
  <si>
    <t>except 13018</t>
  </si>
  <si>
    <t>VERN KELLER</t>
  </si>
  <si>
    <t>NE 1/4 AND E 1/2 OF NW 1/4</t>
  </si>
  <si>
    <t>A J WILSON</t>
  </si>
  <si>
    <t>ART CREAK</t>
  </si>
  <si>
    <t>ODDEN BROS</t>
  </si>
  <si>
    <t>093P050442</t>
  </si>
  <si>
    <t>249</t>
  </si>
  <si>
    <t>CORNOCIC</t>
  </si>
  <si>
    <t>TOMSLAKE SCHOOL</t>
  </si>
  <si>
    <t>094A010411</t>
  </si>
  <si>
    <t>IRIS SCHEARER</t>
  </si>
  <si>
    <t>ART HOLLINGSHEAD</t>
  </si>
  <si>
    <t>WILLIAM H SANDERSON</t>
  </si>
  <si>
    <t>SEVEN MILE CORNER</t>
  </si>
  <si>
    <t>093P099232</t>
  </si>
  <si>
    <t>KEITH GALLOWAY</t>
  </si>
  <si>
    <t>SPRING IS HALF WAY UP HILL BEHIND HOUSE</t>
  </si>
  <si>
    <t>JIM FERGUSON</t>
  </si>
  <si>
    <t>C A BOWEN</t>
  </si>
  <si>
    <t>MILE 13 ALASKA HWY</t>
  </si>
  <si>
    <t>ARCHIE SLOAN</t>
  </si>
  <si>
    <t>M R TCTIGHE</t>
  </si>
  <si>
    <t>RAY SMITHARD</t>
  </si>
  <si>
    <t>093P087431</t>
  </si>
  <si>
    <t>E DILWORTH</t>
  </si>
  <si>
    <t>CARL LINDGREN</t>
  </si>
  <si>
    <t>CLIFFORD KOSTUIK</t>
  </si>
  <si>
    <t>BERT KIRTZINGER</t>
  </si>
  <si>
    <t>STEVE SAMPSON</t>
  </si>
  <si>
    <t>093P078411</t>
  </si>
  <si>
    <t>TED'S SERVICE</t>
  </si>
  <si>
    <t>NEW PALACE CAFE</t>
  </si>
  <si>
    <t>JOHN COUSINS</t>
  </si>
  <si>
    <t>093P080123</t>
  </si>
  <si>
    <t>378</t>
  </si>
  <si>
    <t>Lund, Swen</t>
  </si>
  <si>
    <t>CIRCLE J CAFE</t>
  </si>
  <si>
    <t>JIM BROWN</t>
  </si>
  <si>
    <t>HWY 97</t>
  </si>
  <si>
    <t>COFFEE POT CAFE</t>
  </si>
  <si>
    <t>BESIDE THE CAFE</t>
  </si>
  <si>
    <t>NEQ</t>
  </si>
  <si>
    <t>WALTER H HAUBER</t>
  </si>
  <si>
    <t>PROGRESS AREA</t>
  </si>
  <si>
    <t>PAUL MOE</t>
  </si>
  <si>
    <t>428</t>
  </si>
  <si>
    <t>Paul Moe</t>
  </si>
  <si>
    <t>32208</t>
  </si>
  <si>
    <t>SIDNEY HANSON</t>
  </si>
  <si>
    <t>GEORGE DANIEL</t>
  </si>
  <si>
    <t>VERNON MOLL</t>
  </si>
  <si>
    <t>HWY 97 NEAR RAT LAKE</t>
  </si>
  <si>
    <t>C SCHOBERT</t>
  </si>
  <si>
    <t>IN BASEMENT</t>
  </si>
  <si>
    <t>WATER AT 45' IN COARSE GRAVEL, SOUPY QUICKSAND AT THE BOTTOM</t>
  </si>
  <si>
    <t>PETE REMPEL</t>
  </si>
  <si>
    <t>W A CARDIFF</t>
  </si>
  <si>
    <t>F HANKE</t>
  </si>
  <si>
    <t>1896</t>
  </si>
  <si>
    <t>ROYALITE STATION</t>
  </si>
  <si>
    <t>LOUIE HANSON</t>
  </si>
  <si>
    <t>GORDON WATSON</t>
  </si>
  <si>
    <t>DARREN O'RIELLY</t>
  </si>
  <si>
    <t>379</t>
  </si>
  <si>
    <t>Brackenear</t>
  </si>
  <si>
    <t>G QUERIN</t>
  </si>
  <si>
    <t>JOHN MCLEOD</t>
  </si>
  <si>
    <t>BEAR MTN SUBD</t>
  </si>
  <si>
    <t>JOHN LITWIN</t>
  </si>
  <si>
    <t>24806</t>
  </si>
  <si>
    <t>LINDA HALL</t>
  </si>
  <si>
    <t>TOWER RD</t>
  </si>
  <si>
    <t>E266982</t>
  </si>
  <si>
    <t>B4262</t>
  </si>
  <si>
    <t>DOUG FIELD</t>
  </si>
  <si>
    <t>GROUNDBIRCH STORE</t>
  </si>
  <si>
    <t>BLAKE PARKER</t>
  </si>
  <si>
    <t>SWAN LAKE PROVINCIAL PARK - COMPOUND</t>
  </si>
  <si>
    <t>SWAN LAKE PROVINCIAL PARK CAMPGROUND WATER</t>
  </si>
  <si>
    <t>SWAN LAKE PROVINCIAL PARK</t>
  </si>
  <si>
    <t>LOCATED IN COMPOUND WITHIN WELL SHED.</t>
  </si>
  <si>
    <t>WELL PIPE</t>
  </si>
  <si>
    <t>E292993</t>
  </si>
  <si>
    <t>NIEL</t>
  </si>
  <si>
    <t>212 RD</t>
  </si>
  <si>
    <t>E292830</t>
  </si>
  <si>
    <t>ROLLA AREA</t>
  </si>
  <si>
    <t>#2</t>
  </si>
  <si>
    <t>SE 1/4_x000D_
IN BASEMENT_x000D_
DUG BY OWNER</t>
  </si>
  <si>
    <t>FELLERS</t>
  </si>
  <si>
    <t>FELLERS HEIGHTS</t>
  </si>
  <si>
    <t>COLLINS</t>
  </si>
  <si>
    <t>HOOGENBOOM</t>
  </si>
  <si>
    <t>BEAR MOUNTAIN SKI HILL</t>
  </si>
  <si>
    <t>SKI HILL</t>
  </si>
  <si>
    <t>SW 1/4_x000D_
PFRA-BEAR MOUNTAIN TH#1/95</t>
  </si>
  <si>
    <t>SW 1/4_x000D_
PFRA-GROUNDBIRCH TH#1/96</t>
  </si>
  <si>
    <t>093P075243</t>
  </si>
  <si>
    <t>2295</t>
  </si>
  <si>
    <t>NW 1/4_x000D_
PFRA-GROUNDBIRCH TH#2-96</t>
  </si>
  <si>
    <t>NW 1/4_x000D_
PFRA-ROLLA TH#2/95</t>
  </si>
  <si>
    <t>NE 1/4_x000D_
PFRA-TH#1</t>
  </si>
  <si>
    <t>34&amp;35</t>
  </si>
  <si>
    <t>STECKLY</t>
  </si>
  <si>
    <t>NW E 1/2. NORTH, UPPER CUTBANK FELLERS HEIGHTS.</t>
  </si>
  <si>
    <t>E292774</t>
  </si>
  <si>
    <t>COLWELL</t>
  </si>
  <si>
    <t>7040 214 RD</t>
  </si>
  <si>
    <t>S 1/2 OF SEC 13 TP 79 R 19 W6M PEACE RIVER EXC PCL A (H27544)</t>
  </si>
  <si>
    <t>E292979</t>
  </si>
  <si>
    <t>NW 1/4 OF SEC 3 TP 77 R 14 W6M PEACE RIVER</t>
  </si>
  <si>
    <t>E292814</t>
  </si>
  <si>
    <t>INSIDE WELL HOUSE. THE WELL INFORMATION WAS ADDED BY A CONTRACTOR AND MINIMAL WELL INFORMATION WAS AVAILABLE.</t>
  </si>
  <si>
    <t>216 RD</t>
  </si>
  <si>
    <t>SW 1/4 OF SEC 30 TP 79 R 18 W6M PEACE RIVER</t>
  </si>
  <si>
    <t>E293044</t>
  </si>
  <si>
    <t>N 1/2 OF SEC 29 TP 79 R 18 W6M PEACE RIVER EXCEPT PL BCP32718</t>
  </si>
  <si>
    <t>MILE 22 ALASKA HIGHWAY - EAST ABOUT 20-22 MILES_x000D_
EAST OF WTN 36508; AT COOKHOUSE_x000D_
BCGS 094A009423</t>
  </si>
  <si>
    <t>DAVID PHILLIPS</t>
  </si>
  <si>
    <t>3075</t>
  </si>
  <si>
    <t>UWE ERBE</t>
  </si>
  <si>
    <t>RICE ROAD</t>
  </si>
  <si>
    <t>23813</t>
  </si>
  <si>
    <t>DON MATHER</t>
  </si>
  <si>
    <t>F WALSH</t>
  </si>
  <si>
    <t>B4697</t>
  </si>
  <si>
    <t>EARL LINSLEY</t>
  </si>
  <si>
    <t>GENE KAZAKOFF</t>
  </si>
  <si>
    <t>DELBERT WEATHERHILL</t>
  </si>
  <si>
    <t>WAS ONCE A SPRING; USED BY A NUMBER OF NEIGHBOURS</t>
  </si>
  <si>
    <t>FOUR WELLS, ALL 12' DEEP</t>
  </si>
  <si>
    <t>#1</t>
  </si>
  <si>
    <t>DUG BY OWNER (FOUR 12 FT WELLS IN SAME AREA)_x000D_
LOCATED BEHIND THE HOUSE</t>
  </si>
  <si>
    <t>380</t>
  </si>
  <si>
    <t>Harris, Mike</t>
  </si>
  <si>
    <t>JOHN TAYLOR</t>
  </si>
  <si>
    <t>KARL SCHLAUWITZ</t>
  </si>
  <si>
    <t>GEORGE HOMIS</t>
  </si>
  <si>
    <t>I</t>
  </si>
  <si>
    <t>108</t>
  </si>
  <si>
    <t>Pacific Water Wells</t>
  </si>
  <si>
    <t>093P099122</t>
  </si>
  <si>
    <t>ARTESIAN. FLOW OVER GROUND</t>
  </si>
  <si>
    <t>ART KELLY</t>
  </si>
  <si>
    <t>093P088343</t>
  </si>
  <si>
    <t>RON STANEK</t>
  </si>
  <si>
    <t>093P088414</t>
  </si>
  <si>
    <t>JOHN CHERITON</t>
  </si>
  <si>
    <t>GEORGE KURJATA</t>
  </si>
  <si>
    <t>E293049</t>
  </si>
  <si>
    <t>EXC PTNS IN PLS 23877 32641 BCP13080 &amp; BCP32717</t>
  </si>
  <si>
    <t>GEOFFREY SMITHARD</t>
  </si>
  <si>
    <t>BESIDE HOUSE</t>
  </si>
  <si>
    <t>PETER WALKER</t>
  </si>
  <si>
    <t>UP THE HILL BEHIND THE HOUSE</t>
  </si>
  <si>
    <t>093P086141</t>
  </si>
  <si>
    <t>HIGH IRON IF LEFT STANDING, KEEP RUNNING</t>
  </si>
  <si>
    <t>HEINZ MIETHER</t>
  </si>
  <si>
    <t>CHALMER</t>
  </si>
  <si>
    <t>A FEW YARDS FROM GRAVEL PIT ON EAST SIDE OF RIVER SOUTH OF POUCE COUPE</t>
  </si>
  <si>
    <t>22880</t>
  </si>
  <si>
    <t>GLEN READ</t>
  </si>
  <si>
    <t>SCANDIA RANCH</t>
  </si>
  <si>
    <t>ALEC HAMILTON</t>
  </si>
  <si>
    <t>DAVID DUNNE</t>
  </si>
  <si>
    <t>VOPICKA AND MASON ROADS</t>
  </si>
  <si>
    <t>This well is a duplicate of WTN 59774.</t>
  </si>
  <si>
    <t>093P099112</t>
  </si>
  <si>
    <t>VERNON HAGLOF</t>
  </si>
  <si>
    <t>SWEETWATER</t>
  </si>
  <si>
    <t>21526</t>
  </si>
  <si>
    <t>LINEHAM ROD</t>
  </si>
  <si>
    <t>STUARD LAKE ROAD</t>
  </si>
  <si>
    <t>E293041</t>
  </si>
  <si>
    <t>WELL ABANDONED WINTER 2011 BECAUSE OF SEISMIC.</t>
  </si>
  <si>
    <t>RAY GRAFF</t>
  </si>
  <si>
    <t>STEWART LK RD</t>
  </si>
  <si>
    <t>900</t>
  </si>
  <si>
    <t>DICK MILLER</t>
  </si>
  <si>
    <t>VERN DUNNE</t>
  </si>
  <si>
    <t>W HAUBER</t>
  </si>
  <si>
    <t>3100</t>
  </si>
  <si>
    <t>JACK WEISGERBER</t>
  </si>
  <si>
    <t>WALTER BREGER</t>
  </si>
  <si>
    <t>CHARLES MCMILLAN</t>
  </si>
  <si>
    <t>UPPER CUTBANK</t>
  </si>
  <si>
    <t>N SCHLINDER</t>
  </si>
  <si>
    <t>SOUTHERLAND</t>
  </si>
  <si>
    <t>SE 1/4-78-19-W6</t>
  </si>
  <si>
    <t>PIPE/WELDED</t>
  </si>
  <si>
    <t>CRICK</t>
  </si>
  <si>
    <t>SOUTH 1/2 OF NE 1/4 SECTION 16-77-14 W6</t>
  </si>
  <si>
    <t>25675</t>
  </si>
  <si>
    <t>KUTSCHINSKI</t>
  </si>
  <si>
    <t>NE 1/4, W6M</t>
  </si>
  <si>
    <t>E292826</t>
  </si>
  <si>
    <t>LEASK</t>
  </si>
  <si>
    <t>LEASK RD</t>
  </si>
  <si>
    <t>NE 1/4, FELLERS HIGHTS BC</t>
  </si>
  <si>
    <t>SW 1/4_x000D_
PFRA-ARRAS TH#1/95</t>
  </si>
  <si>
    <t>SE 1/4_x000D_
PFRA-ARRAS TH#1/96</t>
  </si>
  <si>
    <t>SE 1/4_x000D_
PFRA-GROUNDBIRCH TH#1/95</t>
  </si>
  <si>
    <t>E292937</t>
  </si>
  <si>
    <t>KREUZINGER</t>
  </si>
  <si>
    <t>260 KREUZINGER ROAD</t>
  </si>
  <si>
    <t>DOUG MCDONALD</t>
  </si>
  <si>
    <t>KROONEN</t>
  </si>
  <si>
    <t>206 ROAD</t>
  </si>
  <si>
    <t>34-77-16-W6. NW 1/4. BEAR MTN - WESTSIDE. SEE SKETCH FOR DETAILS. SUB BY BCP 3492.</t>
  </si>
  <si>
    <t>SW 1/4_x000D_
PFRA-TH#4</t>
  </si>
  <si>
    <t>NE 24</t>
  </si>
  <si>
    <t>SEE SKETCH FOR DETAILS. W6.</t>
  </si>
  <si>
    <t>E293040</t>
  </si>
  <si>
    <t>WELL INFORMATION WAS ENTERED BY A CONTRACTOR AND MINIMAL WELL INFORMATION WAS AVAILABLE.</t>
  </si>
  <si>
    <t>12874 241 RD</t>
  </si>
  <si>
    <t>E292828</t>
  </si>
  <si>
    <t>STUCKY RD</t>
  </si>
  <si>
    <t>E293001</t>
  </si>
  <si>
    <t>E292821</t>
  </si>
  <si>
    <t>1883</t>
  </si>
  <si>
    <t>E292191</t>
  </si>
  <si>
    <t>MINISTRY OF ENVIRONMENT</t>
  </si>
  <si>
    <t>273 ROAD AND 208 ROAD</t>
  </si>
  <si>
    <t>E293011</t>
  </si>
  <si>
    <t>GRAVITY FED SPRING 1400 FT FROM OUTLET. THE WELL INFORMATION WAS ENTERED BY A CONTRACTOR AND MINIMAL WELL INFORMATION WAS AVAILABLE.</t>
  </si>
  <si>
    <t>EXC PL A754 &amp; THE MOST SLY 80 FT IN PARL WIDTH</t>
  </si>
  <si>
    <t>SIMMONS</t>
  </si>
  <si>
    <t>14365 SIMMONS RD</t>
  </si>
  <si>
    <t>E290173</t>
  </si>
  <si>
    <t>SITE 4</t>
  </si>
  <si>
    <t>E292775</t>
  </si>
  <si>
    <t>DEAN</t>
  </si>
  <si>
    <t>CHRISTIE</t>
  </si>
  <si>
    <t>E292816</t>
  </si>
  <si>
    <t>7.0</t>
  </si>
  <si>
    <t>GEORGE GIERSCH</t>
  </si>
  <si>
    <t>093P099341</t>
  </si>
  <si>
    <t>462</t>
  </si>
  <si>
    <t>Tydan Water Wells</t>
  </si>
  <si>
    <t>ODIN AASEN</t>
  </si>
  <si>
    <t>VALLEYVIEW</t>
  </si>
  <si>
    <t>HICHEN</t>
  </si>
  <si>
    <t>HWY 97 S</t>
  </si>
  <si>
    <t>13332</t>
  </si>
  <si>
    <t>KEN BOREK</t>
  </si>
  <si>
    <t>1600</t>
  </si>
  <si>
    <t>J REID</t>
  </si>
  <si>
    <t>CARL ROSE</t>
  </si>
  <si>
    <t>093P060444</t>
  </si>
  <si>
    <t>241</t>
  </si>
  <si>
    <t>R C SIPE</t>
  </si>
  <si>
    <t>GUNDY</t>
  </si>
  <si>
    <t>RIGHT BEHIND HOUSE AND ABOUT 108 YDS FROM ROAD</t>
  </si>
  <si>
    <t>HERB KOECHER</t>
  </si>
  <si>
    <t>093P068132</t>
  </si>
  <si>
    <t>L BERTRAM</t>
  </si>
  <si>
    <t>LARRY MOODY</t>
  </si>
  <si>
    <t>24431</t>
  </si>
  <si>
    <t>DENNIS DOBER</t>
  </si>
  <si>
    <t>JIM WALKER</t>
  </si>
  <si>
    <t>EVELYN WALLIS</t>
  </si>
  <si>
    <t>094A010122</t>
  </si>
  <si>
    <t>ROBERT HOLLINGSHEAD</t>
  </si>
  <si>
    <t>E292812</t>
  </si>
  <si>
    <t>EXC PL 21597</t>
  </si>
  <si>
    <t>RALPH JOELL</t>
  </si>
  <si>
    <t>ROLLA RD</t>
  </si>
  <si>
    <t>TOM RYAN</t>
  </si>
  <si>
    <t>JOE BRITE</t>
  </si>
  <si>
    <t>E292773</t>
  </si>
  <si>
    <t>LOUIE REZNICK</t>
  </si>
  <si>
    <t>216 Rd, 3 miles east of Alaska Hwy, S Taylor</t>
  </si>
  <si>
    <t>093P088441</t>
  </si>
  <si>
    <t>RENEE DOONAN</t>
  </si>
  <si>
    <t>093P089342</t>
  </si>
  <si>
    <t>B HAGLOF</t>
  </si>
  <si>
    <t>RAY TURNER</t>
  </si>
  <si>
    <t>JOE REID</t>
  </si>
  <si>
    <t>FRED WALSH</t>
  </si>
  <si>
    <t>093P087314</t>
  </si>
  <si>
    <t>WILLIAMS</t>
  </si>
  <si>
    <t>W WALKER</t>
  </si>
  <si>
    <t>093P088132</t>
  </si>
  <si>
    <t>TOO MUCH IRON, HARD, USE ANOTHER SUPPLY</t>
  </si>
  <si>
    <t>A ROBERTSON</t>
  </si>
  <si>
    <t>BACKHOE</t>
  </si>
  <si>
    <t>MIKE LUTE</t>
  </si>
  <si>
    <t>RAY WEAVER</t>
  </si>
  <si>
    <t>RON SPITTAL</t>
  </si>
  <si>
    <t>1300</t>
  </si>
  <si>
    <t>F N RONDEAU</t>
  </si>
  <si>
    <t>W A ADAMS</t>
  </si>
  <si>
    <t>ODDEN'S RANCH LTD</t>
  </si>
  <si>
    <t>GROUNDBIRCH, B.C</t>
  </si>
  <si>
    <t>HWY 16 W. OF GROUNDBIRCH STORE</t>
  </si>
  <si>
    <t>E293000</t>
  </si>
  <si>
    <t>KIRTZINGER</t>
  </si>
  <si>
    <t>235 ROAD</t>
  </si>
  <si>
    <t>SE 1/4 SEC 19</t>
  </si>
  <si>
    <t>GROAT</t>
  </si>
  <si>
    <t>SOUTH END OF 261 RD</t>
  </si>
  <si>
    <t>RON COLLINS</t>
  </si>
  <si>
    <t>ALBERT MRACEK</t>
  </si>
  <si>
    <t>WALTER LINSLEY</t>
  </si>
  <si>
    <t>CLAUDE KIDD</t>
  </si>
  <si>
    <t>TURNER</t>
  </si>
  <si>
    <t>TURNER ROAD</t>
  </si>
  <si>
    <t>W E COLE</t>
  </si>
  <si>
    <t>W STUBBERT</t>
  </si>
  <si>
    <t>JENS LARSEN</t>
  </si>
  <si>
    <t>J W CALDWELL</t>
  </si>
  <si>
    <t>8-18-81-15 W6M PARKLAND</t>
  </si>
  <si>
    <t>261</t>
  </si>
  <si>
    <t>PENGROWTH LEASE SITE LSD:8-18-81-15 W6M LOCATED APROXIMATELY 40 KILOMETERS SOUTHEAST OF FORT ST JOHN, BC IN THE PARKLAND FIELD.</t>
  </si>
  <si>
    <t>KISSER</t>
  </si>
  <si>
    <t>3-3634 212 ROAD</t>
  </si>
  <si>
    <t>WEST SIDE</t>
  </si>
  <si>
    <t>TEST DATE: 1994/07/14.</t>
  </si>
  <si>
    <t>MEASUREMENTS FROM GROUND LEVEL. PITLESS UNIT: THREADED PVC NEW.</t>
  </si>
  <si>
    <t>DEMELT</t>
  </si>
  <si>
    <t>E 1/2. W/6.</t>
  </si>
  <si>
    <t>RILEY</t>
  </si>
  <si>
    <t>13242 251 ROAD</t>
  </si>
  <si>
    <t>#4</t>
  </si>
  <si>
    <t>OUTSIDE BARN_x000D_
USED FOR CATTLE</t>
  </si>
  <si>
    <t>MABEL</t>
  </si>
  <si>
    <t>SE 1/4 W6M</t>
  </si>
  <si>
    <t>NW 1/4-79-16-W6</t>
  </si>
  <si>
    <t>CLOSE TO OTHER 160 FT WELL AND WTN21232</t>
  </si>
  <si>
    <t>1838</t>
  </si>
  <si>
    <t>PEACE RIVER REGIONAL DISTRICT</t>
  </si>
  <si>
    <t>KISKATINAW RIVER</t>
  </si>
  <si>
    <t>SE 1/4_x000D_
GRAVEL PIT NEAR KISKATINAW RIVER_x000D_
PFRA-TH#2</t>
  </si>
  <si>
    <t>SEAN PAYNE</t>
  </si>
  <si>
    <t>SE 1/4 SECTION 18 W 6TH M. SEE SKETCH FOR DETAILS.</t>
  </si>
  <si>
    <t>RICHARD  PARKER</t>
  </si>
  <si>
    <t>TREMBLEY</t>
  </si>
  <si>
    <t>209 ROAD</t>
  </si>
  <si>
    <t>SEE SKETCH FOR DETAILS. SW 1/4-28-26-14 W6. 209 RD STRAIGHT TO THE END TOP OF HILL.</t>
  </si>
  <si>
    <t>IRELAND</t>
  </si>
  <si>
    <t>NW 1/4 W6</t>
  </si>
  <si>
    <t>E292929</t>
  </si>
  <si>
    <t>PHILIPS</t>
  </si>
  <si>
    <t>E293009</t>
  </si>
  <si>
    <t>E293043</t>
  </si>
  <si>
    <t>TRI ENVIRONMENTAL CONSULTING INC</t>
  </si>
  <si>
    <t>GARY K C LIN</t>
  </si>
  <si>
    <t>SWEETWATER PARKLAND FARMER INSTITUTE</t>
  </si>
  <si>
    <t>WD 05052902</t>
  </si>
  <si>
    <t>4794 PARKLAND ROAD</t>
  </si>
  <si>
    <t>CASING STICK-UP SIDE</t>
  </si>
  <si>
    <t>ON STICK UP CASING SIDE</t>
  </si>
  <si>
    <t>E293012</t>
  </si>
  <si>
    <t>NE 1/4 OF SEC 36 TP 78 R 19 W6M PEACE RIVER</t>
  </si>
  <si>
    <t>E292935</t>
  </si>
  <si>
    <t>TIETJAN</t>
  </si>
  <si>
    <t>267 RD</t>
  </si>
  <si>
    <t>E290174</t>
  </si>
  <si>
    <t>SITE 5</t>
  </si>
  <si>
    <t>Constr Date</t>
  </si>
  <si>
    <t>Const Method</t>
  </si>
  <si>
    <t>NA</t>
  </si>
  <si>
    <t>AS108</t>
  </si>
  <si>
    <t>Cond</t>
  </si>
  <si>
    <t>Temp</t>
  </si>
  <si>
    <t>DO</t>
  </si>
  <si>
    <t>Total Dissolved Solids (calculated) mg/L</t>
  </si>
  <si>
    <t>Sulfate (SO4)</t>
  </si>
  <si>
    <t>Arsenic (As)</t>
  </si>
  <si>
    <t xml:space="preserve">Boron (B)  </t>
  </si>
  <si>
    <t>Barium (Ba)</t>
  </si>
  <si>
    <t>Calcium (Ca)</t>
  </si>
  <si>
    <t xml:space="preserve">Iron 
(Fe)  </t>
  </si>
  <si>
    <t xml:space="preserve">Potassium (K)  </t>
  </si>
  <si>
    <t xml:space="preserve">Magnesium (Mg)  </t>
  </si>
  <si>
    <t xml:space="preserve">Manganese (Mn)  </t>
  </si>
  <si>
    <t xml:space="preserve">Sodium (Na)  </t>
  </si>
  <si>
    <t xml:space="preserve">Zinc (Zn)  </t>
  </si>
  <si>
    <t>DW MAC (mg/L)</t>
  </si>
  <si>
    <t>&lt;1.5</t>
  </si>
  <si>
    <t>&lt;45</t>
  </si>
  <si>
    <t>&lt;0.01</t>
  </si>
  <si>
    <t>&lt;5</t>
  </si>
  <si>
    <t>&lt;1</t>
  </si>
  <si>
    <t>DW Aestheic</t>
  </si>
  <si>
    <t>&lt;250</t>
  </si>
  <si>
    <t>&lt;500</t>
  </si>
  <si>
    <t>&lt;0.3</t>
  </si>
  <si>
    <t>&lt;0.05</t>
  </si>
  <si>
    <t>&lt;200</t>
  </si>
  <si>
    <t>NEBC AS121</t>
  </si>
  <si>
    <t>NEBC AS122</t>
  </si>
  <si>
    <t>NEBC AS128</t>
  </si>
  <si>
    <t>NEBC AS140</t>
  </si>
  <si>
    <t>McDo091</t>
  </si>
  <si>
    <t>SampleID</t>
  </si>
  <si>
    <t>Sample_Date</t>
  </si>
  <si>
    <t>Aquifer</t>
  </si>
  <si>
    <t>Elevation</t>
  </si>
  <si>
    <t>TDS Calculated from conductivity</t>
  </si>
  <si>
    <t>Eh</t>
  </si>
  <si>
    <t>NH4</t>
  </si>
  <si>
    <t xml:space="preserve">Chloride (Cl)  </t>
  </si>
  <si>
    <t xml:space="preserve">Bromine (Br)  </t>
  </si>
  <si>
    <t xml:space="preserve">Nitrate (NO3)  </t>
  </si>
  <si>
    <t xml:space="preserve">Phosphate (PO4)  </t>
  </si>
  <si>
    <t xml:space="preserve">Aluminium (Al)  </t>
  </si>
  <si>
    <t xml:space="preserve">Lithium (Li)  </t>
  </si>
  <si>
    <t xml:space="preserve">Molybdeum (Mo)  </t>
  </si>
  <si>
    <t>Sulfer 
(S)</t>
  </si>
  <si>
    <t>Si AES</t>
  </si>
  <si>
    <t>Silicon (Si)</t>
  </si>
  <si>
    <t xml:space="preserve">Strontium (Sr) </t>
  </si>
  <si>
    <t>Sum major cations (meq)</t>
  </si>
  <si>
    <t>Sum major anions (meq)</t>
  </si>
  <si>
    <t>E.B.(%)</t>
  </si>
  <si>
    <t>2H</t>
  </si>
  <si>
    <t>AS-113</t>
  </si>
  <si>
    <t>NEBC AS118</t>
  </si>
  <si>
    <t>AS-106</t>
  </si>
  <si>
    <t>AS-49</t>
  </si>
  <si>
    <t>NEBC AS10</t>
  </si>
  <si>
    <t>Burns04</t>
  </si>
  <si>
    <t>NEBC AS131</t>
  </si>
  <si>
    <t>Butl122</t>
  </si>
  <si>
    <t>NEBC AS120</t>
  </si>
  <si>
    <t>AS-46</t>
  </si>
  <si>
    <t>11/26/11</t>
  </si>
  <si>
    <t>NEBC AS145</t>
  </si>
  <si>
    <t>AS-13</t>
  </si>
  <si>
    <t>NEBC AS103</t>
  </si>
  <si>
    <t>Dand101</t>
  </si>
  <si>
    <t>NEBC AS48</t>
  </si>
  <si>
    <t>Dup</t>
  </si>
  <si>
    <t>NEBC AS86</t>
  </si>
  <si>
    <t>Duplicate</t>
  </si>
  <si>
    <t>NEBC AS143</t>
  </si>
  <si>
    <t>AS-40</t>
  </si>
  <si>
    <t>NEBC AS123</t>
  </si>
  <si>
    <t>AS-25</t>
  </si>
  <si>
    <t>NEBC AS134</t>
  </si>
  <si>
    <t>Gund120</t>
  </si>
  <si>
    <t>HH1</t>
  </si>
  <si>
    <t>GW Solutions1</t>
  </si>
  <si>
    <t>HH10</t>
  </si>
  <si>
    <t>GW Solutions10</t>
  </si>
  <si>
    <t>HH11</t>
  </si>
  <si>
    <t>GW Solutions11</t>
  </si>
  <si>
    <t>HH12</t>
  </si>
  <si>
    <t>GW Solutions12</t>
  </si>
  <si>
    <t>HH13</t>
  </si>
  <si>
    <t>GW Solutions13</t>
  </si>
  <si>
    <t>HH14</t>
  </si>
  <si>
    <t>GW Solutions14</t>
  </si>
  <si>
    <t>HH15</t>
  </si>
  <si>
    <t>GW Solutions15</t>
  </si>
  <si>
    <t>BP Well</t>
  </si>
  <si>
    <t>GW Solutions16</t>
  </si>
  <si>
    <t>HH2</t>
  </si>
  <si>
    <t>GW Solutions2</t>
  </si>
  <si>
    <t>HH3</t>
  </si>
  <si>
    <t>GW Solutions3</t>
  </si>
  <si>
    <t>HH4</t>
  </si>
  <si>
    <t>GW Solutions4</t>
  </si>
  <si>
    <t>HH5</t>
  </si>
  <si>
    <t>GW Solutions5</t>
  </si>
  <si>
    <t>HH6</t>
  </si>
  <si>
    <t>GW Solutions6</t>
  </si>
  <si>
    <t>HH7</t>
  </si>
  <si>
    <t>GW Solutions7</t>
  </si>
  <si>
    <t>HH8</t>
  </si>
  <si>
    <t>GW Solutions8</t>
  </si>
  <si>
    <t>HH9</t>
  </si>
  <si>
    <t>GW Solutions9</t>
  </si>
  <si>
    <t>NEBC AS132</t>
  </si>
  <si>
    <t>Haag119</t>
  </si>
  <si>
    <t>NEBC AS136</t>
  </si>
  <si>
    <t>HudH127</t>
  </si>
  <si>
    <t>NEBC AS146</t>
  </si>
  <si>
    <t>Jrem130</t>
  </si>
  <si>
    <t>11/21/11</t>
  </si>
  <si>
    <t>11/27/11</t>
  </si>
  <si>
    <t>11/23/11</t>
  </si>
  <si>
    <t>NEBC AS142</t>
  </si>
  <si>
    <t>Ksmit008</t>
  </si>
  <si>
    <t>AS-11</t>
  </si>
  <si>
    <t>NEBC AS3</t>
  </si>
  <si>
    <t>Mann02</t>
  </si>
  <si>
    <t>NEBC AS129</t>
  </si>
  <si>
    <t>Mant125</t>
  </si>
  <si>
    <t>NEBC AS130</t>
  </si>
  <si>
    <t>MantR124</t>
  </si>
  <si>
    <t>NEBC AS125</t>
  </si>
  <si>
    <t>Midd117</t>
  </si>
  <si>
    <t>NEBC AS5</t>
  </si>
  <si>
    <t>Mummery03</t>
  </si>
  <si>
    <t>NEBC AS112</t>
  </si>
  <si>
    <t>AS-107</t>
  </si>
  <si>
    <t>NEBC AS141</t>
  </si>
  <si>
    <t>AS-66</t>
  </si>
  <si>
    <t>NEBC AS139</t>
  </si>
  <si>
    <t>AS-58</t>
  </si>
  <si>
    <t>NEBC AS51</t>
  </si>
  <si>
    <t>One Island Lake</t>
  </si>
  <si>
    <t>NEBC AS124</t>
  </si>
  <si>
    <t>AS12</t>
  </si>
  <si>
    <t>NEBC AS138</t>
  </si>
  <si>
    <t>Poki129</t>
  </si>
  <si>
    <t>PVhog080</t>
  </si>
  <si>
    <t>NEBC AS144</t>
  </si>
  <si>
    <t>AS-22</t>
  </si>
  <si>
    <t>NEBC AS135</t>
  </si>
  <si>
    <t>AS-87</t>
  </si>
  <si>
    <t>AS-91</t>
  </si>
  <si>
    <t>NEBC AS84</t>
  </si>
  <si>
    <t>Spec102</t>
  </si>
  <si>
    <t>NEBC AS102</t>
  </si>
  <si>
    <t>Spec105</t>
  </si>
  <si>
    <t>NEBC AS111</t>
  </si>
  <si>
    <t>Spec109</t>
  </si>
  <si>
    <t>NEBC AS117</t>
  </si>
  <si>
    <t>Staf114</t>
  </si>
  <si>
    <t>NEBC AS60</t>
  </si>
  <si>
    <t>Stewart Lake</t>
  </si>
  <si>
    <t>NEBC AS63</t>
  </si>
  <si>
    <t>Swan Lake</t>
  </si>
  <si>
    <t>NEBC AS114</t>
  </si>
  <si>
    <t>Thol112</t>
  </si>
  <si>
    <t>NEBC AS147</t>
  </si>
  <si>
    <t>AS-17</t>
  </si>
  <si>
    <t>NEBC AS119</t>
  </si>
  <si>
    <t>AS-30</t>
  </si>
  <si>
    <t>NEBC AS50</t>
  </si>
  <si>
    <t>Unnamed Lake</t>
  </si>
  <si>
    <t>NEBC AS7</t>
  </si>
  <si>
    <t>VanGeloven01</t>
  </si>
  <si>
    <t>NEBC AS127</t>
  </si>
  <si>
    <t>Vinc126</t>
  </si>
  <si>
    <t>NEBC AS137</t>
  </si>
  <si>
    <t>VinR128</t>
  </si>
  <si>
    <t>11/20/11</t>
  </si>
  <si>
    <t>NEBC AS133</t>
  </si>
  <si>
    <t>Weag121</t>
  </si>
  <si>
    <t>NEBC AS126</t>
  </si>
  <si>
    <t>Webs118</t>
  </si>
  <si>
    <t>NEBC AS45</t>
  </si>
  <si>
    <t>NEBC AS25T</t>
  </si>
  <si>
    <t>NEBC AS30T</t>
  </si>
  <si>
    <t>NEBC AS40T</t>
  </si>
  <si>
    <t>NEBC AS46T</t>
  </si>
  <si>
    <t>NEBC AS49T</t>
  </si>
  <si>
    <t>NEBC AS66T</t>
  </si>
  <si>
    <t>NEBC AS91T</t>
  </si>
  <si>
    <t>NEBC AS93T</t>
  </si>
  <si>
    <t>NEBC AS106T</t>
  </si>
  <si>
    <t>NEBC AS107T</t>
  </si>
  <si>
    <t>Metals are dissovled (field filtered) in mg/L</t>
  </si>
  <si>
    <t>UTM-East</t>
  </si>
  <si>
    <t>UTM-North</t>
  </si>
  <si>
    <t>AVERAGE</t>
  </si>
  <si>
    <t>Banh111 (1)</t>
  </si>
  <si>
    <t>Banh111 (2)</t>
  </si>
  <si>
    <t>429-066</t>
  </si>
  <si>
    <t>WQ sample date</t>
  </si>
  <si>
    <t>Benw077 (1)</t>
  </si>
  <si>
    <t>Benw078  (assuming Benw-077 (2))</t>
  </si>
  <si>
    <t>Blom060 (1)</t>
  </si>
  <si>
    <t>Blom060 (2)</t>
  </si>
  <si>
    <t>Cade055 (1)</t>
  </si>
  <si>
    <t>Cade055 (2)</t>
  </si>
  <si>
    <t>Colw009 (1)</t>
  </si>
  <si>
    <t>Colw009 (2)</t>
  </si>
  <si>
    <t>Dyck019 (1)</t>
  </si>
  <si>
    <t>Dyck019 (2)</t>
  </si>
  <si>
    <t>Gier038 (1)</t>
  </si>
  <si>
    <t>Gier038 (2)</t>
  </si>
  <si>
    <t>KSmit008 (1)</t>
  </si>
  <si>
    <t>Ksmit008 (2)</t>
  </si>
  <si>
    <t>Phil013 (1)</t>
  </si>
  <si>
    <t>Phil013 (2)</t>
  </si>
  <si>
    <t>Remp037 (1)</t>
  </si>
  <si>
    <t>Remp037 (2)</t>
  </si>
  <si>
    <t>Rezn094 (1)</t>
  </si>
  <si>
    <t>Rezn094 (2)</t>
  </si>
  <si>
    <t>Neil079 (1)</t>
  </si>
  <si>
    <t>Neil079 (2)</t>
  </si>
  <si>
    <t>Noel053 (1)</t>
  </si>
  <si>
    <t>Noel053 (2)</t>
  </si>
  <si>
    <t>Noel054 (1)</t>
  </si>
  <si>
    <t>NoelB054 (2)</t>
  </si>
  <si>
    <t>Rone074 (1)</t>
  </si>
  <si>
    <t>Rone074 (2)</t>
  </si>
  <si>
    <t>Schw082 (1)</t>
  </si>
  <si>
    <t>Schw082 (2)</t>
  </si>
  <si>
    <t>Tiet032 (1)</t>
  </si>
  <si>
    <t>Tiet032 (2)</t>
  </si>
  <si>
    <t>TupW027 (1)</t>
  </si>
  <si>
    <t>TupW027 (2)</t>
  </si>
  <si>
    <t>AS149</t>
  </si>
  <si>
    <t>Bret131</t>
  </si>
  <si>
    <t>Fore134</t>
  </si>
  <si>
    <t>AS151(spring)  AS152(system)</t>
  </si>
  <si>
    <t>Levi135</t>
  </si>
  <si>
    <t>AS152</t>
  </si>
  <si>
    <t>Plot136</t>
  </si>
  <si>
    <t>AS153 DU: 154</t>
  </si>
  <si>
    <t>Dieh137</t>
  </si>
  <si>
    <t>AS155</t>
  </si>
  <si>
    <t xml:space="preserve">BockA138  </t>
  </si>
  <si>
    <t xml:space="preserve">AS156                   </t>
  </si>
  <si>
    <t>Baxt 139</t>
  </si>
  <si>
    <t>AS157</t>
  </si>
  <si>
    <t>BaxSp140</t>
  </si>
  <si>
    <t>AS158</t>
  </si>
  <si>
    <t>HansA141</t>
  </si>
  <si>
    <t>AS159</t>
  </si>
  <si>
    <t>HansSp143</t>
  </si>
  <si>
    <t>AS160</t>
  </si>
  <si>
    <t>BaxPW144</t>
  </si>
  <si>
    <t>AS161</t>
  </si>
  <si>
    <t>McGi145</t>
  </si>
  <si>
    <t>AS162</t>
  </si>
  <si>
    <t>Lobe146</t>
  </si>
  <si>
    <t>AS163</t>
  </si>
  <si>
    <t>Babc147</t>
  </si>
  <si>
    <t>AS164</t>
  </si>
  <si>
    <t>Preswell148</t>
  </si>
  <si>
    <t>AS165WW</t>
  </si>
  <si>
    <t>Fore149</t>
  </si>
  <si>
    <t>AS166</t>
  </si>
  <si>
    <t>Lang150</t>
  </si>
  <si>
    <t>AS167</t>
  </si>
  <si>
    <t>Run151</t>
  </si>
  <si>
    <t>AS168</t>
  </si>
  <si>
    <t>Hogg152</t>
  </si>
  <si>
    <t>AS169</t>
  </si>
  <si>
    <t>ChLk153</t>
  </si>
  <si>
    <t>AS170</t>
  </si>
  <si>
    <t>Peck154</t>
  </si>
  <si>
    <t>AS171</t>
  </si>
  <si>
    <t>Haug155</t>
  </si>
  <si>
    <t>AS172</t>
  </si>
  <si>
    <t>Hara156</t>
  </si>
  <si>
    <t>AS173</t>
  </si>
  <si>
    <t>HaraSp157</t>
  </si>
  <si>
    <t>AS174</t>
  </si>
  <si>
    <t>Shel158</t>
  </si>
  <si>
    <t>AS175</t>
  </si>
  <si>
    <t>Vand160</t>
  </si>
  <si>
    <t>AS176</t>
  </si>
  <si>
    <t>Nels159</t>
  </si>
  <si>
    <t>AS177</t>
  </si>
  <si>
    <t>Bann163</t>
  </si>
  <si>
    <t>AS179</t>
  </si>
  <si>
    <t>AS18</t>
  </si>
  <si>
    <t>Amst164</t>
  </si>
  <si>
    <t>AS180</t>
  </si>
  <si>
    <t>Good165</t>
  </si>
  <si>
    <t>AS181</t>
  </si>
  <si>
    <t>AsMb166</t>
  </si>
  <si>
    <t>AS182</t>
  </si>
  <si>
    <t>Step167</t>
  </si>
  <si>
    <t>AS183</t>
  </si>
  <si>
    <t>Hetr168</t>
  </si>
  <si>
    <t>AS184</t>
  </si>
  <si>
    <t>Davi169</t>
  </si>
  <si>
    <t>AS185</t>
  </si>
  <si>
    <t>Dant170</t>
  </si>
  <si>
    <t>AS186</t>
  </si>
  <si>
    <t>Esch171</t>
  </si>
  <si>
    <t>AS187</t>
  </si>
  <si>
    <t>Tayl172</t>
  </si>
  <si>
    <t>AS188</t>
  </si>
  <si>
    <t>NPine173</t>
  </si>
  <si>
    <t>AS189</t>
  </si>
  <si>
    <t>AS19</t>
  </si>
  <si>
    <t>BSmit174</t>
  </si>
  <si>
    <t>AS190</t>
  </si>
  <si>
    <t>Bede175</t>
  </si>
  <si>
    <t>AS191</t>
  </si>
  <si>
    <t>uncorrected - WAAS</t>
  </si>
  <si>
    <t>Corrected - BC ACS BCFJ station</t>
  </si>
  <si>
    <t>mcdo091</t>
  </si>
  <si>
    <t>AS100</t>
  </si>
  <si>
    <t>sloa084 jan19/13 pro</t>
  </si>
  <si>
    <t>sloa084</t>
  </si>
  <si>
    <t>AS104</t>
  </si>
  <si>
    <t>benw077 jan14 255rd</t>
  </si>
  <si>
    <t>benw077</t>
  </si>
  <si>
    <t>AS106</t>
  </si>
  <si>
    <t>bad data</t>
  </si>
  <si>
    <t>neil079 jan14/13</t>
  </si>
  <si>
    <t>neil079</t>
  </si>
  <si>
    <t>AS107</t>
  </si>
  <si>
    <t>rone074 jan13/13 235</t>
  </si>
  <si>
    <t>rone074</t>
  </si>
  <si>
    <t>fiel083 jan19/13 grb</t>
  </si>
  <si>
    <t>fiel083</t>
  </si>
  <si>
    <t>AS109</t>
  </si>
  <si>
    <t>1629065 shell nov22</t>
  </si>
  <si>
    <t>AS110</t>
  </si>
  <si>
    <t>staf113 jul24/2014</t>
  </si>
  <si>
    <t>staf114</t>
  </si>
  <si>
    <t>AS117</t>
  </si>
  <si>
    <t>bret131 jul24\2014</t>
  </si>
  <si>
    <t>bret131</t>
  </si>
  <si>
    <t>fore134 jul30/14</t>
  </si>
  <si>
    <t>fore134</t>
  </si>
  <si>
    <t>levi135b jul31\14</t>
  </si>
  <si>
    <t>levi135b</t>
  </si>
  <si>
    <t>plot136 aug3/14</t>
  </si>
  <si>
    <t>plot136</t>
  </si>
  <si>
    <t>dieh137 aug3/14</t>
  </si>
  <si>
    <t xml:space="preserve">dieh137 </t>
  </si>
  <si>
    <t>bockA138 aug3/14</t>
  </si>
  <si>
    <t>bockA138</t>
  </si>
  <si>
    <t>baxt139 aug7/15</t>
  </si>
  <si>
    <t>baxt139</t>
  </si>
  <si>
    <t>baxSp140 aug7/14</t>
  </si>
  <si>
    <t>baxSp140</t>
  </si>
  <si>
    <t>hansA141 aug7/14 aci</t>
  </si>
  <si>
    <t>hansA141</t>
  </si>
  <si>
    <t>hanSp143 aug7/14</t>
  </si>
  <si>
    <t>hanSp143</t>
  </si>
  <si>
    <t>baxPW144 aug7/14</t>
  </si>
  <si>
    <t>baxPW144</t>
  </si>
  <si>
    <t>mcGi145 aug7/14</t>
  </si>
  <si>
    <t>mcGi145</t>
  </si>
  <si>
    <t>lobe146 aug11/14</t>
  </si>
  <si>
    <t>lobe146</t>
  </si>
  <si>
    <t>babc147 aug12/14</t>
  </si>
  <si>
    <t>babc147</t>
  </si>
  <si>
    <t>pres148 aug12/14</t>
  </si>
  <si>
    <t>pres148</t>
  </si>
  <si>
    <t>preswell148</t>
  </si>
  <si>
    <t>fore148 aug12/14</t>
  </si>
  <si>
    <t>fore149</t>
  </si>
  <si>
    <t>lang150 aug15/14</t>
  </si>
  <si>
    <t>lang150</t>
  </si>
  <si>
    <t>runa151  aug15/14</t>
  </si>
  <si>
    <t>runa151</t>
  </si>
  <si>
    <t>hogg152 aug16/14</t>
  </si>
  <si>
    <t>hogg152</t>
  </si>
  <si>
    <t>ChLk153 aug16/14</t>
  </si>
  <si>
    <t>peck154 aug16/14</t>
  </si>
  <si>
    <t>peck154</t>
  </si>
  <si>
    <t>haug155 aug16/14</t>
  </si>
  <si>
    <t>haug155</t>
  </si>
  <si>
    <t>odde033 jan29</t>
  </si>
  <si>
    <t>odde033</t>
  </si>
  <si>
    <t>hame183 oct13/14</t>
  </si>
  <si>
    <t>hame183</t>
  </si>
  <si>
    <t>AS192</t>
  </si>
  <si>
    <t>hameS184</t>
  </si>
  <si>
    <t>AS193</t>
  </si>
  <si>
    <t>allaS185 oct1\14</t>
  </si>
  <si>
    <t>allaS185</t>
  </si>
  <si>
    <t>AS194</t>
  </si>
  <si>
    <t>Bach178 sep26/14</t>
  </si>
  <si>
    <t>Bach178</t>
  </si>
  <si>
    <t>AS198</t>
  </si>
  <si>
    <t>Bach179 sept26</t>
  </si>
  <si>
    <t>Bach179</t>
  </si>
  <si>
    <t>AS200</t>
  </si>
  <si>
    <t>forr180 sep27/14</t>
  </si>
  <si>
    <t>forr180</t>
  </si>
  <si>
    <t>AS201</t>
  </si>
  <si>
    <t>kran191 house oc8/14</t>
  </si>
  <si>
    <t>kran191</t>
  </si>
  <si>
    <t>AS206</t>
  </si>
  <si>
    <t>kran191 wellsite</t>
  </si>
  <si>
    <t xml:space="preserve">kranW191 </t>
  </si>
  <si>
    <t>AS207</t>
  </si>
  <si>
    <t>kran191 wellAntena</t>
  </si>
  <si>
    <t>kranW191 Antena</t>
  </si>
  <si>
    <t>pate192 oct10/14</t>
  </si>
  <si>
    <t>pate192</t>
  </si>
  <si>
    <t>AS208</t>
  </si>
  <si>
    <t>BachML193 oct10/14</t>
  </si>
  <si>
    <t>BachML193</t>
  </si>
  <si>
    <t>AS209</t>
  </si>
  <si>
    <t>bachR194</t>
  </si>
  <si>
    <t>AS210</t>
  </si>
  <si>
    <t>nose196 oct18/14</t>
  </si>
  <si>
    <t xml:space="preserve">nose196 </t>
  </si>
  <si>
    <t>AS211</t>
  </si>
  <si>
    <t>legau195 oct18/14</t>
  </si>
  <si>
    <t>legau195</t>
  </si>
  <si>
    <t>AS212</t>
  </si>
  <si>
    <t>sept28 cade055 new</t>
  </si>
  <si>
    <t>cade055</t>
  </si>
  <si>
    <t>AS46</t>
  </si>
  <si>
    <t>potv051 jul9</t>
  </si>
  <si>
    <t>potv051</t>
  </si>
  <si>
    <t>AS47</t>
  </si>
  <si>
    <t>oct212012 blom060</t>
  </si>
  <si>
    <t>blom060</t>
  </si>
  <si>
    <t>AS49</t>
  </si>
  <si>
    <t>120912 art well chet</t>
  </si>
  <si>
    <t>AS52</t>
  </si>
  <si>
    <t>graf047</t>
  </si>
  <si>
    <t>AS53</t>
  </si>
  <si>
    <t>lins046 june23</t>
  </si>
  <si>
    <t>lins046</t>
  </si>
  <si>
    <t>AS54</t>
  </si>
  <si>
    <t>oct28 s taylor</t>
  </si>
  <si>
    <t>broo063</t>
  </si>
  <si>
    <t>AS55</t>
  </si>
  <si>
    <t>oct24 2012 ackl061 s</t>
  </si>
  <si>
    <t>ackl061</t>
  </si>
  <si>
    <t>AS56</t>
  </si>
  <si>
    <t>noelB054</t>
  </si>
  <si>
    <t>AS58</t>
  </si>
  <si>
    <t xml:space="preserve"> sep26 grader h20 no</t>
  </si>
  <si>
    <t>NoelB054</t>
  </si>
  <si>
    <t>AS58 same as below</t>
  </si>
  <si>
    <t>wolf049 jul08</t>
  </si>
  <si>
    <t>wolf049</t>
  </si>
  <si>
    <t>AS61</t>
  </si>
  <si>
    <t>sept28 simm057 sprin</t>
  </si>
  <si>
    <t>simm057</t>
  </si>
  <si>
    <t>AS62</t>
  </si>
  <si>
    <t>shel1068 nov23 kisk</t>
  </si>
  <si>
    <t>shel1068</t>
  </si>
  <si>
    <t>AS64</t>
  </si>
  <si>
    <t>sept26/12 conocophil</t>
  </si>
  <si>
    <t>noel053</t>
  </si>
  <si>
    <t>AS66</t>
  </si>
  <si>
    <t>mgraf jul08, 25795</t>
  </si>
  <si>
    <t>mgraf048</t>
  </si>
  <si>
    <t>AS67</t>
  </si>
  <si>
    <t>shel4067 nov23 kiska</t>
  </si>
  <si>
    <t>shel4067</t>
  </si>
  <si>
    <t>AS68</t>
  </si>
  <si>
    <t>AS69</t>
  </si>
  <si>
    <t>westgate s taylor oc</t>
  </si>
  <si>
    <t>west062</t>
  </si>
  <si>
    <t>AS70</t>
  </si>
  <si>
    <t>strat095 feb16/13</t>
  </si>
  <si>
    <t>strat095</t>
  </si>
  <si>
    <t>AS82</t>
  </si>
  <si>
    <t>mell085</t>
  </si>
  <si>
    <t>AS85</t>
  </si>
  <si>
    <t>rezn094 feb11/13</t>
  </si>
  <si>
    <t>rezn094</t>
  </si>
  <si>
    <t>AS87</t>
  </si>
  <si>
    <t>reznDO093</t>
  </si>
  <si>
    <t>AS88</t>
  </si>
  <si>
    <t>schaB090 jan28/13</t>
  </si>
  <si>
    <t>schaB090</t>
  </si>
  <si>
    <t>AS89</t>
  </si>
  <si>
    <t>AS90</t>
  </si>
  <si>
    <t>real time - no corrections collected</t>
  </si>
  <si>
    <t>schw082 jan17 doeriv</t>
  </si>
  <si>
    <t>schw082</t>
  </si>
  <si>
    <t>AS91</t>
  </si>
  <si>
    <t>blac073 jan12/13 tow</t>
  </si>
  <si>
    <t>blac073</t>
  </si>
  <si>
    <t>AS92</t>
  </si>
  <si>
    <t>bent078 jan14/13</t>
  </si>
  <si>
    <t>bent078</t>
  </si>
  <si>
    <t>AS93</t>
  </si>
  <si>
    <t>tutt072 jan8/13 epin</t>
  </si>
  <si>
    <t>tutt072</t>
  </si>
  <si>
    <t>AS94</t>
  </si>
  <si>
    <t>PVhog080 jan15/13</t>
  </si>
  <si>
    <t>AS95</t>
  </si>
  <si>
    <t>devu092 feb11/13</t>
  </si>
  <si>
    <t>devu092</t>
  </si>
  <si>
    <t>AS96</t>
  </si>
  <si>
    <t>land070 jan8/13 259r</t>
  </si>
  <si>
    <t>land070</t>
  </si>
  <si>
    <t>AS97</t>
  </si>
  <si>
    <t>verd075 jan13/13</t>
  </si>
  <si>
    <t>verd075</t>
  </si>
  <si>
    <t>AS98</t>
  </si>
  <si>
    <t>scha089 jan28/13</t>
  </si>
  <si>
    <t>scha089</t>
  </si>
  <si>
    <t>AS99</t>
  </si>
  <si>
    <t>bockB139 dry aug3/14</t>
  </si>
  <si>
    <t>bockB139 dry</t>
  </si>
  <si>
    <t>Dry Well</t>
  </si>
  <si>
    <t>hansB142</t>
  </si>
  <si>
    <t>farmB133 jul28/14</t>
  </si>
  <si>
    <t>farmB133</t>
  </si>
  <si>
    <t>farmA132 jul28/14</t>
  </si>
  <si>
    <t>farmA132</t>
  </si>
  <si>
    <t>hansSpB143 aug7/14</t>
  </si>
  <si>
    <t>hansSpB143</t>
  </si>
  <si>
    <t>thenry oct10/14</t>
  </si>
  <si>
    <t xml:space="preserve">thenry </t>
  </si>
  <si>
    <t>1213 mon well07</t>
  </si>
  <si>
    <t>Well07</t>
  </si>
  <si>
    <t>no sample</t>
  </si>
  <si>
    <t>cadeB056</t>
  </si>
  <si>
    <t>No Sample</t>
  </si>
  <si>
    <t>landB071 jan8/13</t>
  </si>
  <si>
    <t>landB071</t>
  </si>
  <si>
    <t>mcin088 jan28/13</t>
  </si>
  <si>
    <t>mcin088</t>
  </si>
  <si>
    <t>Mgraf050</t>
  </si>
  <si>
    <t>mgrafA050</t>
  </si>
  <si>
    <t>nov2 mich064</t>
  </si>
  <si>
    <t>mich064</t>
  </si>
  <si>
    <t>stans085 jan19/13</t>
  </si>
  <si>
    <t>stans086</t>
  </si>
  <si>
    <t>stansB086</t>
  </si>
  <si>
    <t>stanB087</t>
  </si>
  <si>
    <t>tupper plant oct8</t>
  </si>
  <si>
    <t>pad23058</t>
  </si>
  <si>
    <t>verdB076 jan13/13 ab</t>
  </si>
  <si>
    <t>verdB076</t>
  </si>
  <si>
    <t>wood069 shell nov23</t>
  </si>
  <si>
    <t>wood069</t>
  </si>
  <si>
    <t>sept28 cade old</t>
  </si>
  <si>
    <t>no sample same as above</t>
  </si>
  <si>
    <t>Comment</t>
  </si>
  <si>
    <t>Site Id</t>
  </si>
  <si>
    <t>Sample Id</t>
  </si>
  <si>
    <t>Num. Sat.</t>
  </si>
  <si>
    <t>PDOP</t>
  </si>
  <si>
    <t>Date/Time</t>
  </si>
  <si>
    <t>Duration (hh:mm:ss)</t>
  </si>
  <si>
    <t>Easting</t>
  </si>
  <si>
    <t>Northing</t>
  </si>
  <si>
    <t>Height</t>
  </si>
  <si>
    <t>Horizontal Error (m)</t>
  </si>
  <si>
    <t>Vertical Error (m)</t>
  </si>
  <si>
    <t>AS151(system)</t>
  </si>
  <si>
    <t>Tupp025 (1)</t>
  </si>
  <si>
    <t>Tupp025 (2)</t>
  </si>
  <si>
    <t>Jlea043 (1)</t>
  </si>
  <si>
    <t>Jlea043 (2)</t>
  </si>
  <si>
    <t>wt107668</t>
  </si>
  <si>
    <t>wt107669</t>
  </si>
  <si>
    <t>wt107670</t>
  </si>
  <si>
    <t>wt107672</t>
  </si>
  <si>
    <t>wt107675</t>
  </si>
  <si>
    <t>wt107640</t>
  </si>
  <si>
    <t>wt107641</t>
  </si>
  <si>
    <t>wt107642</t>
  </si>
  <si>
    <t>wt107677</t>
  </si>
  <si>
    <t>wt55184</t>
  </si>
  <si>
    <t>wt107648</t>
  </si>
  <si>
    <t>wt107636</t>
  </si>
  <si>
    <t>wt107649</t>
  </si>
  <si>
    <t>wt107662</t>
  </si>
  <si>
    <t>wt107650</t>
  </si>
  <si>
    <t>wt107680</t>
  </si>
  <si>
    <t>wt107681</t>
  </si>
  <si>
    <t>wt107683</t>
  </si>
  <si>
    <t>wt107684</t>
  </si>
  <si>
    <t>wt107652</t>
  </si>
  <si>
    <t>wt107653</t>
  </si>
  <si>
    <t>wt107689</t>
  </si>
  <si>
    <t xml:space="preserve">Unconsolidated  </t>
  </si>
  <si>
    <t>wt107654</t>
  </si>
  <si>
    <t>wt107691</t>
  </si>
  <si>
    <t>wt107690</t>
  </si>
  <si>
    <t>wt107655</t>
  </si>
  <si>
    <t>wt107656</t>
  </si>
  <si>
    <t>wt107657</t>
  </si>
  <si>
    <t>wt107692</t>
  </si>
  <si>
    <t>wt107693</t>
  </si>
  <si>
    <t>wt107694</t>
  </si>
  <si>
    <t>wt107695</t>
  </si>
  <si>
    <t>wt107696</t>
  </si>
  <si>
    <t>wt107699</t>
  </si>
  <si>
    <t>none, very close to wt102888</t>
  </si>
  <si>
    <t>wt107659</t>
  </si>
  <si>
    <t>wt107660</t>
  </si>
  <si>
    <t>wt107700</t>
  </si>
  <si>
    <t>wt107635</t>
  </si>
  <si>
    <t>none, not in a mapped aquifer</t>
  </si>
  <si>
    <t>wt107661</t>
  </si>
  <si>
    <t>wt107701</t>
  </si>
  <si>
    <t>wt107702</t>
  </si>
  <si>
    <t>wt104730</t>
  </si>
  <si>
    <t>wt109308</t>
  </si>
  <si>
    <t>wt104734</t>
  </si>
  <si>
    <t>wt98335</t>
  </si>
  <si>
    <t xml:space="preserve">wt102773?   </t>
  </si>
  <si>
    <t>wt93901</t>
  </si>
  <si>
    <t xml:space="preserve">Flouride (F)  </t>
  </si>
  <si>
    <t>Ammonia NH4</t>
  </si>
  <si>
    <t>Measued</t>
  </si>
  <si>
    <t>WQ Information Source</t>
  </si>
  <si>
    <t>`</t>
  </si>
  <si>
    <t>Zinc (AES=5 mg/L)</t>
  </si>
  <si>
    <t>Aquifer lithology for plots</t>
  </si>
  <si>
    <t>Boron 
(B) 
(MAC=5 mg/L)</t>
  </si>
  <si>
    <t>Barium (Ba)
(MAC=1.0 mg/L)</t>
  </si>
  <si>
    <t>Flouride (F)
(MA =1.5 mg/L)</t>
  </si>
  <si>
    <t>Chloride
(Cl) 
(AES=250 mg/L)</t>
  </si>
  <si>
    <t>Nitrate
(NO3) 
(MAC=45 mg/L)</t>
  </si>
  <si>
    <t>Sulfate
(SO4) 
(AES=500 mg/L)</t>
  </si>
  <si>
    <t>Arsenic (As)
(MAC = 0.01 mg/l)</t>
  </si>
  <si>
    <t>Calcium 
(Ca)
(mg/L)</t>
  </si>
  <si>
    <t>Iron  
(Fe)
(AES=0.3 mg/L)</t>
  </si>
  <si>
    <t xml:space="preserve">Magnesium (Mg)
(mg/L)  </t>
  </si>
  <si>
    <t>Manganese
(Mn)
(AES=0.05 mg/L)</t>
  </si>
  <si>
    <t>Sodium  
(Na)
(AES=200 mg/L)</t>
  </si>
  <si>
    <t>Aluminium (Al) 
(mg/L)</t>
  </si>
  <si>
    <t>Bromine (Br)</t>
  </si>
  <si>
    <t>Ammonia (NH3)
(mg/L)</t>
  </si>
  <si>
    <t/>
  </si>
  <si>
    <t>Other Data with no location information</t>
  </si>
  <si>
    <t>Lithium 
(Li)
(mg/L)</t>
  </si>
  <si>
    <t>Bicarbonate (HCO3)</t>
  </si>
  <si>
    <t>Bicarbonate
(HCO3)
(mg/L)</t>
  </si>
  <si>
    <t xml:space="preserve">Molybdeum (Mo) 
(mg/L) </t>
  </si>
  <si>
    <t xml:space="preserve">Phosphate (PO4) 
(mg/L) </t>
  </si>
  <si>
    <t>Potassium (K) 
 (mg/L)</t>
  </si>
  <si>
    <t xml:space="preserve">Silicon 
(Si)
(mg/L) </t>
  </si>
  <si>
    <t xml:space="preserve"> Hardness (mg/l) </t>
  </si>
  <si>
    <t>TDS (mg/L)</t>
  </si>
  <si>
    <t>MoE Hydro- Stratigraphy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</si>
</sst>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
    <numFmt numFmtId="166" formatCode="0.000000"/>
    <numFmt numFmtId="167" formatCode="0.0000"/>
    <numFmt numFmtId="168" formatCode="0.00000"/>
  </numFmts>
  <fonts count="62"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MS Sans Serif"/>
      <family val="2"/>
    </font>
    <font>
      <sz val="9"/>
      <color indexed="81"/>
      <name val="Tahoma"/>
      <family val="2"/>
    </font>
    <font>
      <b/>
      <sz val="9"/>
      <color indexed="81"/>
      <name val="Tahoma"/>
      <family val="2"/>
    </font>
    <font>
      <sz val="10"/>
      <name val="Calibri"/>
      <family val="2"/>
      <scheme val="minor"/>
    </font>
    <font>
      <sz val="10"/>
      <color indexed="8"/>
      <name val="Arial"/>
      <family val="2"/>
    </font>
    <font>
      <sz val="8"/>
      <color indexed="81"/>
      <name val="Tahoma"/>
      <family val="2"/>
    </font>
    <font>
      <b/>
      <sz val="8"/>
      <color indexed="81"/>
      <name val="Tahoma"/>
      <family val="2"/>
    </font>
    <font>
      <sz val="10"/>
      <name val="Arial Unicode MS"/>
      <family val="2"/>
    </font>
    <font>
      <sz val="10"/>
      <color indexed="8"/>
      <name val="Calibri"/>
      <family val="2"/>
      <scheme val="minor"/>
    </font>
    <font>
      <sz val="11"/>
      <color indexed="8"/>
      <name val="Calibri"/>
      <family val="2"/>
    </font>
    <font>
      <sz val="10"/>
      <color indexed="8"/>
      <name val="Arial"/>
      <family val="2"/>
    </font>
    <font>
      <b/>
      <sz val="10"/>
      <name val="Calibri"/>
      <family val="2"/>
      <scheme val="minor"/>
    </font>
    <font>
      <sz val="10"/>
      <color indexed="8"/>
      <name val="Calibri"/>
      <family val="2"/>
    </font>
    <font>
      <sz val="11"/>
      <name val="Calibri"/>
      <family val="2"/>
      <scheme val="minor"/>
    </font>
    <font>
      <sz val="10"/>
      <name val="Arial"/>
      <family val="2"/>
    </font>
    <font>
      <sz val="10"/>
      <name val="Arial"/>
      <family val="2"/>
    </font>
    <font>
      <b/>
      <sz val="11"/>
      <color theme="1"/>
      <name val="Calibri"/>
      <family val="2"/>
      <scheme val="minor"/>
    </font>
    <font>
      <sz val="11"/>
      <color indexed="8"/>
      <name val="Calibri"/>
      <family val="2"/>
    </font>
    <font>
      <sz val="9"/>
      <color indexed="81"/>
      <name val="Tahoma"/>
      <charset val="1"/>
    </font>
    <font>
      <b/>
      <sz val="9"/>
      <color indexed="81"/>
      <name val="Tahoma"/>
      <charset val="1"/>
    </font>
  </fonts>
  <fills count="20">
    <fill>
      <patternFill patternType="none"/>
    </fill>
    <fill>
      <patternFill patternType="gray125"/>
    </fill>
    <fill>
      <patternFill patternType="solid">
        <fgColor theme="2" tint="-0.249977111117893"/>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CCFF99"/>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0" tint="-4.9989318521683403E-2"/>
        <bgColor indexed="64"/>
      </patternFill>
    </fill>
  </fills>
  <borders count="15">
    <border>
      <left/>
      <right/>
      <top/>
      <bottom/>
      <diagonal/>
    </border>
    <border>
      <left style="thin">
        <color indexed="22"/>
      </left>
      <right style="thin">
        <color indexed="22"/>
      </right>
      <top style="thin">
        <color indexed="22"/>
      </top>
      <bottom style="thin">
        <color indexed="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1">
    <xf numFmtId="0" fontId="0" fillId="0" borderId="0"/>
    <xf numFmtId="0" fontId="41" fillId="0" borderId="0"/>
    <xf numFmtId="0" fontId="46" fillId="0" borderId="0"/>
    <xf numFmtId="0" fontId="40" fillId="0" borderId="0"/>
    <xf numFmtId="0" fontId="52" fillId="0" borderId="0"/>
    <xf numFmtId="0" fontId="38" fillId="0" borderId="0"/>
    <xf numFmtId="0" fontId="35" fillId="0" borderId="0"/>
    <xf numFmtId="0" fontId="34" fillId="0" borderId="0"/>
    <xf numFmtId="0" fontId="33" fillId="0" borderId="0"/>
    <xf numFmtId="0" fontId="57" fillId="0" borderId="0"/>
    <xf numFmtId="0" fontId="32" fillId="0" borderId="0"/>
    <xf numFmtId="0" fontId="30" fillId="0" borderId="0"/>
    <xf numFmtId="0" fontId="25" fillId="0" borderId="0"/>
    <xf numFmtId="0" fontId="21" fillId="0" borderId="0"/>
    <xf numFmtId="0" fontId="20" fillId="0" borderId="0"/>
    <xf numFmtId="0" fontId="19" fillId="0" borderId="0"/>
    <xf numFmtId="0" fontId="17" fillId="0" borderId="0"/>
    <xf numFmtId="0" fontId="17" fillId="0" borderId="0"/>
    <xf numFmtId="0" fontId="16" fillId="0" borderId="0"/>
    <xf numFmtId="0" fontId="12" fillId="0" borderId="0"/>
    <xf numFmtId="0" fontId="4" fillId="0" borderId="0"/>
  </cellStyleXfs>
  <cellXfs count="483">
    <xf numFmtId="0" fontId="0" fillId="0" borderId="0" xfId="0"/>
    <xf numFmtId="1" fontId="40" fillId="0" borderId="0" xfId="3" applyNumberFormat="1" applyAlignment="1">
      <alignment horizontal="left"/>
    </xf>
    <xf numFmtId="164" fontId="40" fillId="0" borderId="0" xfId="3" applyNumberFormat="1" applyAlignment="1">
      <alignment horizontal="left"/>
    </xf>
    <xf numFmtId="0" fontId="40" fillId="0" borderId="0" xfId="3" quotePrefix="1" applyNumberFormat="1" applyAlignment="1">
      <alignment horizontal="left"/>
    </xf>
    <xf numFmtId="2" fontId="40" fillId="0" borderId="0" xfId="3" applyNumberFormat="1" applyAlignment="1">
      <alignment horizontal="left"/>
    </xf>
    <xf numFmtId="0" fontId="40" fillId="0" borderId="0" xfId="3" applyAlignment="1">
      <alignment horizontal="left"/>
    </xf>
    <xf numFmtId="1" fontId="40" fillId="0" borderId="0" xfId="3" applyNumberFormat="1" applyAlignment="1">
      <alignment horizontal="left" wrapText="1"/>
    </xf>
    <xf numFmtId="1" fontId="39" fillId="0" borderId="0" xfId="3" applyNumberFormat="1" applyFont="1" applyAlignment="1">
      <alignment horizontal="left" wrapText="1"/>
    </xf>
    <xf numFmtId="2" fontId="39" fillId="0" borderId="0" xfId="3" applyNumberFormat="1" applyFont="1" applyAlignment="1">
      <alignment horizontal="left" wrapText="1"/>
    </xf>
    <xf numFmtId="0" fontId="40" fillId="0" borderId="0" xfId="3" applyAlignment="1">
      <alignment horizontal="left" wrapText="1"/>
    </xf>
    <xf numFmtId="0" fontId="40" fillId="0" borderId="0" xfId="3" applyNumberFormat="1" applyAlignment="1">
      <alignment horizontal="left"/>
    </xf>
    <xf numFmtId="1" fontId="45" fillId="2" borderId="2" xfId="0" applyNumberFormat="1" applyFont="1" applyFill="1" applyBorder="1" applyAlignment="1">
      <alignment horizontal="left"/>
    </xf>
    <xf numFmtId="164" fontId="45" fillId="2" borderId="2" xfId="0" applyNumberFormat="1" applyFont="1" applyFill="1" applyBorder="1" applyAlignment="1">
      <alignment horizontal="left"/>
    </xf>
    <xf numFmtId="0" fontId="45" fillId="2" borderId="2" xfId="0" applyFont="1" applyFill="1" applyBorder="1"/>
    <xf numFmtId="49" fontId="45" fillId="2" borderId="2" xfId="0" applyNumberFormat="1" applyFont="1" applyFill="1" applyBorder="1" applyAlignment="1">
      <alignment horizontal="left"/>
    </xf>
    <xf numFmtId="1" fontId="45" fillId="0" borderId="2" xfId="0" applyNumberFormat="1" applyFont="1" applyFill="1" applyBorder="1" applyAlignment="1">
      <alignment horizontal="left"/>
    </xf>
    <xf numFmtId="164" fontId="45" fillId="0" borderId="2" xfId="0" applyNumberFormat="1" applyFont="1" applyFill="1" applyBorder="1" applyAlignment="1">
      <alignment horizontal="left"/>
    </xf>
    <xf numFmtId="49" fontId="45" fillId="0" borderId="2" xfId="0" applyNumberFormat="1" applyFont="1" applyFill="1" applyBorder="1" applyAlignment="1">
      <alignment horizontal="left"/>
    </xf>
    <xf numFmtId="0" fontId="45" fillId="0" borderId="2" xfId="0" applyFont="1" applyFill="1" applyBorder="1"/>
    <xf numFmtId="1" fontId="45" fillId="3" borderId="2" xfId="0" applyNumberFormat="1" applyFont="1" applyFill="1" applyBorder="1" applyAlignment="1">
      <alignment horizontal="left"/>
    </xf>
    <xf numFmtId="164" fontId="45" fillId="3" borderId="2" xfId="0" applyNumberFormat="1" applyFont="1" applyFill="1" applyBorder="1" applyAlignment="1">
      <alignment horizontal="left"/>
    </xf>
    <xf numFmtId="49" fontId="45" fillId="3" borderId="2" xfId="0" applyNumberFormat="1" applyFont="1" applyFill="1" applyBorder="1" applyAlignment="1">
      <alignment horizontal="left"/>
    </xf>
    <xf numFmtId="0" fontId="45" fillId="3" borderId="2" xfId="0" applyFont="1" applyFill="1" applyBorder="1"/>
    <xf numFmtId="49" fontId="45" fillId="0" borderId="2" xfId="0" applyNumberFormat="1" applyFont="1" applyFill="1" applyBorder="1" applyAlignment="1"/>
    <xf numFmtId="49" fontId="45" fillId="2" borderId="2" xfId="0" applyNumberFormat="1" applyFont="1" applyFill="1" applyBorder="1" applyAlignment="1"/>
    <xf numFmtId="1" fontId="45" fillId="7" borderId="2" xfId="0" applyNumberFormat="1" applyFont="1" applyFill="1" applyBorder="1" applyAlignment="1">
      <alignment horizontal="left"/>
    </xf>
    <xf numFmtId="164" fontId="45" fillId="7" borderId="2" xfId="0" applyNumberFormat="1" applyFont="1" applyFill="1" applyBorder="1" applyAlignment="1">
      <alignment horizontal="left"/>
    </xf>
    <xf numFmtId="49" fontId="45" fillId="7" borderId="2" xfId="0" applyNumberFormat="1" applyFont="1" applyFill="1" applyBorder="1" applyAlignment="1">
      <alignment horizontal="left"/>
    </xf>
    <xf numFmtId="0" fontId="45" fillId="7" borderId="2" xfId="0" applyFont="1" applyFill="1" applyBorder="1"/>
    <xf numFmtId="1" fontId="45" fillId="8" borderId="2" xfId="0" applyNumberFormat="1" applyFont="1" applyFill="1" applyBorder="1" applyAlignment="1">
      <alignment horizontal="left"/>
    </xf>
    <xf numFmtId="49" fontId="45" fillId="8" borderId="2" xfId="0" applyNumberFormat="1" applyFont="1" applyFill="1" applyBorder="1" applyAlignment="1">
      <alignment horizontal="left"/>
    </xf>
    <xf numFmtId="0" fontId="45" fillId="8" borderId="2" xfId="0" applyFont="1" applyFill="1" applyBorder="1"/>
    <xf numFmtId="49" fontId="45" fillId="8" borderId="2" xfId="0" applyNumberFormat="1" applyFont="1" applyFill="1" applyBorder="1" applyAlignment="1"/>
    <xf numFmtId="1" fontId="45" fillId="9" borderId="2" xfId="0" applyNumberFormat="1" applyFont="1" applyFill="1" applyBorder="1" applyAlignment="1">
      <alignment horizontal="left"/>
    </xf>
    <xf numFmtId="164" fontId="45" fillId="9" borderId="2" xfId="0" applyNumberFormat="1" applyFont="1" applyFill="1" applyBorder="1" applyAlignment="1">
      <alignment horizontal="left"/>
    </xf>
    <xf numFmtId="49" fontId="45" fillId="9" borderId="2" xfId="0" applyNumberFormat="1" applyFont="1" applyFill="1" applyBorder="1" applyAlignment="1">
      <alignment horizontal="left"/>
    </xf>
    <xf numFmtId="0" fontId="45" fillId="9" borderId="2" xfId="0" applyFont="1" applyFill="1" applyBorder="1"/>
    <xf numFmtId="49" fontId="45" fillId="3" borderId="2" xfId="0" applyNumberFormat="1" applyFont="1" applyFill="1" applyBorder="1" applyAlignment="1"/>
    <xf numFmtId="0" fontId="45" fillId="2" borderId="3" xfId="0" quotePrefix="1" applyNumberFormat="1" applyFont="1" applyFill="1" applyBorder="1" applyAlignment="1">
      <alignment horizontal="left"/>
    </xf>
    <xf numFmtId="0" fontId="45" fillId="0" borderId="3" xfId="0" quotePrefix="1" applyNumberFormat="1" applyFont="1" applyFill="1" applyBorder="1" applyAlignment="1">
      <alignment horizontal="left"/>
    </xf>
    <xf numFmtId="0" fontId="45" fillId="3" borderId="3" xfId="0" quotePrefix="1" applyNumberFormat="1" applyFont="1" applyFill="1" applyBorder="1" applyAlignment="1">
      <alignment horizontal="left"/>
    </xf>
    <xf numFmtId="0" fontId="45" fillId="9" borderId="3" xfId="0" quotePrefix="1" applyNumberFormat="1" applyFont="1" applyFill="1" applyBorder="1" applyAlignment="1">
      <alignment horizontal="left"/>
    </xf>
    <xf numFmtId="0" fontId="45" fillId="7" borderId="3" xfId="0" quotePrefix="1" applyNumberFormat="1" applyFont="1" applyFill="1" applyBorder="1" applyAlignment="1">
      <alignment horizontal="left"/>
    </xf>
    <xf numFmtId="1" fontId="45" fillId="8" borderId="3" xfId="0" applyNumberFormat="1" applyFont="1" applyFill="1" applyBorder="1" applyAlignment="1">
      <alignment horizontal="left"/>
    </xf>
    <xf numFmtId="1" fontId="45" fillId="0" borderId="3" xfId="0" applyNumberFormat="1" applyFont="1" applyFill="1" applyBorder="1" applyAlignment="1">
      <alignment horizontal="left"/>
    </xf>
    <xf numFmtId="1" fontId="45" fillId="3" borderId="3" xfId="0" applyNumberFormat="1" applyFont="1" applyFill="1" applyBorder="1" applyAlignment="1">
      <alignment horizontal="left"/>
    </xf>
    <xf numFmtId="1" fontId="45" fillId="2" borderId="8" xfId="0" applyNumberFormat="1" applyFont="1" applyFill="1" applyBorder="1" applyAlignment="1">
      <alignment horizontal="left"/>
    </xf>
    <xf numFmtId="164" fontId="45" fillId="2" borderId="9" xfId="0" applyNumberFormat="1" applyFont="1" applyFill="1" applyBorder="1" applyAlignment="1">
      <alignment horizontal="left"/>
    </xf>
    <xf numFmtId="1" fontId="45" fillId="0" borderId="8" xfId="0" applyNumberFormat="1" applyFont="1" applyFill="1" applyBorder="1" applyAlignment="1">
      <alignment horizontal="left"/>
    </xf>
    <xf numFmtId="164" fontId="45" fillId="0" borderId="9" xfId="0" applyNumberFormat="1" applyFont="1" applyFill="1" applyBorder="1" applyAlignment="1">
      <alignment horizontal="left"/>
    </xf>
    <xf numFmtId="1" fontId="45" fillId="3" borderId="8" xfId="0" applyNumberFormat="1" applyFont="1" applyFill="1" applyBorder="1" applyAlignment="1">
      <alignment horizontal="left"/>
    </xf>
    <xf numFmtId="164" fontId="45" fillId="3" borderId="9" xfId="0" applyNumberFormat="1" applyFont="1" applyFill="1" applyBorder="1" applyAlignment="1">
      <alignment horizontal="left"/>
    </xf>
    <xf numFmtId="1" fontId="45" fillId="9" borderId="8" xfId="0" applyNumberFormat="1" applyFont="1" applyFill="1" applyBorder="1" applyAlignment="1">
      <alignment horizontal="left"/>
    </xf>
    <xf numFmtId="164" fontId="45" fillId="9" borderId="9" xfId="0" applyNumberFormat="1" applyFont="1" applyFill="1" applyBorder="1" applyAlignment="1">
      <alignment horizontal="left"/>
    </xf>
    <xf numFmtId="1" fontId="45" fillId="7" borderId="8" xfId="0" applyNumberFormat="1" applyFont="1" applyFill="1" applyBorder="1" applyAlignment="1">
      <alignment horizontal="left"/>
    </xf>
    <xf numFmtId="164" fontId="45" fillId="7" borderId="9" xfId="0" applyNumberFormat="1" applyFont="1" applyFill="1" applyBorder="1" applyAlignment="1">
      <alignment horizontal="left"/>
    </xf>
    <xf numFmtId="1" fontId="45" fillId="8" borderId="8" xfId="0" applyNumberFormat="1" applyFont="1" applyFill="1" applyBorder="1" applyAlignment="1">
      <alignment horizontal="left"/>
    </xf>
    <xf numFmtId="1" fontId="45" fillId="2" borderId="3" xfId="0" applyNumberFormat="1" applyFont="1" applyFill="1" applyBorder="1" applyAlignment="1">
      <alignment horizontal="left"/>
    </xf>
    <xf numFmtId="0" fontId="45" fillId="2" borderId="4" xfId="0" applyFont="1" applyFill="1" applyBorder="1"/>
    <xf numFmtId="0" fontId="45" fillId="0" borderId="4" xfId="0" applyFont="1" applyFill="1" applyBorder="1"/>
    <xf numFmtId="0" fontId="45" fillId="2" borderId="9" xfId="0" applyFont="1" applyFill="1" applyBorder="1"/>
    <xf numFmtId="49" fontId="45" fillId="2" borderId="9" xfId="0" applyNumberFormat="1" applyFont="1" applyFill="1" applyBorder="1" applyAlignment="1">
      <alignment horizontal="left"/>
    </xf>
    <xf numFmtId="49" fontId="45" fillId="0" borderId="9" xfId="0" applyNumberFormat="1" applyFont="1" applyFill="1" applyBorder="1" applyAlignment="1">
      <alignment horizontal="left"/>
    </xf>
    <xf numFmtId="49" fontId="45" fillId="3" borderId="9" xfId="0" applyNumberFormat="1" applyFont="1" applyFill="1" applyBorder="1" applyAlignment="1">
      <alignment horizontal="left"/>
    </xf>
    <xf numFmtId="0" fontId="45" fillId="0" borderId="9" xfId="0" applyFont="1" applyFill="1" applyBorder="1"/>
    <xf numFmtId="49" fontId="45" fillId="9" borderId="9" xfId="0" applyNumberFormat="1" applyFont="1" applyFill="1" applyBorder="1" applyAlignment="1">
      <alignment horizontal="left"/>
    </xf>
    <xf numFmtId="0" fontId="45" fillId="2" borderId="8" xfId="0" applyFont="1" applyFill="1" applyBorder="1" applyAlignment="1">
      <alignment horizontal="left" vertical="center"/>
    </xf>
    <xf numFmtId="0" fontId="45" fillId="0" borderId="8" xfId="0" applyFont="1" applyFill="1" applyBorder="1" applyAlignment="1">
      <alignment horizontal="left" vertical="center"/>
    </xf>
    <xf numFmtId="0" fontId="45" fillId="0" borderId="8" xfId="0" applyFont="1" applyFill="1" applyBorder="1"/>
    <xf numFmtId="49" fontId="45" fillId="2" borderId="9" xfId="0" applyNumberFormat="1" applyFont="1" applyFill="1" applyBorder="1" applyAlignment="1"/>
    <xf numFmtId="49" fontId="45" fillId="0" borderId="9" xfId="0" applyNumberFormat="1" applyFont="1" applyFill="1" applyBorder="1" applyAlignment="1"/>
    <xf numFmtId="0" fontId="45" fillId="0" borderId="9" xfId="0" applyNumberFormat="1" applyFont="1" applyFill="1" applyBorder="1" applyAlignment="1">
      <alignment horizontal="left"/>
    </xf>
    <xf numFmtId="0" fontId="45" fillId="0" borderId="8" xfId="0" applyFont="1" applyFill="1" applyBorder="1" applyAlignment="1">
      <alignment horizontal="left"/>
    </xf>
    <xf numFmtId="0" fontId="45" fillId="2" borderId="8" xfId="0" applyFont="1" applyFill="1" applyBorder="1" applyAlignment="1">
      <alignment horizontal="left"/>
    </xf>
    <xf numFmtId="0" fontId="45" fillId="7" borderId="8" xfId="0" applyFont="1" applyFill="1" applyBorder="1" applyAlignment="1">
      <alignment horizontal="left"/>
    </xf>
    <xf numFmtId="49" fontId="45" fillId="7" borderId="9" xfId="0" applyNumberFormat="1" applyFont="1" applyFill="1" applyBorder="1" applyAlignment="1">
      <alignment horizontal="left"/>
    </xf>
    <xf numFmtId="0" fontId="45" fillId="2" borderId="8" xfId="0" applyFont="1" applyFill="1" applyBorder="1"/>
    <xf numFmtId="0" fontId="45" fillId="9" borderId="8" xfId="0" applyFont="1" applyFill="1" applyBorder="1" applyAlignment="1">
      <alignment horizontal="left" vertical="center"/>
    </xf>
    <xf numFmtId="0" fontId="49" fillId="2" borderId="8" xfId="0" applyFont="1" applyFill="1" applyBorder="1" applyAlignment="1">
      <alignment horizontal="left" vertical="center"/>
    </xf>
    <xf numFmtId="0" fontId="49" fillId="0" borderId="8" xfId="0" applyFont="1" applyFill="1" applyBorder="1" applyAlignment="1">
      <alignment horizontal="left" vertical="center"/>
    </xf>
    <xf numFmtId="0" fontId="49" fillId="7" borderId="8" xfId="0" applyFont="1" applyFill="1" applyBorder="1" applyAlignment="1">
      <alignment horizontal="left" vertical="center"/>
    </xf>
    <xf numFmtId="0" fontId="49" fillId="0" borderId="8" xfId="0" applyFont="1" applyFill="1" applyBorder="1" applyAlignment="1">
      <alignment horizontal="left"/>
    </xf>
    <xf numFmtId="0" fontId="41" fillId="0" borderId="8" xfId="0" applyFont="1" applyFill="1" applyBorder="1"/>
    <xf numFmtId="0" fontId="45" fillId="8" borderId="9" xfId="0" applyFont="1" applyFill="1" applyBorder="1"/>
    <xf numFmtId="0" fontId="45" fillId="3" borderId="9" xfId="0" applyFont="1" applyFill="1" applyBorder="1"/>
    <xf numFmtId="0" fontId="45" fillId="2" borderId="10" xfId="0" applyFont="1" applyFill="1" applyBorder="1"/>
    <xf numFmtId="0" fontId="50" fillId="2" borderId="10" xfId="2" applyFont="1" applyFill="1" applyBorder="1" applyAlignment="1">
      <alignment horizontal="left"/>
    </xf>
    <xf numFmtId="49" fontId="45" fillId="0" borderId="10" xfId="0" applyNumberFormat="1" applyFont="1" applyFill="1" applyBorder="1" applyAlignment="1">
      <alignment horizontal="left"/>
    </xf>
    <xf numFmtId="0" fontId="50" fillId="0" borderId="10" xfId="2" applyFont="1" applyFill="1" applyBorder="1" applyAlignment="1">
      <alignment horizontal="left"/>
    </xf>
    <xf numFmtId="49" fontId="45" fillId="3" borderId="10" xfId="0" applyNumberFormat="1" applyFont="1" applyFill="1" applyBorder="1" applyAlignment="1">
      <alignment horizontal="left"/>
    </xf>
    <xf numFmtId="49" fontId="45" fillId="2" borderId="10" xfId="0" applyNumberFormat="1" applyFont="1" applyFill="1" applyBorder="1" applyAlignment="1">
      <alignment horizontal="left"/>
    </xf>
    <xf numFmtId="0" fontId="45" fillId="0" borderId="10" xfId="0" applyFont="1" applyFill="1" applyBorder="1"/>
    <xf numFmtId="49" fontId="45" fillId="9" borderId="10" xfId="0" applyNumberFormat="1" applyFont="1" applyFill="1" applyBorder="1" applyAlignment="1">
      <alignment horizontal="left"/>
    </xf>
    <xf numFmtId="49" fontId="45" fillId="0" borderId="10" xfId="0" applyNumberFormat="1" applyFont="1" applyFill="1" applyBorder="1" applyAlignment="1"/>
    <xf numFmtId="49" fontId="45" fillId="2" borderId="10" xfId="0" applyNumberFormat="1" applyFont="1" applyFill="1" applyBorder="1" applyAlignment="1"/>
    <xf numFmtId="49" fontId="45" fillId="7" borderId="10" xfId="0" applyNumberFormat="1" applyFont="1" applyFill="1" applyBorder="1" applyAlignment="1">
      <alignment horizontal="left"/>
    </xf>
    <xf numFmtId="49" fontId="45" fillId="8" borderId="10" xfId="0" applyNumberFormat="1" applyFont="1" applyFill="1" applyBorder="1" applyAlignment="1">
      <alignment horizontal="left"/>
    </xf>
    <xf numFmtId="49" fontId="45" fillId="8" borderId="10" xfId="0" applyNumberFormat="1" applyFont="1" applyFill="1" applyBorder="1" applyAlignment="1"/>
    <xf numFmtId="49" fontId="45" fillId="3" borderId="10" xfId="0" applyNumberFormat="1" applyFont="1" applyFill="1" applyBorder="1" applyAlignment="1"/>
    <xf numFmtId="0" fontId="45" fillId="3" borderId="4" xfId="0" applyFont="1" applyFill="1" applyBorder="1"/>
    <xf numFmtId="0" fontId="45" fillId="9" borderId="4" xfId="0" applyFont="1" applyFill="1" applyBorder="1"/>
    <xf numFmtId="0" fontId="45" fillId="7" borderId="4" xfId="0" applyFont="1" applyFill="1" applyBorder="1"/>
    <xf numFmtId="0" fontId="45" fillId="8" borderId="4" xfId="0" applyFont="1" applyFill="1" applyBorder="1"/>
    <xf numFmtId="0" fontId="50" fillId="2" borderId="8" xfId="2" applyFont="1" applyFill="1" applyBorder="1" applyAlignment="1">
      <alignment horizontal="left"/>
    </xf>
    <xf numFmtId="0" fontId="50" fillId="2" borderId="9" xfId="2" applyFont="1" applyFill="1" applyBorder="1" applyAlignment="1">
      <alignment horizontal="center"/>
    </xf>
    <xf numFmtId="0" fontId="50" fillId="0" borderId="8" xfId="2" applyFont="1" applyFill="1" applyBorder="1" applyAlignment="1">
      <alignment horizontal="left"/>
    </xf>
    <xf numFmtId="0" fontId="50" fillId="0" borderId="9" xfId="2" applyFont="1" applyFill="1" applyBorder="1" applyAlignment="1">
      <alignment horizontal="center"/>
    </xf>
    <xf numFmtId="0" fontId="50" fillId="3" borderId="8" xfId="2" applyFont="1" applyFill="1" applyBorder="1" applyAlignment="1">
      <alignment horizontal="left"/>
    </xf>
    <xf numFmtId="0" fontId="50" fillId="3" borderId="9" xfId="2" applyFont="1" applyFill="1" applyBorder="1" applyAlignment="1">
      <alignment horizontal="center"/>
    </xf>
    <xf numFmtId="0" fontId="45" fillId="0" borderId="9" xfId="0" applyFont="1" applyFill="1" applyBorder="1" applyAlignment="1">
      <alignment horizontal="center"/>
    </xf>
    <xf numFmtId="0" fontId="45" fillId="9" borderId="8" xfId="0" applyFont="1" applyFill="1" applyBorder="1"/>
    <xf numFmtId="0" fontId="50" fillId="9" borderId="9" xfId="2" applyFont="1" applyFill="1" applyBorder="1" applyAlignment="1">
      <alignment horizontal="center"/>
    </xf>
    <xf numFmtId="0" fontId="45" fillId="3" borderId="8" xfId="0" applyFont="1" applyFill="1" applyBorder="1"/>
    <xf numFmtId="0" fontId="45" fillId="3" borderId="9" xfId="0" applyFont="1" applyFill="1" applyBorder="1" applyAlignment="1">
      <alignment horizontal="center"/>
    </xf>
    <xf numFmtId="0" fontId="45" fillId="2" borderId="9" xfId="0" applyFont="1" applyFill="1" applyBorder="1" applyAlignment="1">
      <alignment horizontal="center"/>
    </xf>
    <xf numFmtId="0" fontId="45" fillId="7" borderId="8" xfId="0" applyFont="1" applyFill="1" applyBorder="1"/>
    <xf numFmtId="0" fontId="45" fillId="7" borderId="9" xfId="0" applyFont="1" applyFill="1" applyBorder="1" applyAlignment="1">
      <alignment horizontal="center"/>
    </xf>
    <xf numFmtId="0" fontId="45" fillId="9" borderId="9" xfId="0" applyFont="1" applyFill="1" applyBorder="1" applyAlignment="1">
      <alignment horizontal="center"/>
    </xf>
    <xf numFmtId="0" fontId="45" fillId="8" borderId="9" xfId="0" applyFont="1" applyFill="1" applyBorder="1" applyAlignment="1">
      <alignment horizontal="center"/>
    </xf>
    <xf numFmtId="0" fontId="45" fillId="2" borderId="12" xfId="0" applyFont="1" applyFill="1" applyBorder="1"/>
    <xf numFmtId="0" fontId="45" fillId="0" borderId="12" xfId="0" applyFont="1" applyFill="1" applyBorder="1"/>
    <xf numFmtId="0" fontId="45" fillId="3" borderId="12" xfId="0" applyFont="1" applyFill="1" applyBorder="1"/>
    <xf numFmtId="0" fontId="45" fillId="9" borderId="12" xfId="0" applyFont="1" applyFill="1" applyBorder="1"/>
    <xf numFmtId="0" fontId="45" fillId="7" borderId="12" xfId="0" applyFont="1" applyFill="1" applyBorder="1"/>
    <xf numFmtId="0" fontId="45" fillId="8" borderId="12" xfId="0" applyFont="1" applyFill="1" applyBorder="1"/>
    <xf numFmtId="164" fontId="45" fillId="2" borderId="10" xfId="0" applyNumberFormat="1" applyFont="1" applyFill="1" applyBorder="1" applyAlignment="1">
      <alignment horizontal="left"/>
    </xf>
    <xf numFmtId="164" fontId="45" fillId="0" borderId="10" xfId="0" applyNumberFormat="1" applyFont="1" applyFill="1" applyBorder="1" applyAlignment="1">
      <alignment horizontal="left"/>
    </xf>
    <xf numFmtId="1" fontId="53" fillId="0" borderId="3" xfId="0" applyNumberFormat="1" applyFont="1" applyFill="1" applyBorder="1" applyAlignment="1">
      <alignment horizontal="left"/>
    </xf>
    <xf numFmtId="1" fontId="53" fillId="0" borderId="5" xfId="0" applyNumberFormat="1" applyFont="1" applyFill="1" applyBorder="1" applyAlignment="1">
      <alignment horizontal="left" wrapText="1"/>
    </xf>
    <xf numFmtId="1" fontId="53" fillId="0" borderId="6" xfId="0" applyNumberFormat="1" applyFont="1" applyFill="1" applyBorder="1" applyAlignment="1">
      <alignment horizontal="left" wrapText="1"/>
    </xf>
    <xf numFmtId="164" fontId="53" fillId="0" borderId="6" xfId="0" applyNumberFormat="1" applyFont="1" applyFill="1" applyBorder="1" applyAlignment="1">
      <alignment horizontal="left" wrapText="1"/>
    </xf>
    <xf numFmtId="164" fontId="53" fillId="0" borderId="7" xfId="0" applyNumberFormat="1" applyFont="1" applyFill="1" applyBorder="1" applyAlignment="1">
      <alignment horizontal="left" wrapText="1"/>
    </xf>
    <xf numFmtId="1" fontId="53" fillId="0" borderId="4" xfId="0" applyNumberFormat="1" applyFont="1" applyFill="1" applyBorder="1" applyAlignment="1">
      <alignment horizontal="left" wrapText="1"/>
    </xf>
    <xf numFmtId="1" fontId="53" fillId="0" borderId="2" xfId="0" applyNumberFormat="1" applyFont="1" applyFill="1" applyBorder="1" applyAlignment="1">
      <alignment horizontal="left" wrapText="1"/>
    </xf>
    <xf numFmtId="1" fontId="53" fillId="0" borderId="3" xfId="0" applyNumberFormat="1" applyFont="1" applyFill="1" applyBorder="1" applyAlignment="1">
      <alignment horizontal="left" wrapText="1"/>
    </xf>
    <xf numFmtId="1" fontId="53" fillId="6" borderId="5" xfId="0" applyNumberFormat="1" applyFont="1" applyFill="1" applyBorder="1" applyAlignment="1">
      <alignment horizontal="left"/>
    </xf>
    <xf numFmtId="49" fontId="53" fillId="6" borderId="6" xfId="0" applyNumberFormat="1" applyFont="1" applyFill="1" applyBorder="1" applyAlignment="1">
      <alignment horizontal="left" wrapText="1"/>
    </xf>
    <xf numFmtId="49" fontId="53" fillId="6" borderId="7" xfId="0" applyNumberFormat="1" applyFont="1" applyFill="1" applyBorder="1" applyAlignment="1">
      <alignment horizontal="left" wrapText="1"/>
    </xf>
    <xf numFmtId="49" fontId="53" fillId="0" borderId="10" xfId="0" applyNumberFormat="1" applyFont="1" applyFill="1" applyBorder="1" applyAlignment="1">
      <alignment horizontal="left" wrapText="1"/>
    </xf>
    <xf numFmtId="0" fontId="53" fillId="5" borderId="5" xfId="0" applyFont="1" applyFill="1" applyBorder="1" applyAlignment="1">
      <alignment horizontal="left" wrapText="1"/>
    </xf>
    <xf numFmtId="0" fontId="53" fillId="5" borderId="7" xfId="0" applyFont="1" applyFill="1" applyBorder="1" applyAlignment="1">
      <alignment horizontal="left" wrapText="1"/>
    </xf>
    <xf numFmtId="0" fontId="53" fillId="4" borderId="11" xfId="0" applyFont="1" applyFill="1" applyBorder="1" applyAlignment="1">
      <alignment wrapText="1"/>
    </xf>
    <xf numFmtId="0" fontId="41" fillId="2" borderId="8" xfId="0" applyFont="1" applyFill="1" applyBorder="1"/>
    <xf numFmtId="0" fontId="41" fillId="0" borderId="12" xfId="0" applyFont="1" applyFill="1" applyBorder="1"/>
    <xf numFmtId="0" fontId="41" fillId="2" borderId="12" xfId="0" applyFont="1" applyFill="1" applyBorder="1"/>
    <xf numFmtId="0" fontId="41" fillId="0" borderId="8" xfId="0" applyFont="1" applyBorder="1"/>
    <xf numFmtId="164" fontId="54" fillId="8" borderId="2" xfId="4" applyNumberFormat="1" applyFont="1" applyFill="1" applyBorder="1" applyAlignment="1">
      <alignment horizontal="left"/>
    </xf>
    <xf numFmtId="164" fontId="54" fillId="8" borderId="9" xfId="4" applyNumberFormat="1" applyFont="1" applyFill="1" applyBorder="1" applyAlignment="1">
      <alignment horizontal="left"/>
    </xf>
    <xf numFmtId="0" fontId="54" fillId="8" borderId="8" xfId="4" applyFont="1" applyFill="1" applyBorder="1" applyAlignment="1"/>
    <xf numFmtId="164" fontId="54" fillId="0" borderId="2" xfId="4" applyNumberFormat="1" applyFont="1" applyFill="1" applyBorder="1" applyAlignment="1">
      <alignment horizontal="left"/>
    </xf>
    <xf numFmtId="164" fontId="54" fillId="0" borderId="9" xfId="4" applyNumberFormat="1" applyFont="1" applyFill="1" applyBorder="1" applyAlignment="1">
      <alignment horizontal="left"/>
    </xf>
    <xf numFmtId="0" fontId="54" fillId="0" borderId="8" xfId="4" applyFont="1" applyFill="1" applyBorder="1" applyAlignment="1"/>
    <xf numFmtId="164" fontId="54" fillId="3" borderId="2" xfId="4" applyNumberFormat="1" applyFont="1" applyFill="1" applyBorder="1" applyAlignment="1">
      <alignment horizontal="left"/>
    </xf>
    <xf numFmtId="164" fontId="54" fillId="3" borderId="9" xfId="4" applyNumberFormat="1" applyFont="1" applyFill="1" applyBorder="1" applyAlignment="1">
      <alignment horizontal="left"/>
    </xf>
    <xf numFmtId="0" fontId="54" fillId="3" borderId="8" xfId="4" applyFont="1" applyFill="1" applyBorder="1" applyAlignment="1"/>
    <xf numFmtId="164" fontId="37" fillId="0" borderId="0" xfId="3" applyNumberFormat="1" applyFont="1" applyAlignment="1">
      <alignment horizontal="left" wrapText="1"/>
    </xf>
    <xf numFmtId="1" fontId="36" fillId="0" borderId="0" xfId="3" applyNumberFormat="1" applyFont="1" applyAlignment="1">
      <alignment horizontal="left" wrapText="1"/>
    </xf>
    <xf numFmtId="1" fontId="35" fillId="0" borderId="0" xfId="3" applyNumberFormat="1" applyFont="1" applyAlignment="1">
      <alignment horizontal="left" wrapText="1"/>
    </xf>
    <xf numFmtId="164" fontId="35" fillId="0" borderId="0" xfId="3" applyNumberFormat="1" applyFont="1" applyAlignment="1">
      <alignment horizontal="left" wrapText="1"/>
    </xf>
    <xf numFmtId="1" fontId="35" fillId="0" borderId="0" xfId="3" applyNumberFormat="1" applyFont="1" applyAlignment="1">
      <alignment horizontal="left"/>
    </xf>
    <xf numFmtId="0" fontId="51" fillId="0" borderId="0" xfId="4" applyFont="1" applyFill="1" applyBorder="1" applyAlignment="1">
      <alignment horizontal="left"/>
    </xf>
    <xf numFmtId="1" fontId="34" fillId="0" borderId="0" xfId="3" applyNumberFormat="1" applyFont="1" applyAlignment="1">
      <alignment horizontal="left"/>
    </xf>
    <xf numFmtId="164" fontId="34" fillId="0" borderId="0" xfId="3" applyNumberFormat="1" applyFont="1" applyAlignment="1">
      <alignment horizontal="left"/>
    </xf>
    <xf numFmtId="1" fontId="34" fillId="0" borderId="0" xfId="3" applyNumberFormat="1" applyFont="1" applyAlignment="1">
      <alignment horizontal="left" wrapText="1"/>
    </xf>
    <xf numFmtId="1" fontId="33" fillId="0" borderId="0" xfId="3" applyNumberFormat="1" applyFont="1" applyAlignment="1">
      <alignment horizontal="left"/>
    </xf>
    <xf numFmtId="164" fontId="33" fillId="0" borderId="0" xfId="3" applyNumberFormat="1" applyFont="1" applyAlignment="1">
      <alignment horizontal="left"/>
    </xf>
    <xf numFmtId="0" fontId="45" fillId="10" borderId="3" xfId="0" quotePrefix="1" applyNumberFormat="1" applyFont="1" applyFill="1" applyBorder="1" applyAlignment="1">
      <alignment horizontal="left"/>
    </xf>
    <xf numFmtId="1" fontId="45" fillId="10" borderId="8" xfId="0" applyNumberFormat="1" applyFont="1" applyFill="1" applyBorder="1" applyAlignment="1">
      <alignment horizontal="left"/>
    </xf>
    <xf numFmtId="1" fontId="45" fillId="10" borderId="2" xfId="0" applyNumberFormat="1" applyFont="1" applyFill="1" applyBorder="1" applyAlignment="1">
      <alignment horizontal="left"/>
    </xf>
    <xf numFmtId="164" fontId="45" fillId="10" borderId="2" xfId="0" applyNumberFormat="1" applyFont="1" applyFill="1" applyBorder="1" applyAlignment="1">
      <alignment horizontal="left"/>
    </xf>
    <xf numFmtId="164" fontId="45" fillId="10" borderId="9" xfId="0" applyNumberFormat="1" applyFont="1" applyFill="1" applyBorder="1" applyAlignment="1">
      <alignment horizontal="left"/>
    </xf>
    <xf numFmtId="164" fontId="45" fillId="10" borderId="10" xfId="0" applyNumberFormat="1" applyFont="1" applyFill="1" applyBorder="1" applyAlignment="1">
      <alignment horizontal="left"/>
    </xf>
    <xf numFmtId="1" fontId="45" fillId="10" borderId="3" xfId="0" applyNumberFormat="1" applyFont="1" applyFill="1" applyBorder="1" applyAlignment="1">
      <alignment horizontal="left"/>
    </xf>
    <xf numFmtId="49" fontId="45" fillId="10" borderId="2" xfId="0" applyNumberFormat="1" applyFont="1" applyFill="1" applyBorder="1" applyAlignment="1">
      <alignment horizontal="left"/>
    </xf>
    <xf numFmtId="49" fontId="45" fillId="10" borderId="9" xfId="0" applyNumberFormat="1" applyFont="1" applyFill="1" applyBorder="1" applyAlignment="1">
      <alignment horizontal="left"/>
    </xf>
    <xf numFmtId="49" fontId="45" fillId="10" borderId="10" xfId="0" applyNumberFormat="1" applyFont="1" applyFill="1" applyBorder="1" applyAlignment="1">
      <alignment horizontal="left"/>
    </xf>
    <xf numFmtId="0" fontId="45" fillId="10" borderId="8" xfId="0" applyFont="1" applyFill="1" applyBorder="1"/>
    <xf numFmtId="0" fontId="50" fillId="10" borderId="9" xfId="2" applyFont="1" applyFill="1" applyBorder="1" applyAlignment="1">
      <alignment horizontal="center"/>
    </xf>
    <xf numFmtId="0" fontId="45" fillId="10" borderId="12" xfId="0" applyFont="1" applyFill="1" applyBorder="1"/>
    <xf numFmtId="0" fontId="45" fillId="10" borderId="4" xfId="0" applyFont="1" applyFill="1" applyBorder="1"/>
    <xf numFmtId="0" fontId="45" fillId="10" borderId="2" xfId="0" applyFont="1" applyFill="1" applyBorder="1"/>
    <xf numFmtId="0" fontId="45" fillId="8" borderId="3" xfId="0" quotePrefix="1" applyNumberFormat="1" applyFont="1" applyFill="1" applyBorder="1" applyAlignment="1">
      <alignment horizontal="left"/>
    </xf>
    <xf numFmtId="164" fontId="45" fillId="8" borderId="2" xfId="0" applyNumberFormat="1" applyFont="1" applyFill="1" applyBorder="1" applyAlignment="1">
      <alignment horizontal="left"/>
    </xf>
    <xf numFmtId="164" fontId="45" fillId="8" borderId="9" xfId="0" applyNumberFormat="1" applyFont="1" applyFill="1" applyBorder="1" applyAlignment="1">
      <alignment horizontal="left"/>
    </xf>
    <xf numFmtId="164" fontId="45" fillId="8" borderId="10" xfId="0" applyNumberFormat="1" applyFont="1" applyFill="1" applyBorder="1" applyAlignment="1">
      <alignment horizontal="left"/>
    </xf>
    <xf numFmtId="49" fontId="45" fillId="8" borderId="9" xfId="0" applyNumberFormat="1" applyFont="1" applyFill="1" applyBorder="1" applyAlignment="1">
      <alignment horizontal="left"/>
    </xf>
    <xf numFmtId="0" fontId="45" fillId="8" borderId="8" xfId="0" applyFont="1" applyFill="1" applyBorder="1"/>
    <xf numFmtId="0" fontId="50" fillId="8" borderId="9" xfId="2" applyFont="1" applyFill="1" applyBorder="1" applyAlignment="1">
      <alignment horizontal="center"/>
    </xf>
    <xf numFmtId="1" fontId="32" fillId="0" borderId="0" xfId="3" applyNumberFormat="1" applyFont="1" applyAlignment="1">
      <alignment horizontal="left"/>
    </xf>
    <xf numFmtId="164" fontId="32" fillId="0" borderId="0" xfId="3" applyNumberFormat="1" applyFont="1" applyAlignment="1">
      <alignment horizontal="left"/>
    </xf>
    <xf numFmtId="164" fontId="40" fillId="0" borderId="0" xfId="3" applyNumberFormat="1" applyFill="1" applyAlignment="1">
      <alignment horizontal="left"/>
    </xf>
    <xf numFmtId="0" fontId="0" fillId="10" borderId="2" xfId="0" applyFill="1" applyBorder="1"/>
    <xf numFmtId="0" fontId="45" fillId="10" borderId="2" xfId="0" applyFont="1" applyFill="1" applyBorder="1" applyAlignment="1">
      <alignment horizontal="left"/>
    </xf>
    <xf numFmtId="164" fontId="45" fillId="10" borderId="4" xfId="0" applyNumberFormat="1" applyFont="1" applyFill="1" applyBorder="1" applyAlignment="1">
      <alignment horizontal="left"/>
    </xf>
    <xf numFmtId="0" fontId="45" fillId="10" borderId="8" xfId="0" applyFont="1" applyFill="1" applyBorder="1" applyAlignment="1">
      <alignment horizontal="left"/>
    </xf>
    <xf numFmtId="1" fontId="31" fillId="0" borderId="0" xfId="3" applyNumberFormat="1" applyFont="1" applyAlignment="1">
      <alignment horizontal="left"/>
    </xf>
    <xf numFmtId="164" fontId="31" fillId="0" borderId="0" xfId="3" applyNumberFormat="1" applyFont="1" applyAlignment="1">
      <alignment horizontal="left"/>
    </xf>
    <xf numFmtId="164" fontId="30" fillId="0" borderId="0" xfId="3" applyNumberFormat="1" applyFont="1" applyAlignment="1">
      <alignment horizontal="left"/>
    </xf>
    <xf numFmtId="2" fontId="30" fillId="0" borderId="0" xfId="3" applyNumberFormat="1" applyFont="1" applyAlignment="1">
      <alignment horizontal="left"/>
    </xf>
    <xf numFmtId="1" fontId="30" fillId="0" borderId="0" xfId="3" applyNumberFormat="1" applyFont="1" applyAlignment="1">
      <alignment horizontal="left"/>
    </xf>
    <xf numFmtId="0" fontId="30" fillId="0" borderId="0" xfId="3" applyFont="1" applyAlignment="1">
      <alignment horizontal="left"/>
    </xf>
    <xf numFmtId="0" fontId="55" fillId="0" borderId="0" xfId="0" applyFont="1" applyAlignment="1">
      <alignment horizontal="left"/>
    </xf>
    <xf numFmtId="1" fontId="30" fillId="0" borderId="0" xfId="3" applyNumberFormat="1" applyFont="1" applyAlignment="1">
      <alignment horizontal="left" wrapText="1"/>
    </xf>
    <xf numFmtId="164" fontId="55" fillId="0" borderId="0" xfId="0" applyNumberFormat="1" applyFont="1" applyAlignment="1">
      <alignment horizontal="left"/>
    </xf>
    <xf numFmtId="1" fontId="55" fillId="0" borderId="0" xfId="0" applyNumberFormat="1" applyFont="1" applyAlignment="1">
      <alignment horizontal="left"/>
    </xf>
    <xf numFmtId="0" fontId="55" fillId="0" borderId="0" xfId="0" applyFont="1" applyFill="1" applyAlignment="1">
      <alignment horizontal="left"/>
    </xf>
    <xf numFmtId="1" fontId="33" fillId="0" borderId="0" xfId="3" applyNumberFormat="1" applyFont="1" applyFill="1" applyAlignment="1">
      <alignment horizontal="left"/>
    </xf>
    <xf numFmtId="0" fontId="59" fillId="0" borderId="0" xfId="4" applyFont="1" applyFill="1" applyBorder="1" applyAlignment="1">
      <alignment horizontal="left"/>
    </xf>
    <xf numFmtId="0" fontId="55" fillId="0" borderId="0" xfId="0" applyFont="1" applyFill="1" applyAlignment="1">
      <alignment horizontal="left" wrapText="1"/>
    </xf>
    <xf numFmtId="0" fontId="55" fillId="0" borderId="0" xfId="0" applyFont="1" applyFill="1"/>
    <xf numFmtId="1" fontId="55" fillId="0" borderId="0" xfId="0" applyNumberFormat="1" applyFont="1" applyFill="1" applyAlignment="1">
      <alignment horizontal="left"/>
    </xf>
    <xf numFmtId="164" fontId="30" fillId="0" borderId="0" xfId="3" applyNumberFormat="1" applyFont="1" applyFill="1" applyAlignment="1">
      <alignment horizontal="left"/>
    </xf>
    <xf numFmtId="2" fontId="30" fillId="0" borderId="0" xfId="3" applyNumberFormat="1" applyFont="1" applyFill="1" applyAlignment="1">
      <alignment horizontal="left"/>
    </xf>
    <xf numFmtId="1" fontId="30" fillId="0" borderId="0" xfId="3" applyNumberFormat="1" applyFont="1" applyFill="1" applyAlignment="1">
      <alignment horizontal="left"/>
    </xf>
    <xf numFmtId="0" fontId="30" fillId="0" borderId="0" xfId="3" applyFont="1" applyFill="1" applyAlignment="1">
      <alignment horizontal="left"/>
    </xf>
    <xf numFmtId="1" fontId="34" fillId="0" borderId="0" xfId="3" applyNumberFormat="1" applyFont="1" applyFill="1" applyAlignment="1">
      <alignment horizontal="left"/>
    </xf>
    <xf numFmtId="1" fontId="29" fillId="0" borderId="0" xfId="3" applyNumberFormat="1" applyFont="1" applyAlignment="1">
      <alignment horizontal="left"/>
    </xf>
    <xf numFmtId="164" fontId="29" fillId="0" borderId="0" xfId="3" applyNumberFormat="1" applyFont="1" applyAlignment="1">
      <alignment horizontal="left"/>
    </xf>
    <xf numFmtId="1" fontId="31" fillId="0" borderId="0" xfId="3" applyNumberFormat="1" applyFont="1" applyFill="1" applyAlignment="1">
      <alignment horizontal="left"/>
    </xf>
    <xf numFmtId="1" fontId="29" fillId="0" borderId="0" xfId="3" applyNumberFormat="1" applyFont="1" applyFill="1" applyAlignment="1">
      <alignment horizontal="left"/>
    </xf>
    <xf numFmtId="1" fontId="28" fillId="0" borderId="0" xfId="3" applyNumberFormat="1" applyFont="1" applyAlignment="1">
      <alignment horizontal="left"/>
    </xf>
    <xf numFmtId="164" fontId="28" fillId="0" borderId="0" xfId="3" applyNumberFormat="1" applyFont="1" applyAlignment="1">
      <alignment horizontal="left"/>
    </xf>
    <xf numFmtId="1" fontId="26" fillId="0" borderId="0" xfId="3" applyNumberFormat="1" applyFont="1" applyAlignment="1">
      <alignment horizontal="left"/>
    </xf>
    <xf numFmtId="0" fontId="30" fillId="11" borderId="0" xfId="3" applyFont="1" applyFill="1" applyAlignment="1">
      <alignment horizontal="left"/>
    </xf>
    <xf numFmtId="1" fontId="36" fillId="0" borderId="0" xfId="3" applyNumberFormat="1" applyFont="1" applyAlignment="1">
      <alignment wrapText="1"/>
    </xf>
    <xf numFmtId="0" fontId="40" fillId="0" borderId="0" xfId="3" quotePrefix="1" applyNumberFormat="1" applyAlignment="1"/>
    <xf numFmtId="0" fontId="55" fillId="0" borderId="0" xfId="0" applyFont="1" applyAlignment="1"/>
    <xf numFmtId="0" fontId="55" fillId="0" borderId="0" xfId="0" applyFont="1" applyFill="1" applyAlignment="1"/>
    <xf numFmtId="1" fontId="40" fillId="0" borderId="0" xfId="3" applyNumberFormat="1" applyAlignment="1"/>
    <xf numFmtId="1" fontId="25" fillId="0" borderId="0" xfId="12" applyNumberFormat="1" applyFill="1" applyAlignment="1">
      <alignment horizontal="left"/>
    </xf>
    <xf numFmtId="1" fontId="24" fillId="0" borderId="0" xfId="3" applyNumberFormat="1" applyFont="1" applyAlignment="1">
      <alignment horizontal="left"/>
    </xf>
    <xf numFmtId="0" fontId="24" fillId="0" borderId="0" xfId="12" applyFont="1" applyFill="1" applyAlignment="1">
      <alignment horizontal="left"/>
    </xf>
    <xf numFmtId="0" fontId="25" fillId="0" borderId="0" xfId="12" applyFill="1" applyAlignment="1">
      <alignment horizontal="left"/>
    </xf>
    <xf numFmtId="1" fontId="23" fillId="0" borderId="0" xfId="3" applyNumberFormat="1" applyFont="1" applyAlignment="1">
      <alignment horizontal="left"/>
    </xf>
    <xf numFmtId="164" fontId="23" fillId="0" borderId="0" xfId="3" applyNumberFormat="1" applyFont="1" applyAlignment="1">
      <alignment horizontal="left"/>
    </xf>
    <xf numFmtId="0" fontId="23" fillId="0" borderId="0" xfId="12" applyFont="1" applyFill="1" applyAlignment="1">
      <alignment horizontal="left"/>
    </xf>
    <xf numFmtId="0" fontId="22" fillId="0" borderId="0" xfId="12" applyFont="1" applyFill="1" applyAlignment="1">
      <alignment horizontal="left"/>
    </xf>
    <xf numFmtId="1" fontId="22" fillId="0" borderId="0" xfId="3" applyNumberFormat="1" applyFont="1" applyAlignment="1">
      <alignment horizontal="left"/>
    </xf>
    <xf numFmtId="164" fontId="22" fillId="0" borderId="0" xfId="3" applyNumberFormat="1" applyFont="1" applyAlignment="1">
      <alignment horizontal="left"/>
    </xf>
    <xf numFmtId="1" fontId="40" fillId="0" borderId="0" xfId="3" applyNumberFormat="1" applyFill="1" applyAlignment="1">
      <alignment horizontal="left"/>
    </xf>
    <xf numFmtId="1" fontId="27" fillId="0" borderId="0" xfId="3" applyNumberFormat="1" applyFont="1" applyFill="1" applyAlignment="1">
      <alignment horizontal="left"/>
    </xf>
    <xf numFmtId="1" fontId="35" fillId="0" borderId="0" xfId="3" applyNumberFormat="1" applyFont="1" applyFill="1" applyAlignment="1">
      <alignment horizontal="left"/>
    </xf>
    <xf numFmtId="1" fontId="22" fillId="0" borderId="0" xfId="3" applyNumberFormat="1" applyFont="1" applyFill="1" applyAlignment="1">
      <alignment horizontal="left"/>
    </xf>
    <xf numFmtId="0" fontId="40" fillId="0" borderId="0" xfId="3" quotePrefix="1" applyNumberFormat="1" applyFill="1" applyAlignment="1"/>
    <xf numFmtId="0" fontId="40" fillId="0" borderId="0" xfId="3" quotePrefix="1" applyNumberFormat="1" applyFill="1" applyAlignment="1">
      <alignment horizontal="left"/>
    </xf>
    <xf numFmtId="0" fontId="40" fillId="0" borderId="0" xfId="3" applyNumberFormat="1" applyFill="1" applyAlignment="1">
      <alignment horizontal="left"/>
    </xf>
    <xf numFmtId="2" fontId="40" fillId="0" borderId="0" xfId="3" applyNumberFormat="1" applyFill="1" applyAlignment="1">
      <alignment horizontal="left"/>
    </xf>
    <xf numFmtId="0" fontId="40" fillId="0" borderId="0" xfId="3" applyFill="1" applyAlignment="1">
      <alignment horizontal="left"/>
    </xf>
    <xf numFmtId="1" fontId="21" fillId="0" borderId="0" xfId="3" applyNumberFormat="1" applyFont="1" applyAlignment="1">
      <alignment horizontal="left"/>
    </xf>
    <xf numFmtId="164" fontId="45" fillId="7" borderId="10" xfId="0" applyNumberFormat="1" applyFont="1" applyFill="1" applyBorder="1" applyAlignment="1">
      <alignment horizontal="left"/>
    </xf>
    <xf numFmtId="1" fontId="45" fillId="7" borderId="3" xfId="0" applyNumberFormat="1" applyFont="1" applyFill="1" applyBorder="1" applyAlignment="1">
      <alignment horizontal="left"/>
    </xf>
    <xf numFmtId="164" fontId="21" fillId="0" borderId="0" xfId="3" applyNumberFormat="1" applyFont="1" applyAlignment="1">
      <alignment horizontal="left"/>
    </xf>
    <xf numFmtId="1" fontId="58" fillId="0" borderId="0" xfId="3" applyNumberFormat="1" applyFont="1" applyFill="1" applyAlignment="1">
      <alignment horizontal="left"/>
    </xf>
    <xf numFmtId="1" fontId="21" fillId="0" borderId="0" xfId="3" applyNumberFormat="1" applyFont="1" applyFill="1" applyAlignment="1">
      <alignment horizontal="left"/>
    </xf>
    <xf numFmtId="164" fontId="21" fillId="0" borderId="0" xfId="3" applyNumberFormat="1" applyFont="1" applyFill="1" applyAlignment="1">
      <alignment horizontal="left"/>
    </xf>
    <xf numFmtId="1" fontId="21" fillId="0" borderId="0" xfId="3" quotePrefix="1" applyNumberFormat="1" applyFont="1" applyAlignment="1">
      <alignment horizontal="left"/>
    </xf>
    <xf numFmtId="0" fontId="21" fillId="0" borderId="0" xfId="3" applyFont="1" applyAlignment="1">
      <alignment horizontal="left"/>
    </xf>
    <xf numFmtId="0" fontId="59" fillId="0" borderId="0" xfId="4" applyFont="1" applyFill="1" applyBorder="1" applyAlignment="1"/>
    <xf numFmtId="0" fontId="40" fillId="0" borderId="1" xfId="3" quotePrefix="1" applyNumberFormat="1" applyBorder="1" applyAlignment="1"/>
    <xf numFmtId="0" fontId="51" fillId="0" borderId="0" xfId="4" applyFont="1" applyFill="1" applyBorder="1" applyAlignment="1"/>
    <xf numFmtId="0" fontId="40" fillId="0" borderId="1" xfId="3" quotePrefix="1" applyNumberFormat="1" applyBorder="1" applyAlignment="1">
      <alignment horizontal="left"/>
    </xf>
    <xf numFmtId="0" fontId="55" fillId="0" borderId="0" xfId="0" applyFont="1" applyFill="1" applyAlignment="1">
      <alignment horizontal="center"/>
    </xf>
    <xf numFmtId="1" fontId="40" fillId="0" borderId="0" xfId="3" applyNumberFormat="1" applyFill="1" applyAlignment="1">
      <alignment horizontal="center"/>
    </xf>
    <xf numFmtId="0" fontId="40" fillId="0" borderId="0" xfId="3" quotePrefix="1" applyNumberFormat="1" applyBorder="1" applyAlignment="1"/>
    <xf numFmtId="0" fontId="55" fillId="0" borderId="0" xfId="0" applyFont="1" applyBorder="1" applyAlignment="1"/>
    <xf numFmtId="0" fontId="22" fillId="0" borderId="0" xfId="12" applyFont="1" applyFill="1" applyBorder="1" applyAlignment="1">
      <alignment horizontal="left"/>
    </xf>
    <xf numFmtId="0" fontId="23" fillId="0" borderId="0" xfId="12" applyFont="1" applyFill="1" applyBorder="1" applyAlignment="1">
      <alignment horizontal="left"/>
    </xf>
    <xf numFmtId="0" fontId="40" fillId="0" borderId="0" xfId="3" quotePrefix="1" applyNumberFormat="1" applyBorder="1" applyAlignment="1">
      <alignment horizontal="left"/>
    </xf>
    <xf numFmtId="0" fontId="55" fillId="0" borderId="0" xfId="0" applyFont="1" applyBorder="1" applyAlignment="1">
      <alignment horizontal="left"/>
    </xf>
    <xf numFmtId="0" fontId="25" fillId="0" borderId="0" xfId="12" applyFill="1" applyBorder="1" applyAlignment="1">
      <alignment horizontal="left"/>
    </xf>
    <xf numFmtId="1" fontId="55" fillId="0" borderId="0" xfId="0" applyNumberFormat="1" applyFont="1" applyBorder="1" applyAlignment="1">
      <alignment horizontal="left"/>
    </xf>
    <xf numFmtId="1" fontId="25" fillId="0" borderId="0" xfId="12" applyNumberFormat="1" applyFill="1" applyBorder="1" applyAlignment="1">
      <alignment horizontal="left"/>
    </xf>
    <xf numFmtId="0" fontId="55" fillId="0" borderId="0" xfId="0" applyFont="1" applyFill="1" applyBorder="1" applyAlignment="1">
      <alignment horizontal="left"/>
    </xf>
    <xf numFmtId="0" fontId="21" fillId="0" borderId="0" xfId="12" applyFont="1" applyFill="1" applyAlignment="1">
      <alignment horizontal="left"/>
    </xf>
    <xf numFmtId="1" fontId="20" fillId="0" borderId="0" xfId="14" applyNumberFormat="1" applyAlignment="1">
      <alignment horizontal="left"/>
    </xf>
    <xf numFmtId="2" fontId="20" fillId="0" borderId="0" xfId="14" applyNumberFormat="1" applyAlignment="1">
      <alignment horizontal="left"/>
    </xf>
    <xf numFmtId="0" fontId="20" fillId="0" borderId="0" xfId="14" applyAlignment="1">
      <alignment horizontal="left"/>
    </xf>
    <xf numFmtId="166" fontId="20" fillId="0" borderId="0" xfId="14" applyNumberFormat="1" applyAlignment="1">
      <alignment horizontal="left"/>
    </xf>
    <xf numFmtId="165" fontId="20" fillId="0" borderId="0" xfId="14" applyNumberFormat="1" applyAlignment="1">
      <alignment horizontal="left"/>
    </xf>
    <xf numFmtId="14" fontId="20" fillId="0" borderId="0" xfId="14" applyNumberFormat="1" applyAlignment="1">
      <alignment horizontal="left"/>
    </xf>
    <xf numFmtId="1" fontId="20" fillId="0" borderId="0" xfId="14" applyNumberFormat="1" applyAlignment="1">
      <alignment horizontal="left" wrapText="1"/>
    </xf>
    <xf numFmtId="1" fontId="21" fillId="0" borderId="0" xfId="3" applyNumberFormat="1" applyFont="1" applyFill="1" applyBorder="1" applyAlignment="1">
      <alignment horizontal="left"/>
    </xf>
    <xf numFmtId="1" fontId="20" fillId="0" borderId="0" xfId="3" applyNumberFormat="1" applyFont="1" applyAlignment="1">
      <alignment horizontal="left" wrapText="1"/>
    </xf>
    <xf numFmtId="0" fontId="20" fillId="0" borderId="0" xfId="14" applyNumberFormat="1" applyAlignment="1">
      <alignment horizontal="left"/>
    </xf>
    <xf numFmtId="0" fontId="51" fillId="0" borderId="1" xfId="4" applyFont="1" applyFill="1" applyBorder="1" applyAlignment="1">
      <alignment horizontal="left"/>
    </xf>
    <xf numFmtId="0" fontId="40" fillId="0" borderId="0" xfId="3" quotePrefix="1" applyNumberFormat="1" applyFill="1" applyBorder="1" applyAlignment="1"/>
    <xf numFmtId="0" fontId="40" fillId="0" borderId="0" xfId="3" quotePrefix="1" applyNumberFormat="1" applyFill="1" applyBorder="1" applyAlignment="1">
      <alignment horizontal="left"/>
    </xf>
    <xf numFmtId="1" fontId="40" fillId="0" borderId="0" xfId="3" applyNumberFormat="1" applyFill="1" applyBorder="1" applyAlignment="1">
      <alignment horizontal="left"/>
    </xf>
    <xf numFmtId="0" fontId="22" fillId="0" borderId="0" xfId="3" quotePrefix="1" applyNumberFormat="1" applyFont="1" applyBorder="1" applyAlignment="1"/>
    <xf numFmtId="14" fontId="55" fillId="0" borderId="0" xfId="0" applyNumberFormat="1" applyFont="1" applyAlignment="1">
      <alignment horizontal="left"/>
    </xf>
    <xf numFmtId="0" fontId="40" fillId="0" borderId="0" xfId="3" applyAlignment="1"/>
    <xf numFmtId="1" fontId="18" fillId="0" borderId="0" xfId="3" applyNumberFormat="1" applyFont="1" applyAlignment="1">
      <alignment horizontal="left" wrapText="1"/>
    </xf>
    <xf numFmtId="1" fontId="18" fillId="0" borderId="0" xfId="3" applyNumberFormat="1" applyFont="1" applyAlignment="1">
      <alignment horizontal="left"/>
    </xf>
    <xf numFmtId="1" fontId="18" fillId="0" borderId="0" xfId="3" applyNumberFormat="1" applyFont="1" applyAlignment="1">
      <alignment wrapText="1"/>
    </xf>
    <xf numFmtId="1" fontId="23" fillId="0" borderId="0" xfId="3" applyNumberFormat="1" applyFont="1" applyFill="1" applyAlignment="1">
      <alignment horizontal="left"/>
    </xf>
    <xf numFmtId="0" fontId="32" fillId="0" borderId="1" xfId="3" quotePrefix="1" applyNumberFormat="1" applyFont="1" applyBorder="1" applyAlignment="1"/>
    <xf numFmtId="1" fontId="55" fillId="0" borderId="0" xfId="0" applyNumberFormat="1" applyFont="1" applyFill="1" applyAlignment="1">
      <alignment horizontal="center"/>
    </xf>
    <xf numFmtId="0" fontId="0" fillId="0" borderId="0" xfId="0" applyFill="1" applyAlignment="1">
      <alignment horizontal="left" vertical="top" wrapText="1"/>
    </xf>
    <xf numFmtId="0" fontId="55" fillId="0" borderId="1" xfId="0" applyFont="1" applyFill="1" applyBorder="1" applyAlignment="1">
      <alignment horizontal="left"/>
    </xf>
    <xf numFmtId="0" fontId="16" fillId="0" borderId="0" xfId="18"/>
    <xf numFmtId="0" fontId="16" fillId="0" borderId="0" xfId="18" applyAlignment="1">
      <alignment horizontal="center" wrapText="1"/>
    </xf>
    <xf numFmtId="0" fontId="16" fillId="0" borderId="0" xfId="18" applyAlignment="1">
      <alignment wrapText="1"/>
    </xf>
    <xf numFmtId="1" fontId="16" fillId="0" borderId="0" xfId="18" applyNumberFormat="1"/>
    <xf numFmtId="0" fontId="16" fillId="0" borderId="0" xfId="18" applyAlignment="1">
      <alignment horizontal="center"/>
    </xf>
    <xf numFmtId="0" fontId="16" fillId="0" borderId="0" xfId="18" applyAlignment="1">
      <alignment horizontal="left"/>
    </xf>
    <xf numFmtId="14" fontId="16" fillId="0" borderId="0" xfId="18" applyNumberFormat="1" applyAlignment="1">
      <alignment horizontal="center"/>
    </xf>
    <xf numFmtId="1" fontId="16" fillId="0" borderId="0" xfId="18" applyNumberFormat="1" applyAlignment="1">
      <alignment horizontal="center"/>
    </xf>
    <xf numFmtId="2" fontId="16" fillId="0" borderId="0" xfId="18" applyNumberFormat="1"/>
    <xf numFmtId="0" fontId="14" fillId="0" borderId="0" xfId="18" applyFont="1" applyAlignment="1">
      <alignment horizontal="left"/>
    </xf>
    <xf numFmtId="0" fontId="14" fillId="0" borderId="0" xfId="3" applyFont="1" applyAlignment="1">
      <alignment horizontal="left" wrapText="1"/>
    </xf>
    <xf numFmtId="0" fontId="13" fillId="0" borderId="0" xfId="18" applyFont="1" applyAlignment="1">
      <alignment horizontal="left"/>
    </xf>
    <xf numFmtId="0" fontId="14" fillId="8" borderId="0" xfId="18" applyFont="1" applyFill="1" applyAlignment="1">
      <alignment horizontal="left"/>
    </xf>
    <xf numFmtId="1" fontId="16" fillId="8" borderId="0" xfId="18" applyNumberFormat="1" applyFill="1" applyAlignment="1">
      <alignment horizontal="center"/>
    </xf>
    <xf numFmtId="0" fontId="16" fillId="8" borderId="0" xfId="18" applyFill="1" applyAlignment="1">
      <alignment horizontal="center"/>
    </xf>
    <xf numFmtId="0" fontId="16" fillId="8" borderId="0" xfId="18" applyFill="1" applyAlignment="1">
      <alignment horizontal="left"/>
    </xf>
    <xf numFmtId="0" fontId="15" fillId="8" borderId="0" xfId="18" applyFont="1" applyFill="1" applyAlignment="1">
      <alignment horizontal="center"/>
    </xf>
    <xf numFmtId="0" fontId="16" fillId="8" borderId="0" xfId="18" applyFill="1"/>
    <xf numFmtId="1" fontId="16" fillId="8" borderId="0" xfId="18" applyNumberFormat="1" applyFill="1"/>
    <xf numFmtId="2" fontId="16" fillId="8" borderId="0" xfId="18" applyNumberFormat="1" applyFill="1"/>
    <xf numFmtId="164" fontId="16" fillId="8" borderId="0" xfId="18" applyNumberFormat="1" applyFill="1"/>
    <xf numFmtId="0" fontId="13" fillId="8" borderId="0" xfId="18" applyFont="1" applyFill="1" applyAlignment="1">
      <alignment horizontal="left"/>
    </xf>
    <xf numFmtId="0" fontId="13" fillId="0" borderId="0" xfId="3" applyFont="1" applyAlignment="1">
      <alignment horizontal="left" wrapText="1"/>
    </xf>
    <xf numFmtId="0" fontId="0" fillId="0" borderId="0" xfId="0" applyAlignment="1">
      <alignment horizontal="left" vertical="top" wrapText="1"/>
    </xf>
    <xf numFmtId="0" fontId="0" fillId="12" borderId="0" xfId="0" applyFill="1" applyAlignment="1">
      <alignment horizontal="left" vertical="top" wrapText="1"/>
    </xf>
    <xf numFmtId="0" fontId="12" fillId="0" borderId="0" xfId="19"/>
    <xf numFmtId="0" fontId="12" fillId="0" borderId="13" xfId="19" applyBorder="1"/>
    <xf numFmtId="22" fontId="12" fillId="0" borderId="13" xfId="19" applyNumberFormat="1" applyBorder="1"/>
    <xf numFmtId="21" fontId="12" fillId="0" borderId="13" xfId="19" applyNumberFormat="1" applyBorder="1"/>
    <xf numFmtId="0" fontId="12" fillId="15" borderId="13" xfId="19" applyFill="1" applyBorder="1"/>
    <xf numFmtId="0" fontId="12" fillId="0" borderId="13" xfId="19" applyFill="1" applyBorder="1" applyAlignment="1">
      <alignment horizontal="left" vertical="top" wrapText="1"/>
    </xf>
    <xf numFmtId="0" fontId="12" fillId="16" borderId="13" xfId="19" applyFill="1" applyBorder="1"/>
    <xf numFmtId="0" fontId="12" fillId="0" borderId="14" xfId="19" applyBorder="1"/>
    <xf numFmtId="0" fontId="12" fillId="0" borderId="13" xfId="19" applyBorder="1" applyAlignment="1">
      <alignment horizontal="left" vertical="top" wrapText="1"/>
    </xf>
    <xf numFmtId="0" fontId="12" fillId="0" borderId="0" xfId="19" applyFill="1"/>
    <xf numFmtId="0" fontId="56" fillId="0" borderId="13" xfId="19" applyFont="1" applyFill="1" applyBorder="1"/>
    <xf numFmtId="0" fontId="12" fillId="0" borderId="13" xfId="19" applyFill="1" applyBorder="1"/>
    <xf numFmtId="22" fontId="12" fillId="0" borderId="13" xfId="19" applyNumberFormat="1" applyFill="1" applyBorder="1"/>
    <xf numFmtId="21" fontId="12" fillId="0" borderId="13" xfId="19" applyNumberFormat="1" applyFill="1" applyBorder="1"/>
    <xf numFmtId="0" fontId="12" fillId="0" borderId="0" xfId="19" applyBorder="1"/>
    <xf numFmtId="22" fontId="12" fillId="0" borderId="0" xfId="19" applyNumberFormat="1" applyBorder="1"/>
    <xf numFmtId="21" fontId="12" fillId="0" borderId="0" xfId="19" applyNumberFormat="1" applyBorder="1"/>
    <xf numFmtId="0" fontId="12" fillId="15" borderId="0" xfId="19" applyFill="1" applyBorder="1"/>
    <xf numFmtId="0" fontId="12" fillId="16" borderId="0" xfId="19" applyFill="1" applyBorder="1"/>
    <xf numFmtId="0" fontId="12" fillId="0" borderId="0" xfId="19" applyFill="1" applyBorder="1" applyAlignment="1">
      <alignment horizontal="left" vertical="top" wrapText="1"/>
    </xf>
    <xf numFmtId="0" fontId="12" fillId="0" borderId="0" xfId="19" applyAlignment="1">
      <alignment horizontal="left" vertical="top" wrapText="1"/>
    </xf>
    <xf numFmtId="22" fontId="12" fillId="0" borderId="0" xfId="19" applyNumberFormat="1"/>
    <xf numFmtId="21" fontId="12" fillId="0" borderId="0" xfId="19" applyNumberFormat="1"/>
    <xf numFmtId="0" fontId="12" fillId="0" borderId="0" xfId="19" applyFill="1" applyBorder="1"/>
    <xf numFmtId="22" fontId="12" fillId="0" borderId="0" xfId="19" applyNumberFormat="1" applyFill="1" applyBorder="1"/>
    <xf numFmtId="21" fontId="12" fillId="0" borderId="0" xfId="19" applyNumberFormat="1" applyFill="1" applyBorder="1"/>
    <xf numFmtId="0" fontId="58" fillId="0" borderId="0" xfId="19" applyFont="1" applyBorder="1"/>
    <xf numFmtId="0" fontId="58" fillId="15" borderId="0" xfId="19" applyFont="1" applyFill="1" applyBorder="1"/>
    <xf numFmtId="0" fontId="12" fillId="15" borderId="0" xfId="19" applyFill="1"/>
    <xf numFmtId="0" fontId="0" fillId="3" borderId="0" xfId="0" applyFill="1" applyAlignment="1">
      <alignment horizontal="left" vertical="top" wrapText="1"/>
    </xf>
    <xf numFmtId="0" fontId="16" fillId="3" borderId="0" xfId="18" applyFill="1" applyAlignment="1">
      <alignment horizontal="center"/>
    </xf>
    <xf numFmtId="0" fontId="16" fillId="3" borderId="0" xfId="18" applyFill="1" applyAlignment="1">
      <alignment horizontal="left"/>
    </xf>
    <xf numFmtId="0" fontId="16" fillId="3" borderId="0" xfId="18" applyFill="1"/>
    <xf numFmtId="0" fontId="16" fillId="3" borderId="0" xfId="18" applyFill="1" applyAlignment="1">
      <alignment horizontal="center" wrapText="1"/>
    </xf>
    <xf numFmtId="0" fontId="16" fillId="13" borderId="0" xfId="18" applyFill="1" applyAlignment="1">
      <alignment horizontal="center"/>
    </xf>
    <xf numFmtId="0" fontId="16" fillId="14" borderId="0" xfId="18" applyFill="1" applyAlignment="1">
      <alignment horizontal="center"/>
    </xf>
    <xf numFmtId="2" fontId="16" fillId="0" borderId="0" xfId="18" applyNumberFormat="1" applyAlignment="1">
      <alignment horizontal="center"/>
    </xf>
    <xf numFmtId="164" fontId="16" fillId="0" borderId="0" xfId="18" applyNumberFormat="1" applyAlignment="1">
      <alignment horizontal="center"/>
    </xf>
    <xf numFmtId="165" fontId="16" fillId="0" borderId="0" xfId="18" applyNumberFormat="1" applyAlignment="1">
      <alignment horizontal="center"/>
    </xf>
    <xf numFmtId="2" fontId="16" fillId="8" borderId="0" xfId="18" applyNumberFormat="1" applyFill="1" applyAlignment="1">
      <alignment horizontal="center"/>
    </xf>
    <xf numFmtId="165" fontId="16" fillId="8" borderId="0" xfId="18" applyNumberFormat="1" applyFill="1" applyAlignment="1">
      <alignment horizontal="center"/>
    </xf>
    <xf numFmtId="164" fontId="16" fillId="8" borderId="0" xfId="18" applyNumberFormat="1" applyFill="1" applyAlignment="1">
      <alignment horizontal="center"/>
    </xf>
    <xf numFmtId="1" fontId="16" fillId="13" borderId="0" xfId="18" applyNumberFormat="1" applyFill="1" applyAlignment="1">
      <alignment horizontal="center"/>
    </xf>
    <xf numFmtId="165" fontId="16" fillId="14" borderId="0" xfId="18" applyNumberFormat="1" applyFill="1" applyAlignment="1">
      <alignment horizontal="center"/>
    </xf>
    <xf numFmtId="165" fontId="16" fillId="13" borderId="0" xfId="18" applyNumberFormat="1" applyFill="1" applyAlignment="1">
      <alignment horizontal="center"/>
    </xf>
    <xf numFmtId="2" fontId="16" fillId="13" borderId="0" xfId="18" applyNumberFormat="1" applyFill="1" applyAlignment="1">
      <alignment horizontal="center"/>
    </xf>
    <xf numFmtId="167" fontId="16" fillId="8" borderId="0" xfId="18" applyNumberFormat="1" applyFill="1" applyAlignment="1">
      <alignment horizontal="center"/>
    </xf>
    <xf numFmtId="167" fontId="16" fillId="0" borderId="0" xfId="18" applyNumberFormat="1" applyAlignment="1">
      <alignment horizontal="center"/>
    </xf>
    <xf numFmtId="167" fontId="16" fillId="14" borderId="0" xfId="18" applyNumberFormat="1" applyFill="1" applyAlignment="1">
      <alignment horizontal="center"/>
    </xf>
    <xf numFmtId="2" fontId="16" fillId="14" borderId="0" xfId="18" applyNumberFormat="1" applyFill="1" applyAlignment="1">
      <alignment horizontal="center"/>
    </xf>
    <xf numFmtId="1" fontId="12" fillId="3" borderId="0" xfId="19" applyNumberFormat="1" applyFill="1" applyBorder="1" applyAlignment="1">
      <alignment horizontal="center"/>
    </xf>
    <xf numFmtId="1" fontId="16" fillId="3" borderId="0" xfId="18" applyNumberFormat="1" applyFill="1" applyBorder="1" applyAlignment="1">
      <alignment horizontal="center"/>
    </xf>
    <xf numFmtId="1" fontId="16" fillId="0" borderId="0" xfId="18" applyNumberFormat="1" applyAlignment="1">
      <alignment horizontal="left"/>
    </xf>
    <xf numFmtId="0" fontId="16" fillId="0" borderId="0" xfId="18" applyFill="1" applyAlignment="1">
      <alignment horizontal="center"/>
    </xf>
    <xf numFmtId="0" fontId="11" fillId="0" borderId="0" xfId="12" applyFont="1" applyFill="1" applyAlignment="1">
      <alignment horizontal="left"/>
    </xf>
    <xf numFmtId="1" fontId="11" fillId="0" borderId="0" xfId="12" applyNumberFormat="1" applyFont="1" applyFill="1" applyAlignment="1">
      <alignment horizontal="left"/>
    </xf>
    <xf numFmtId="1" fontId="11" fillId="0" borderId="0" xfId="18" applyNumberFormat="1" applyFont="1" applyAlignment="1">
      <alignment horizontal="left"/>
    </xf>
    <xf numFmtId="0" fontId="55" fillId="3" borderId="0" xfId="0" applyFont="1" applyFill="1" applyAlignment="1">
      <alignment horizontal="left" vertical="top" wrapText="1"/>
    </xf>
    <xf numFmtId="0" fontId="55" fillId="0" borderId="0" xfId="0" applyFont="1" applyAlignment="1">
      <alignment horizontal="left" vertical="top" wrapText="1"/>
    </xf>
    <xf numFmtId="0" fontId="11" fillId="0" borderId="0" xfId="18" applyFont="1" applyAlignment="1">
      <alignment horizontal="left"/>
    </xf>
    <xf numFmtId="0" fontId="40" fillId="0" borderId="0" xfId="3" applyAlignment="1">
      <alignment horizontal="center"/>
    </xf>
    <xf numFmtId="2" fontId="55" fillId="0" borderId="0" xfId="0" applyNumberFormat="1" applyFont="1" applyFill="1" applyAlignment="1">
      <alignment horizontal="center"/>
    </xf>
    <xf numFmtId="167" fontId="55" fillId="0" borderId="0" xfId="0" applyNumberFormat="1" applyFont="1" applyFill="1" applyAlignment="1">
      <alignment horizontal="center"/>
    </xf>
    <xf numFmtId="167" fontId="55" fillId="18" borderId="0" xfId="0" applyNumberFormat="1" applyFont="1" applyFill="1" applyAlignment="1">
      <alignment horizontal="center"/>
    </xf>
    <xf numFmtId="1" fontId="55" fillId="17" borderId="0" xfId="0" applyNumberFormat="1" applyFont="1" applyFill="1" applyAlignment="1">
      <alignment horizontal="center"/>
    </xf>
    <xf numFmtId="1" fontId="55" fillId="13" borderId="0" xfId="0" applyNumberFormat="1" applyFont="1" applyFill="1" applyAlignment="1">
      <alignment horizontal="center"/>
    </xf>
    <xf numFmtId="165" fontId="55" fillId="0" borderId="0" xfId="0" applyNumberFormat="1" applyFont="1" applyFill="1" applyAlignment="1">
      <alignment horizontal="center"/>
    </xf>
    <xf numFmtId="2" fontId="55" fillId="18" borderId="0" xfId="0" applyNumberFormat="1" applyFont="1" applyFill="1" applyAlignment="1">
      <alignment horizontal="center"/>
    </xf>
    <xf numFmtId="167" fontId="16" fillId="0" borderId="0" xfId="18" applyNumberFormat="1" applyFill="1" applyAlignment="1">
      <alignment horizontal="center"/>
    </xf>
    <xf numFmtId="167" fontId="16" fillId="18" borderId="0" xfId="18" applyNumberFormat="1" applyFill="1" applyAlignment="1">
      <alignment horizontal="center"/>
    </xf>
    <xf numFmtId="164" fontId="55" fillId="0" borderId="0" xfId="0" applyNumberFormat="1" applyFont="1" applyFill="1" applyAlignment="1">
      <alignment horizontal="center"/>
    </xf>
    <xf numFmtId="165" fontId="55" fillId="13" borderId="0" xfId="0" applyNumberFormat="1" applyFont="1" applyFill="1" applyAlignment="1">
      <alignment horizontal="center"/>
    </xf>
    <xf numFmtId="166" fontId="55" fillId="0" borderId="0" xfId="0" applyNumberFormat="1" applyFont="1" applyFill="1" applyAlignment="1">
      <alignment horizontal="center"/>
    </xf>
    <xf numFmtId="164" fontId="55" fillId="13" borderId="0" xfId="0" applyNumberFormat="1" applyFont="1" applyFill="1" applyAlignment="1">
      <alignment horizontal="center"/>
    </xf>
    <xf numFmtId="0" fontId="55" fillId="0" borderId="0" xfId="0" applyFont="1" applyFill="1" applyBorder="1" applyAlignment="1">
      <alignment horizontal="center"/>
    </xf>
    <xf numFmtId="1" fontId="8" fillId="0" borderId="0" xfId="3" applyNumberFormat="1" applyFont="1" applyAlignment="1">
      <alignment horizontal="left"/>
    </xf>
    <xf numFmtId="1" fontId="8" fillId="0" borderId="0" xfId="3" applyNumberFormat="1" applyFont="1" applyFill="1" applyAlignment="1">
      <alignment horizontal="left"/>
    </xf>
    <xf numFmtId="0" fontId="6" fillId="3" borderId="0" xfId="18" applyFont="1" applyFill="1" applyAlignment="1">
      <alignment horizontal="center" wrapText="1"/>
    </xf>
    <xf numFmtId="164" fontId="16" fillId="0" borderId="0" xfId="18" applyNumberFormat="1"/>
    <xf numFmtId="0" fontId="5" fillId="0" borderId="0" xfId="18" applyFont="1" applyAlignment="1">
      <alignment horizontal="center" wrapText="1"/>
    </xf>
    <xf numFmtId="0" fontId="4" fillId="0" borderId="0" xfId="20" applyAlignment="1">
      <alignment horizontal="left"/>
    </xf>
    <xf numFmtId="0" fontId="4" fillId="0" borderId="0" xfId="20" applyAlignment="1">
      <alignment horizontal="center"/>
    </xf>
    <xf numFmtId="0" fontId="4" fillId="0" borderId="0" xfId="20"/>
    <xf numFmtId="0" fontId="4" fillId="3" borderId="0" xfId="20" applyFill="1"/>
    <xf numFmtId="14" fontId="4" fillId="0" borderId="0" xfId="20" applyNumberFormat="1" applyAlignment="1">
      <alignment horizontal="center"/>
    </xf>
    <xf numFmtId="0" fontId="4" fillId="0" borderId="0" xfId="20" applyFont="1" applyAlignment="1">
      <alignment horizontal="left"/>
    </xf>
    <xf numFmtId="0" fontId="4" fillId="3" borderId="0" xfId="20" applyFill="1" applyAlignment="1">
      <alignment horizontal="left" vertical="top" wrapText="1"/>
    </xf>
    <xf numFmtId="0" fontId="4" fillId="3" borderId="0" xfId="20" applyFill="1" applyAlignment="1">
      <alignment horizontal="center"/>
    </xf>
    <xf numFmtId="0" fontId="4" fillId="0" borderId="0" xfId="20" applyAlignment="1">
      <alignment horizontal="left" vertical="top" wrapText="1"/>
    </xf>
    <xf numFmtId="1" fontId="3" fillId="0" borderId="0" xfId="3" applyNumberFormat="1" applyFont="1" applyAlignment="1">
      <alignment horizontal="left" wrapText="1"/>
    </xf>
    <xf numFmtId="1" fontId="34" fillId="0" borderId="0" xfId="3" applyNumberFormat="1" applyFont="1" applyAlignment="1"/>
    <xf numFmtId="1" fontId="18" fillId="0" borderId="0" xfId="3" applyNumberFormat="1" applyFont="1" applyAlignment="1"/>
    <xf numFmtId="1" fontId="3" fillId="0" borderId="0" xfId="3" applyNumberFormat="1" applyFont="1" applyFill="1" applyAlignment="1">
      <alignment horizontal="left"/>
    </xf>
    <xf numFmtId="0" fontId="22" fillId="0" borderId="0" xfId="3" applyFont="1" applyFill="1" applyAlignment="1">
      <alignment horizontal="left"/>
    </xf>
    <xf numFmtId="1" fontId="24" fillId="0" borderId="0" xfId="3" applyNumberFormat="1" applyFont="1" applyFill="1" applyAlignment="1">
      <alignment horizontal="left" wrapText="1"/>
    </xf>
    <xf numFmtId="1" fontId="40" fillId="0" borderId="0" xfId="3" applyNumberFormat="1" applyFill="1" applyAlignment="1">
      <alignment horizontal="left" wrapText="1"/>
    </xf>
    <xf numFmtId="1" fontId="20" fillId="0" borderId="0" xfId="3" applyNumberFormat="1" applyFont="1" applyFill="1" applyAlignment="1">
      <alignment horizontal="left" wrapText="1"/>
    </xf>
    <xf numFmtId="1" fontId="35" fillId="0" borderId="0" xfId="3" applyNumberFormat="1" applyFont="1" applyFill="1" applyAlignment="1">
      <alignment horizontal="left" wrapText="1"/>
    </xf>
    <xf numFmtId="0" fontId="21" fillId="0" borderId="0" xfId="3" applyFont="1" applyFill="1" applyAlignment="1">
      <alignment horizontal="left" wrapText="1"/>
    </xf>
    <xf numFmtId="1" fontId="34" fillId="0" borderId="0" xfId="3" applyNumberFormat="1" applyFont="1" applyFill="1" applyBorder="1" applyAlignment="1">
      <alignment horizontal="left"/>
    </xf>
    <xf numFmtId="0" fontId="40" fillId="0" borderId="0" xfId="3" applyFill="1" applyBorder="1" applyAlignment="1">
      <alignment horizontal="left"/>
    </xf>
    <xf numFmtId="1" fontId="34" fillId="0" borderId="1" xfId="3" applyNumberFormat="1" applyFont="1" applyFill="1" applyBorder="1" applyAlignment="1">
      <alignment horizontal="left"/>
    </xf>
    <xf numFmtId="1" fontId="40" fillId="0" borderId="1" xfId="3" applyNumberFormat="1" applyFill="1" applyBorder="1" applyAlignment="1">
      <alignment horizontal="left"/>
    </xf>
    <xf numFmtId="1" fontId="32" fillId="0" borderId="0" xfId="3" applyNumberFormat="1" applyFont="1" applyFill="1" applyAlignment="1">
      <alignment horizontal="left"/>
    </xf>
    <xf numFmtId="0" fontId="21" fillId="0" borderId="0" xfId="3" applyFont="1" applyFill="1" applyAlignment="1">
      <alignment horizontal="left"/>
    </xf>
    <xf numFmtId="1" fontId="24" fillId="0" borderId="0" xfId="3" applyNumberFormat="1" applyFont="1" applyFill="1" applyAlignment="1">
      <alignment horizontal="left"/>
    </xf>
    <xf numFmtId="1" fontId="55" fillId="0" borderId="0" xfId="0" applyNumberFormat="1" applyFont="1" applyFill="1" applyBorder="1" applyAlignment="1">
      <alignment horizontal="left"/>
    </xf>
    <xf numFmtId="0" fontId="10" fillId="0" borderId="0" xfId="3" applyFont="1" applyFill="1" applyAlignment="1">
      <alignment horizontal="left"/>
    </xf>
    <xf numFmtId="1" fontId="20" fillId="0" borderId="0" xfId="3" applyNumberFormat="1" applyFont="1" applyFill="1" applyAlignment="1">
      <alignment horizontal="center" wrapText="1"/>
    </xf>
    <xf numFmtId="14" fontId="55" fillId="0" borderId="0" xfId="0" applyNumberFormat="1" applyFont="1" applyFill="1" applyAlignment="1">
      <alignment horizontal="center"/>
    </xf>
    <xf numFmtId="0" fontId="22" fillId="0" borderId="0" xfId="3" applyFont="1" applyFill="1" applyAlignment="1">
      <alignment horizontal="center"/>
    </xf>
    <xf numFmtId="0" fontId="2" fillId="0" borderId="0" xfId="18" applyFont="1"/>
    <xf numFmtId="0" fontId="2" fillId="0" borderId="0" xfId="18" applyFont="1" applyFill="1" applyAlignment="1">
      <alignment horizontal="center" wrapText="1"/>
    </xf>
    <xf numFmtId="0" fontId="40" fillId="0" borderId="0" xfId="3" applyFill="1" applyAlignment="1">
      <alignment horizontal="center"/>
    </xf>
    <xf numFmtId="164" fontId="33" fillId="0" borderId="0" xfId="3" applyNumberFormat="1" applyFont="1" applyFill="1" applyAlignment="1">
      <alignment horizontal="left"/>
    </xf>
    <xf numFmtId="164" fontId="29" fillId="0" borderId="0" xfId="3" applyNumberFormat="1" applyFont="1" applyFill="1" applyAlignment="1">
      <alignment horizontal="left"/>
    </xf>
    <xf numFmtId="164" fontId="31" fillId="0" borderId="0" xfId="3" applyNumberFormat="1" applyFont="1" applyFill="1" applyAlignment="1">
      <alignment horizontal="left"/>
    </xf>
    <xf numFmtId="164" fontId="28" fillId="0" borderId="0" xfId="3" applyNumberFormat="1" applyFont="1" applyFill="1" applyAlignment="1">
      <alignment horizontal="left"/>
    </xf>
    <xf numFmtId="1" fontId="28" fillId="0" borderId="0" xfId="3" applyNumberFormat="1" applyFont="1" applyFill="1" applyAlignment="1">
      <alignment horizontal="left"/>
    </xf>
    <xf numFmtId="164" fontId="34" fillId="0" borderId="0" xfId="3" applyNumberFormat="1" applyFont="1" applyFill="1" applyAlignment="1">
      <alignment horizontal="left"/>
    </xf>
    <xf numFmtId="164" fontId="32" fillId="0" borderId="0" xfId="3" applyNumberFormat="1" applyFont="1" applyFill="1" applyAlignment="1">
      <alignment horizontal="left"/>
    </xf>
    <xf numFmtId="1" fontId="18" fillId="0" borderId="0" xfId="3" applyNumberFormat="1" applyFont="1" applyFill="1" applyAlignment="1">
      <alignment horizontal="left"/>
    </xf>
    <xf numFmtId="1" fontId="2" fillId="0" borderId="0" xfId="3" applyNumberFormat="1" applyFont="1" applyFill="1" applyAlignment="1">
      <alignment horizontal="left"/>
    </xf>
    <xf numFmtId="1" fontId="10" fillId="19" borderId="0" xfId="3" applyNumberFormat="1" applyFont="1" applyFill="1" applyAlignment="1">
      <alignment horizontal="left"/>
    </xf>
    <xf numFmtId="164" fontId="10" fillId="19" borderId="0" xfId="3" applyNumberFormat="1" applyFont="1" applyFill="1" applyAlignment="1">
      <alignment horizontal="left"/>
    </xf>
    <xf numFmtId="1" fontId="7" fillId="19" borderId="0" xfId="3" applyNumberFormat="1" applyFont="1" applyFill="1" applyAlignment="1">
      <alignment horizontal="left"/>
    </xf>
    <xf numFmtId="0" fontId="55" fillId="19" borderId="0" xfId="0" applyFont="1" applyFill="1" applyAlignment="1">
      <alignment horizontal="left"/>
    </xf>
    <xf numFmtId="1" fontId="9" fillId="19" borderId="0" xfId="3" applyNumberFormat="1" applyFont="1" applyFill="1" applyAlignment="1">
      <alignment horizontal="left"/>
    </xf>
    <xf numFmtId="1" fontId="8" fillId="19" borderId="0" xfId="3" applyNumberFormat="1" applyFont="1" applyFill="1" applyAlignment="1">
      <alignment horizontal="left"/>
    </xf>
    <xf numFmtId="1" fontId="40" fillId="19" borderId="0" xfId="3" applyNumberFormat="1" applyFill="1" applyAlignment="1">
      <alignment horizontal="left"/>
    </xf>
    <xf numFmtId="0" fontId="40" fillId="13" borderId="0" xfId="3" applyFill="1" applyAlignment="1">
      <alignment horizontal="center"/>
    </xf>
    <xf numFmtId="164" fontId="40" fillId="13" borderId="0" xfId="3" applyNumberFormat="1" applyFill="1" applyAlignment="1">
      <alignment horizontal="center"/>
    </xf>
    <xf numFmtId="0" fontId="55" fillId="0" borderId="0" xfId="0" applyFont="1" applyFill="1" applyAlignment="1">
      <alignment horizontal="left" vertical="top" wrapText="1"/>
    </xf>
    <xf numFmtId="1" fontId="11" fillId="0" borderId="0" xfId="19" applyNumberFormat="1" applyFont="1" applyFill="1" applyBorder="1" applyAlignment="1">
      <alignment horizontal="left"/>
    </xf>
    <xf numFmtId="1" fontId="12" fillId="0" borderId="0" xfId="19" applyNumberFormat="1" applyFill="1" applyBorder="1" applyAlignment="1">
      <alignment horizontal="left"/>
    </xf>
    <xf numFmtId="1" fontId="11" fillId="0" borderId="0" xfId="18" applyNumberFormat="1" applyFont="1" applyFill="1" applyBorder="1" applyAlignment="1">
      <alignment horizontal="left"/>
    </xf>
    <xf numFmtId="1" fontId="16" fillId="0" borderId="0" xfId="18" applyNumberFormat="1" applyFill="1" applyBorder="1" applyAlignment="1">
      <alignment horizontal="left"/>
    </xf>
    <xf numFmtId="1" fontId="11" fillId="0" borderId="0" xfId="18" applyNumberFormat="1" applyFont="1" applyFill="1" applyAlignment="1">
      <alignment horizontal="left"/>
    </xf>
    <xf numFmtId="1" fontId="16" fillId="0" borderId="0" xfId="18" applyNumberFormat="1" applyFill="1" applyAlignment="1">
      <alignment horizontal="left"/>
    </xf>
    <xf numFmtId="1" fontId="10" fillId="0" borderId="0" xfId="3" applyNumberFormat="1" applyFont="1" applyFill="1" applyAlignment="1">
      <alignment horizontal="left"/>
    </xf>
    <xf numFmtId="1" fontId="1" fillId="19" borderId="0" xfId="3" applyNumberFormat="1" applyFont="1" applyFill="1" applyAlignment="1">
      <alignment horizontal="left" wrapText="1"/>
    </xf>
    <xf numFmtId="0" fontId="1" fillId="0" borderId="0" xfId="3" applyFont="1" applyAlignment="1">
      <alignment horizontal="center" wrapText="1"/>
    </xf>
    <xf numFmtId="0" fontId="1" fillId="0" borderId="0" xfId="18" applyFont="1" applyFill="1" applyAlignment="1">
      <alignment horizontal="center" wrapText="1"/>
    </xf>
    <xf numFmtId="1" fontId="1" fillId="0" borderId="0" xfId="3" applyNumberFormat="1" applyFont="1" applyFill="1" applyAlignment="1">
      <alignment horizontal="center" wrapText="1"/>
    </xf>
    <xf numFmtId="168" fontId="16" fillId="8" borderId="0" xfId="18" applyNumberFormat="1" applyFill="1" applyAlignment="1">
      <alignment horizontal="center"/>
    </xf>
    <xf numFmtId="165" fontId="16" fillId="0" borderId="0" xfId="18" applyNumberFormat="1" applyFill="1" applyAlignment="1">
      <alignment horizontal="center"/>
    </xf>
    <xf numFmtId="2" fontId="16" fillId="0" borderId="0" xfId="18" applyNumberFormat="1" applyFill="1" applyAlignment="1">
      <alignment horizontal="center"/>
    </xf>
    <xf numFmtId="164" fontId="16" fillId="0" borderId="0" xfId="18" applyNumberFormat="1" applyFill="1" applyAlignment="1">
      <alignment horizontal="center"/>
    </xf>
    <xf numFmtId="0" fontId="1" fillId="0" borderId="0" xfId="18" applyFont="1"/>
    <xf numFmtId="164" fontId="40" fillId="0" borderId="0" xfId="3" applyNumberFormat="1" applyFill="1" applyAlignment="1">
      <alignment horizontal="center"/>
    </xf>
    <xf numFmtId="0" fontId="1" fillId="0" borderId="0" xfId="18" applyFont="1" applyAlignment="1">
      <alignment horizontal="center" wrapText="1"/>
    </xf>
    <xf numFmtId="0" fontId="1" fillId="3" borderId="0" xfId="18" applyFont="1" applyFill="1" applyAlignment="1">
      <alignment horizontal="center" wrapText="1"/>
    </xf>
    <xf numFmtId="1" fontId="16" fillId="0" borderId="0" xfId="18" applyNumberFormat="1" applyFill="1" applyAlignment="1">
      <alignment horizontal="center"/>
    </xf>
    <xf numFmtId="0" fontId="1" fillId="0" borderId="0" xfId="20" applyFont="1"/>
    <xf numFmtId="168" fontId="55" fillId="0" borderId="0" xfId="0" applyNumberFormat="1" applyFont="1" applyFill="1" applyAlignment="1">
      <alignment horizontal="center"/>
    </xf>
    <xf numFmtId="1" fontId="1" fillId="0" borderId="0" xfId="3" applyNumberFormat="1" applyFont="1" applyFill="1" applyAlignment="1">
      <alignment horizontal="left"/>
    </xf>
    <xf numFmtId="0" fontId="1" fillId="0" borderId="0" xfId="12" applyFont="1" applyFill="1" applyAlignment="1">
      <alignment horizontal="left"/>
    </xf>
    <xf numFmtId="0" fontId="58" fillId="0" borderId="0" xfId="19" applyFont="1" applyAlignment="1">
      <alignment horizontal="center"/>
    </xf>
    <xf numFmtId="0" fontId="58" fillId="15" borderId="0" xfId="19" applyFont="1" applyFill="1" applyAlignment="1">
      <alignment horizontal="center"/>
    </xf>
  </cellXfs>
  <cellStyles count="21">
    <cellStyle name="Normal" xfId="0" builtinId="0"/>
    <cellStyle name="Normal 10" xfId="11"/>
    <cellStyle name="Normal 11" xfId="12"/>
    <cellStyle name="Normal 11 2" xfId="17"/>
    <cellStyle name="Normal 12" xfId="13"/>
    <cellStyle name="Normal 13" xfId="14"/>
    <cellStyle name="Normal 14" xfId="18"/>
    <cellStyle name="Normal 14 2" xfId="20"/>
    <cellStyle name="Normal 15" xfId="19"/>
    <cellStyle name="Normal 2" xfId="1"/>
    <cellStyle name="Normal 3" xfId="3"/>
    <cellStyle name="Normal 3 2" xfId="15"/>
    <cellStyle name="Normal 3 3" xfId="16"/>
    <cellStyle name="Normal 4" xfId="5"/>
    <cellStyle name="Normal 5" xfId="6"/>
    <cellStyle name="Normal 6" xfId="7"/>
    <cellStyle name="Normal 7" xfId="8"/>
    <cellStyle name="Normal 8" xfId="9"/>
    <cellStyle name="Normal 9" xfId="10"/>
    <cellStyle name="Normal_Sheet1" xfId="2"/>
    <cellStyle name="Normal_Sheet1 2" xfId="4"/>
  </cellStyles>
  <dxfs count="0"/>
  <tableStyles count="0" defaultTableStyle="TableStyleMedium9" defaultPivotStyle="PivotStyleLight16"/>
  <colors>
    <mruColors>
      <color rgb="FFFFFF99"/>
      <color rgb="FFCCFF99"/>
      <color rgb="FFFFFF66"/>
      <color rgb="FFFFFFCC"/>
      <color rgb="FF00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intercept val="0"/>
            <c:dispRSqr val="1"/>
            <c:dispEq val="1"/>
            <c:trendlineLbl>
              <c:layout>
                <c:manualLayout>
                  <c:x val="-6.3520122484689412E-2"/>
                  <c:y val="0.38261920384951881"/>
                </c:manualLayout>
              </c:layout>
              <c:numFmt formatCode="#,##0.00" sourceLinked="0"/>
              <c:spPr>
                <a:solidFill>
                  <a:schemeClr val="bg1"/>
                </a:solidFill>
              </c:spPr>
              <c:txPr>
                <a:bodyPr/>
                <a:lstStyle/>
                <a:p>
                  <a:pPr>
                    <a:defRPr sz="1400"/>
                  </a:pPr>
                  <a:endParaRPr lang="en-US"/>
                </a:p>
              </c:txPr>
            </c:trendlineLbl>
          </c:trendline>
          <c:xVal>
            <c:numRef>
              <c:f>'Conductivity-TDS correletion'!$C$5:$C$155</c:f>
              <c:numCache>
                <c:formatCode>General</c:formatCode>
                <c:ptCount val="151"/>
                <c:pt idx="0">
                  <c:v>2107</c:v>
                </c:pt>
                <c:pt idx="1">
                  <c:v>1004</c:v>
                </c:pt>
                <c:pt idx="2">
                  <c:v>910</c:v>
                </c:pt>
                <c:pt idx="3">
                  <c:v>449</c:v>
                </c:pt>
                <c:pt idx="4">
                  <c:v>1310</c:v>
                </c:pt>
                <c:pt idx="5">
                  <c:v>1130</c:v>
                </c:pt>
                <c:pt idx="6">
                  <c:v>1120</c:v>
                </c:pt>
                <c:pt idx="7">
                  <c:v>1060</c:v>
                </c:pt>
                <c:pt idx="8">
                  <c:v>2140</c:v>
                </c:pt>
                <c:pt idx="9">
                  <c:v>3453</c:v>
                </c:pt>
                <c:pt idx="10">
                  <c:v>3357</c:v>
                </c:pt>
                <c:pt idx="11">
                  <c:v>3692</c:v>
                </c:pt>
                <c:pt idx="12">
                  <c:v>353</c:v>
                </c:pt>
                <c:pt idx="13">
                  <c:v>4453</c:v>
                </c:pt>
                <c:pt idx="14">
                  <c:v>4565</c:v>
                </c:pt>
                <c:pt idx="15">
                  <c:v>1330</c:v>
                </c:pt>
                <c:pt idx="16">
                  <c:v>364</c:v>
                </c:pt>
                <c:pt idx="17">
                  <c:v>2254</c:v>
                </c:pt>
                <c:pt idx="18">
                  <c:v>119</c:v>
                </c:pt>
                <c:pt idx="19">
                  <c:v>823</c:v>
                </c:pt>
                <c:pt idx="20">
                  <c:v>1395</c:v>
                </c:pt>
                <c:pt idx="21">
                  <c:v>1416</c:v>
                </c:pt>
                <c:pt idx="22">
                  <c:v>1385</c:v>
                </c:pt>
                <c:pt idx="23">
                  <c:v>1603</c:v>
                </c:pt>
                <c:pt idx="24">
                  <c:v>2927</c:v>
                </c:pt>
                <c:pt idx="25">
                  <c:v>2751</c:v>
                </c:pt>
                <c:pt idx="26">
                  <c:v>1153</c:v>
                </c:pt>
                <c:pt idx="27">
                  <c:v>2843</c:v>
                </c:pt>
                <c:pt idx="28">
                  <c:v>1541</c:v>
                </c:pt>
                <c:pt idx="29">
                  <c:v>1312</c:v>
                </c:pt>
                <c:pt idx="30">
                  <c:v>298</c:v>
                </c:pt>
                <c:pt idx="31">
                  <c:v>802</c:v>
                </c:pt>
                <c:pt idx="32">
                  <c:v>1231</c:v>
                </c:pt>
                <c:pt idx="33">
                  <c:v>3080</c:v>
                </c:pt>
                <c:pt idx="34">
                  <c:v>3660</c:v>
                </c:pt>
                <c:pt idx="35">
                  <c:v>3741</c:v>
                </c:pt>
                <c:pt idx="36">
                  <c:v>1834</c:v>
                </c:pt>
                <c:pt idx="37">
                  <c:v>1744</c:v>
                </c:pt>
                <c:pt idx="38">
                  <c:v>3049</c:v>
                </c:pt>
                <c:pt idx="39">
                  <c:v>218</c:v>
                </c:pt>
                <c:pt idx="40">
                  <c:v>3421</c:v>
                </c:pt>
                <c:pt idx="41">
                  <c:v>3562</c:v>
                </c:pt>
                <c:pt idx="42">
                  <c:v>1076</c:v>
                </c:pt>
                <c:pt idx="43">
                  <c:v>1523</c:v>
                </c:pt>
                <c:pt idx="44">
                  <c:v>745</c:v>
                </c:pt>
                <c:pt idx="45">
                  <c:v>890</c:v>
                </c:pt>
                <c:pt idx="46">
                  <c:v>2834</c:v>
                </c:pt>
                <c:pt idx="47">
                  <c:v>308</c:v>
                </c:pt>
                <c:pt idx="48">
                  <c:v>826</c:v>
                </c:pt>
                <c:pt idx="49">
                  <c:v>717</c:v>
                </c:pt>
                <c:pt idx="50">
                  <c:v>728.6</c:v>
                </c:pt>
                <c:pt idx="51">
                  <c:v>520</c:v>
                </c:pt>
                <c:pt idx="52">
                  <c:v>1044</c:v>
                </c:pt>
                <c:pt idx="53">
                  <c:v>570</c:v>
                </c:pt>
                <c:pt idx="54">
                  <c:v>1231</c:v>
                </c:pt>
                <c:pt idx="55">
                  <c:v>3136</c:v>
                </c:pt>
                <c:pt idx="56">
                  <c:v>1115</c:v>
                </c:pt>
                <c:pt idx="57">
                  <c:v>1394</c:v>
                </c:pt>
                <c:pt idx="58">
                  <c:v>2384</c:v>
                </c:pt>
                <c:pt idx="59">
                  <c:v>2037</c:v>
                </c:pt>
                <c:pt idx="60">
                  <c:v>966</c:v>
                </c:pt>
                <c:pt idx="61">
                  <c:v>233</c:v>
                </c:pt>
                <c:pt idx="62">
                  <c:v>1644</c:v>
                </c:pt>
                <c:pt idx="63">
                  <c:v>1000</c:v>
                </c:pt>
                <c:pt idx="64">
                  <c:v>1655</c:v>
                </c:pt>
                <c:pt idx="65">
                  <c:v>880</c:v>
                </c:pt>
                <c:pt idx="66">
                  <c:v>1044</c:v>
                </c:pt>
                <c:pt idx="67">
                  <c:v>883</c:v>
                </c:pt>
                <c:pt idx="68">
                  <c:v>762.5</c:v>
                </c:pt>
                <c:pt idx="69">
                  <c:v>169</c:v>
                </c:pt>
                <c:pt idx="70">
                  <c:v>1769</c:v>
                </c:pt>
                <c:pt idx="71">
                  <c:v>1772</c:v>
                </c:pt>
                <c:pt idx="72">
                  <c:v>828</c:v>
                </c:pt>
                <c:pt idx="73">
                  <c:v>842</c:v>
                </c:pt>
                <c:pt idx="74">
                  <c:v>641</c:v>
                </c:pt>
                <c:pt idx="75">
                  <c:v>653</c:v>
                </c:pt>
                <c:pt idx="76">
                  <c:v>1045</c:v>
                </c:pt>
                <c:pt idx="77">
                  <c:v>1059</c:v>
                </c:pt>
                <c:pt idx="78">
                  <c:v>874</c:v>
                </c:pt>
                <c:pt idx="79">
                  <c:v>5582</c:v>
                </c:pt>
                <c:pt idx="80">
                  <c:v>2067</c:v>
                </c:pt>
                <c:pt idx="81">
                  <c:v>2422</c:v>
                </c:pt>
                <c:pt idx="82">
                  <c:v>1715</c:v>
                </c:pt>
                <c:pt idx="83">
                  <c:v>3374</c:v>
                </c:pt>
                <c:pt idx="84">
                  <c:v>1035</c:v>
                </c:pt>
                <c:pt idx="85">
                  <c:v>2123</c:v>
                </c:pt>
                <c:pt idx="86">
                  <c:v>1423</c:v>
                </c:pt>
                <c:pt idx="87">
                  <c:v>2418</c:v>
                </c:pt>
                <c:pt idx="88">
                  <c:v>1119</c:v>
                </c:pt>
                <c:pt idx="89">
                  <c:v>1200</c:v>
                </c:pt>
                <c:pt idx="90">
                  <c:v>4449</c:v>
                </c:pt>
                <c:pt idx="91">
                  <c:v>4468</c:v>
                </c:pt>
                <c:pt idx="92">
                  <c:v>4505</c:v>
                </c:pt>
                <c:pt idx="93">
                  <c:v>3990</c:v>
                </c:pt>
                <c:pt idx="94">
                  <c:v>4046</c:v>
                </c:pt>
                <c:pt idx="95">
                  <c:v>327</c:v>
                </c:pt>
                <c:pt idx="96">
                  <c:v>903</c:v>
                </c:pt>
                <c:pt idx="97">
                  <c:v>308</c:v>
                </c:pt>
                <c:pt idx="98">
                  <c:v>2722</c:v>
                </c:pt>
                <c:pt idx="99">
                  <c:v>3157</c:v>
                </c:pt>
                <c:pt idx="100">
                  <c:v>3115</c:v>
                </c:pt>
                <c:pt idx="101">
                  <c:v>3172</c:v>
                </c:pt>
                <c:pt idx="102">
                  <c:v>1706</c:v>
                </c:pt>
                <c:pt idx="103">
                  <c:v>1296</c:v>
                </c:pt>
                <c:pt idx="104">
                  <c:v>919</c:v>
                </c:pt>
                <c:pt idx="105">
                  <c:v>1514</c:v>
                </c:pt>
                <c:pt idx="106">
                  <c:v>3243</c:v>
                </c:pt>
                <c:pt idx="107">
                  <c:v>3206</c:v>
                </c:pt>
                <c:pt idx="108">
                  <c:v>3548</c:v>
                </c:pt>
                <c:pt idx="109">
                  <c:v>2143</c:v>
                </c:pt>
                <c:pt idx="110">
                  <c:v>1754</c:v>
                </c:pt>
                <c:pt idx="111">
                  <c:v>1378</c:v>
                </c:pt>
                <c:pt idx="112">
                  <c:v>3640</c:v>
                </c:pt>
                <c:pt idx="113">
                  <c:v>3608</c:v>
                </c:pt>
                <c:pt idx="114">
                  <c:v>1689</c:v>
                </c:pt>
                <c:pt idx="115">
                  <c:v>3241</c:v>
                </c:pt>
                <c:pt idx="116">
                  <c:v>3190</c:v>
                </c:pt>
                <c:pt idx="117">
                  <c:v>1070</c:v>
                </c:pt>
                <c:pt idx="118">
                  <c:v>133</c:v>
                </c:pt>
                <c:pt idx="119">
                  <c:v>427</c:v>
                </c:pt>
                <c:pt idx="120">
                  <c:v>765</c:v>
                </c:pt>
                <c:pt idx="121">
                  <c:v>815</c:v>
                </c:pt>
                <c:pt idx="122">
                  <c:v>807</c:v>
                </c:pt>
                <c:pt idx="123">
                  <c:v>783.6</c:v>
                </c:pt>
                <c:pt idx="124">
                  <c:v>1945</c:v>
                </c:pt>
                <c:pt idx="125">
                  <c:v>1059</c:v>
                </c:pt>
                <c:pt idx="126">
                  <c:v>4657</c:v>
                </c:pt>
                <c:pt idx="127">
                  <c:v>1119</c:v>
                </c:pt>
                <c:pt idx="128">
                  <c:v>836</c:v>
                </c:pt>
                <c:pt idx="129">
                  <c:v>84</c:v>
                </c:pt>
                <c:pt idx="130">
                  <c:v>1254</c:v>
                </c:pt>
                <c:pt idx="131">
                  <c:v>1630</c:v>
                </c:pt>
                <c:pt idx="132">
                  <c:v>1814</c:v>
                </c:pt>
                <c:pt idx="133">
                  <c:v>1896</c:v>
                </c:pt>
                <c:pt idx="134">
                  <c:v>1228</c:v>
                </c:pt>
                <c:pt idx="135">
                  <c:v>2244</c:v>
                </c:pt>
                <c:pt idx="136">
                  <c:v>1616</c:v>
                </c:pt>
                <c:pt idx="137">
                  <c:v>2274</c:v>
                </c:pt>
                <c:pt idx="138">
                  <c:v>4180</c:v>
                </c:pt>
                <c:pt idx="139">
                  <c:v>3851</c:v>
                </c:pt>
                <c:pt idx="140">
                  <c:v>1545</c:v>
                </c:pt>
                <c:pt idx="141">
                  <c:v>1257</c:v>
                </c:pt>
                <c:pt idx="142">
                  <c:v>2323</c:v>
                </c:pt>
                <c:pt idx="143">
                  <c:v>1653</c:v>
                </c:pt>
                <c:pt idx="144">
                  <c:v>1101</c:v>
                </c:pt>
                <c:pt idx="145">
                  <c:v>1295</c:v>
                </c:pt>
                <c:pt idx="146">
                  <c:v>1573</c:v>
                </c:pt>
                <c:pt idx="147">
                  <c:v>2048</c:v>
                </c:pt>
                <c:pt idx="148">
                  <c:v>2504</c:v>
                </c:pt>
                <c:pt idx="149">
                  <c:v>827</c:v>
                </c:pt>
                <c:pt idx="150">
                  <c:v>1398</c:v>
                </c:pt>
              </c:numCache>
            </c:numRef>
          </c:xVal>
          <c:yVal>
            <c:numRef>
              <c:f>'Conductivity-TDS correletion'!$D$5:$D$155</c:f>
              <c:numCache>
                <c:formatCode>General</c:formatCode>
                <c:ptCount val="151"/>
                <c:pt idx="0">
                  <c:v>1443.6765707083334</c:v>
                </c:pt>
                <c:pt idx="1">
                  <c:v>577.03250933333311</c:v>
                </c:pt>
                <c:pt idx="2">
                  <c:v>578.35420662500019</c:v>
                </c:pt>
                <c:pt idx="3">
                  <c:v>275.01099524999995</c:v>
                </c:pt>
                <c:pt idx="4">
                  <c:v>950.64084324999999</c:v>
                </c:pt>
                <c:pt idx="5">
                  <c:v>713.4287195833333</c:v>
                </c:pt>
                <c:pt idx="6">
                  <c:v>693.86179158333334</c:v>
                </c:pt>
                <c:pt idx="7">
                  <c:v>684.65010904166661</c:v>
                </c:pt>
                <c:pt idx="8">
                  <c:v>1454.3391432083336</c:v>
                </c:pt>
                <c:pt idx="9">
                  <c:v>2402.206189125</c:v>
                </c:pt>
                <c:pt idx="10">
                  <c:v>2686.0615937916668</c:v>
                </c:pt>
                <c:pt idx="11">
                  <c:v>2626.1084279583333</c:v>
                </c:pt>
                <c:pt idx="12">
                  <c:v>195.06175716666667</c:v>
                </c:pt>
                <c:pt idx="13">
                  <c:v>3191.6759118750001</c:v>
                </c:pt>
                <c:pt idx="14">
                  <c:v>3875.9725787083335</c:v>
                </c:pt>
                <c:pt idx="15">
                  <c:v>782.16641775000005</c:v>
                </c:pt>
                <c:pt idx="16">
                  <c:v>814.58691737499998</c:v>
                </c:pt>
                <c:pt idx="17">
                  <c:v>1525.1509485833335</c:v>
                </c:pt>
                <c:pt idx="18">
                  <c:v>113.587496875</c:v>
                </c:pt>
                <c:pt idx="19">
                  <c:v>475.62160641666674</c:v>
                </c:pt>
                <c:pt idx="20">
                  <c:v>964.24555825000004</c:v>
                </c:pt>
                <c:pt idx="21">
                  <c:v>1043.8459056666666</c:v>
                </c:pt>
                <c:pt idx="22">
                  <c:v>1044.5201229999998</c:v>
                </c:pt>
                <c:pt idx="23">
                  <c:v>1049.3463598333333</c:v>
                </c:pt>
                <c:pt idx="24">
                  <c:v>1996.0892150833336</c:v>
                </c:pt>
                <c:pt idx="25">
                  <c:v>2104.6630147083333</c:v>
                </c:pt>
                <c:pt idx="26">
                  <c:v>905.30133462499998</c:v>
                </c:pt>
                <c:pt idx="27">
                  <c:v>2984.9133478750005</c:v>
                </c:pt>
                <c:pt idx="28">
                  <c:v>990.1799847499999</c:v>
                </c:pt>
                <c:pt idx="29">
                  <c:v>891.77834062500006</c:v>
                </c:pt>
                <c:pt idx="30">
                  <c:v>497.56462937499992</c:v>
                </c:pt>
                <c:pt idx="31">
                  <c:v>774.74791312499985</c:v>
                </c:pt>
                <c:pt idx="32">
                  <c:v>767.06719912499977</c:v>
                </c:pt>
                <c:pt idx="33">
                  <c:v>2260.6710503749996</c:v>
                </c:pt>
                <c:pt idx="34">
                  <c:v>2481.7930423749999</c:v>
                </c:pt>
                <c:pt idx="35">
                  <c:v>2576.4163306250002</c:v>
                </c:pt>
                <c:pt idx="36">
                  <c:v>1164.1088572083336</c:v>
                </c:pt>
                <c:pt idx="37">
                  <c:v>1187.79183975</c:v>
                </c:pt>
                <c:pt idx="38">
                  <c:v>2566.3068389999999</c:v>
                </c:pt>
                <c:pt idx="39">
                  <c:v>152.31428224999999</c:v>
                </c:pt>
                <c:pt idx="40">
                  <c:v>3146.8319093750001</c:v>
                </c:pt>
                <c:pt idx="41">
                  <c:v>2999.9627434166669</c:v>
                </c:pt>
                <c:pt idx="42">
                  <c:v>708.6816970000001</c:v>
                </c:pt>
                <c:pt idx="43">
                  <c:v>964.22076887499998</c:v>
                </c:pt>
                <c:pt idx="44">
                  <c:v>517.28170074999991</c:v>
                </c:pt>
                <c:pt idx="45">
                  <c:v>537.43787070833332</c:v>
                </c:pt>
                <c:pt idx="46">
                  <c:v>1827.3845654166666</c:v>
                </c:pt>
                <c:pt idx="47">
                  <c:v>163.87478362499996</c:v>
                </c:pt>
                <c:pt idx="48">
                  <c:v>549.81441699999993</c:v>
                </c:pt>
                <c:pt idx="49">
                  <c:v>502.68155999999988</c:v>
                </c:pt>
                <c:pt idx="50">
                  <c:v>393.15739329166672</c:v>
                </c:pt>
                <c:pt idx="51">
                  <c:v>1852.0335467499999</c:v>
                </c:pt>
                <c:pt idx="52">
                  <c:v>606.23805612499996</c:v>
                </c:pt>
                <c:pt idx="53">
                  <c:v>399.67534637499989</c:v>
                </c:pt>
                <c:pt idx="54">
                  <c:v>811.71255550000001</c:v>
                </c:pt>
                <c:pt idx="55">
                  <c:v>2509.4558324999998</c:v>
                </c:pt>
                <c:pt idx="56">
                  <c:v>775.92419912500009</c:v>
                </c:pt>
                <c:pt idx="57">
                  <c:v>887.6531017916667</c:v>
                </c:pt>
                <c:pt idx="58">
                  <c:v>1683.3932634999999</c:v>
                </c:pt>
                <c:pt idx="59">
                  <c:v>1394.2426807500001</c:v>
                </c:pt>
                <c:pt idx="60">
                  <c:v>575.40857995833323</c:v>
                </c:pt>
                <c:pt idx="61">
                  <c:v>211.82513799999998</c:v>
                </c:pt>
                <c:pt idx="62">
                  <c:v>1020.5535474999999</c:v>
                </c:pt>
                <c:pt idx="63">
                  <c:v>605.05993808333335</c:v>
                </c:pt>
                <c:pt idx="64">
                  <c:v>957.23801718749996</c:v>
                </c:pt>
                <c:pt idx="65">
                  <c:v>558.96262737500001</c:v>
                </c:pt>
                <c:pt idx="66">
                  <c:v>647.36974716666668</c:v>
                </c:pt>
                <c:pt idx="67">
                  <c:v>514.70491412499996</c:v>
                </c:pt>
                <c:pt idx="68">
                  <c:v>433.70926379166667</c:v>
                </c:pt>
                <c:pt idx="69">
                  <c:v>156.551496125</c:v>
                </c:pt>
                <c:pt idx="70">
                  <c:v>1253.2144362083334</c:v>
                </c:pt>
                <c:pt idx="71">
                  <c:v>1326.9204017916666</c:v>
                </c:pt>
                <c:pt idx="72">
                  <c:v>502.30455874999996</c:v>
                </c:pt>
                <c:pt idx="73">
                  <c:v>498.32732091666668</c:v>
                </c:pt>
                <c:pt idx="74">
                  <c:v>383.17889441666665</c:v>
                </c:pt>
                <c:pt idx="75">
                  <c:v>391.66253274999997</c:v>
                </c:pt>
                <c:pt idx="76">
                  <c:v>610.56648487500001</c:v>
                </c:pt>
                <c:pt idx="77">
                  <c:v>117.42421112500001</c:v>
                </c:pt>
                <c:pt idx="78">
                  <c:v>527.15605812500007</c:v>
                </c:pt>
                <c:pt idx="79">
                  <c:v>1784.61353975</c:v>
                </c:pt>
                <c:pt idx="80">
                  <c:v>1627.9016151249998</c:v>
                </c:pt>
                <c:pt idx="81">
                  <c:v>1639.8465016249997</c:v>
                </c:pt>
                <c:pt idx="82">
                  <c:v>1019.2357769583333</c:v>
                </c:pt>
                <c:pt idx="83">
                  <c:v>2478.9606702499996</c:v>
                </c:pt>
                <c:pt idx="84">
                  <c:v>360.89268079166663</c:v>
                </c:pt>
                <c:pt idx="85">
                  <c:v>1563.8597943333336</c:v>
                </c:pt>
                <c:pt idx="86">
                  <c:v>989.40979783333319</c:v>
                </c:pt>
                <c:pt idx="87">
                  <c:v>1769.050912125</c:v>
                </c:pt>
                <c:pt idx="88">
                  <c:v>769.19048437499998</c:v>
                </c:pt>
                <c:pt idx="89">
                  <c:v>746.47169874999986</c:v>
                </c:pt>
                <c:pt idx="90">
                  <c:v>3220.7709253333328</c:v>
                </c:pt>
                <c:pt idx="91">
                  <c:v>3348.135789583333</c:v>
                </c:pt>
                <c:pt idx="92">
                  <c:v>3348.4191931249998</c:v>
                </c:pt>
                <c:pt idx="93">
                  <c:v>2696.4106118750001</c:v>
                </c:pt>
                <c:pt idx="94">
                  <c:v>3028.9033458333333</c:v>
                </c:pt>
                <c:pt idx="95">
                  <c:v>228.47706687499993</c:v>
                </c:pt>
                <c:pt idx="96">
                  <c:v>514.59205762499994</c:v>
                </c:pt>
                <c:pt idx="97">
                  <c:v>2295.3208387499999</c:v>
                </c:pt>
                <c:pt idx="98">
                  <c:v>1792.7288269999997</c:v>
                </c:pt>
                <c:pt idx="99">
                  <c:v>2246.3984314583331</c:v>
                </c:pt>
                <c:pt idx="100">
                  <c:v>2140.4938297500003</c:v>
                </c:pt>
                <c:pt idx="101">
                  <c:v>2085.5883347916661</c:v>
                </c:pt>
                <c:pt idx="102">
                  <c:v>1139.39927025</c:v>
                </c:pt>
                <c:pt idx="103">
                  <c:v>859.83572445833317</c:v>
                </c:pt>
                <c:pt idx="104">
                  <c:v>571.92425154166665</c:v>
                </c:pt>
                <c:pt idx="105">
                  <c:v>965.18036233333328</c:v>
                </c:pt>
                <c:pt idx="106">
                  <c:v>3111.2086603333332</c:v>
                </c:pt>
                <c:pt idx="107">
                  <c:v>2817.7719198750001</c:v>
                </c:pt>
                <c:pt idx="108">
                  <c:v>2849.0763700833336</c:v>
                </c:pt>
                <c:pt idx="109">
                  <c:v>1514.8907871666668</c:v>
                </c:pt>
                <c:pt idx="110">
                  <c:v>1025.4247461666669</c:v>
                </c:pt>
                <c:pt idx="111">
                  <c:v>791.8752598333333</c:v>
                </c:pt>
                <c:pt idx="112">
                  <c:v>2845.7663391250003</c:v>
                </c:pt>
                <c:pt idx="113">
                  <c:v>2825.5131234999994</c:v>
                </c:pt>
                <c:pt idx="114">
                  <c:v>1038.7242637499999</c:v>
                </c:pt>
                <c:pt idx="115">
                  <c:v>3143.9412742499999</c:v>
                </c:pt>
                <c:pt idx="116">
                  <c:v>2729.1011016666666</c:v>
                </c:pt>
                <c:pt idx="117">
                  <c:v>669.73648587499986</c:v>
                </c:pt>
                <c:pt idx="118">
                  <c:v>115.92499725000002</c:v>
                </c:pt>
                <c:pt idx="119">
                  <c:v>264.29918741666665</c:v>
                </c:pt>
                <c:pt idx="120">
                  <c:v>433.38362079166671</c:v>
                </c:pt>
                <c:pt idx="121">
                  <c:v>440.51729645833331</c:v>
                </c:pt>
                <c:pt idx="122">
                  <c:v>609.84963037499995</c:v>
                </c:pt>
                <c:pt idx="123">
                  <c:v>467.26567716666671</c:v>
                </c:pt>
                <c:pt idx="124">
                  <c:v>1343.7010004583333</c:v>
                </c:pt>
                <c:pt idx="125">
                  <c:v>678.76591462500016</c:v>
                </c:pt>
                <c:pt idx="126">
                  <c:v>3184.9651242499999</c:v>
                </c:pt>
                <c:pt idx="127">
                  <c:v>646.17563237499985</c:v>
                </c:pt>
                <c:pt idx="128">
                  <c:v>483.92596404166659</c:v>
                </c:pt>
                <c:pt idx="129">
                  <c:v>44.895022958333335</c:v>
                </c:pt>
                <c:pt idx="130">
                  <c:v>721.029</c:v>
                </c:pt>
                <c:pt idx="131">
                  <c:v>1156.4960000000001</c:v>
                </c:pt>
                <c:pt idx="132">
                  <c:v>1198.9649999999999</c:v>
                </c:pt>
                <c:pt idx="133">
                  <c:v>1229.48</c:v>
                </c:pt>
                <c:pt idx="134">
                  <c:v>826.15499999999997</c:v>
                </c:pt>
                <c:pt idx="135">
                  <c:v>1542.7210000000002</c:v>
                </c:pt>
                <c:pt idx="136">
                  <c:v>845.25699999999995</c:v>
                </c:pt>
                <c:pt idx="137">
                  <c:v>1461.0129999999999</c:v>
                </c:pt>
                <c:pt idx="138">
                  <c:v>3312.6079999999997</c:v>
                </c:pt>
                <c:pt idx="139">
                  <c:v>3270.8969999999999</c:v>
                </c:pt>
                <c:pt idx="140">
                  <c:v>1128.1089999999999</c:v>
                </c:pt>
                <c:pt idx="141">
                  <c:v>771.08400000000006</c:v>
                </c:pt>
                <c:pt idx="142">
                  <c:v>1437.9290000000001</c:v>
                </c:pt>
                <c:pt idx="143">
                  <c:v>1165.8610000000001</c:v>
                </c:pt>
                <c:pt idx="144">
                  <c:v>658.75000000000011</c:v>
                </c:pt>
                <c:pt idx="145">
                  <c:v>938.11799999999994</c:v>
                </c:pt>
                <c:pt idx="146">
                  <c:v>1081.9279999999999</c:v>
                </c:pt>
                <c:pt idx="147">
                  <c:v>1273.2280000000001</c:v>
                </c:pt>
                <c:pt idx="148">
                  <c:v>1643.5259999999998</c:v>
                </c:pt>
                <c:pt idx="149">
                  <c:v>493.53600000000006</c:v>
                </c:pt>
                <c:pt idx="150">
                  <c:v>879.13300000000004</c:v>
                </c:pt>
              </c:numCache>
            </c:numRef>
          </c:yVal>
          <c:smooth val="0"/>
        </c:ser>
        <c:dLbls>
          <c:showLegendKey val="0"/>
          <c:showVal val="0"/>
          <c:showCatName val="0"/>
          <c:showSerName val="0"/>
          <c:showPercent val="0"/>
          <c:showBubbleSize val="0"/>
        </c:dLbls>
        <c:axId val="65858944"/>
        <c:axId val="65365504"/>
      </c:scatterChart>
      <c:valAx>
        <c:axId val="65858944"/>
        <c:scaling>
          <c:orientation val="minMax"/>
        </c:scaling>
        <c:delete val="0"/>
        <c:axPos val="b"/>
        <c:title>
          <c:tx>
            <c:rich>
              <a:bodyPr/>
              <a:lstStyle/>
              <a:p>
                <a:pPr>
                  <a:defRPr sz="1400"/>
                </a:pPr>
                <a:r>
                  <a:rPr lang="en-CA" sz="1400"/>
                  <a:t>Measured Conductivity</a:t>
                </a:r>
                <a:r>
                  <a:rPr lang="en-CA" sz="1400" baseline="0"/>
                  <a:t> (uS/cm)</a:t>
                </a:r>
                <a:endParaRPr lang="en-CA" sz="1400"/>
              </a:p>
            </c:rich>
          </c:tx>
          <c:layout/>
          <c:overlay val="0"/>
        </c:title>
        <c:numFmt formatCode="General" sourceLinked="1"/>
        <c:majorTickMark val="out"/>
        <c:minorTickMark val="none"/>
        <c:tickLblPos val="nextTo"/>
        <c:crossAx val="65365504"/>
        <c:crosses val="autoZero"/>
        <c:crossBetween val="midCat"/>
      </c:valAx>
      <c:valAx>
        <c:axId val="65365504"/>
        <c:scaling>
          <c:orientation val="minMax"/>
        </c:scaling>
        <c:delete val="0"/>
        <c:axPos val="l"/>
        <c:majorGridlines/>
        <c:title>
          <c:tx>
            <c:rich>
              <a:bodyPr rot="-5400000" vert="horz"/>
              <a:lstStyle/>
              <a:p>
                <a:pPr>
                  <a:defRPr sz="1400"/>
                </a:pPr>
                <a:r>
                  <a:rPr lang="en-US" sz="1400"/>
                  <a:t>Calculated TDS (mg/L)</a:t>
                </a:r>
              </a:p>
            </c:rich>
          </c:tx>
          <c:layout/>
          <c:overlay val="0"/>
        </c:title>
        <c:numFmt formatCode="General" sourceLinked="1"/>
        <c:majorTickMark val="out"/>
        <c:minorTickMark val="none"/>
        <c:tickLblPos val="nextTo"/>
        <c:crossAx val="65858944"/>
        <c:crosses val="autoZero"/>
        <c:crossBetween val="midCat"/>
        <c:majorUnit val="1000"/>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88694176385845"/>
          <c:y val="5.1400554097404488E-2"/>
          <c:w val="0.75417539912774056"/>
          <c:h val="0.74052126882140801"/>
        </c:manualLayout>
      </c:layout>
      <c:scatterChart>
        <c:scatterStyle val="lineMarker"/>
        <c:varyColors val="0"/>
        <c:ser>
          <c:idx val="0"/>
          <c:order val="0"/>
          <c:spPr>
            <a:ln w="28575">
              <a:noFill/>
            </a:ln>
          </c:spPr>
          <c:marker>
            <c:spPr>
              <a:solidFill>
                <a:schemeClr val="bg1"/>
              </a:solidFill>
            </c:spPr>
          </c:marker>
          <c:trendline>
            <c:trendlineType val="linear"/>
            <c:intercept val="0"/>
            <c:dispRSqr val="1"/>
            <c:dispEq val="1"/>
            <c:trendlineLbl>
              <c:layout>
                <c:manualLayout>
                  <c:x val="-8.6510061242344713E-2"/>
                  <c:y val="0.30434419655876349"/>
                </c:manualLayout>
              </c:layout>
              <c:numFmt formatCode="#,##0.00" sourceLinked="0"/>
              <c:spPr>
                <a:solidFill>
                  <a:schemeClr val="bg1"/>
                </a:solidFill>
              </c:spPr>
              <c:txPr>
                <a:bodyPr/>
                <a:lstStyle/>
                <a:p>
                  <a:pPr>
                    <a:defRPr sz="1400"/>
                  </a:pPr>
                  <a:endParaRPr lang="en-US"/>
                </a:p>
              </c:txPr>
            </c:trendlineLbl>
          </c:trendline>
          <c:xVal>
            <c:numRef>
              <c:f>'Conductivity-TDS correletion'!$I$5:$I$127</c:f>
              <c:numCache>
                <c:formatCode>0</c:formatCode>
                <c:ptCount val="123"/>
                <c:pt idx="0">
                  <c:v>2107</c:v>
                </c:pt>
                <c:pt idx="1">
                  <c:v>1004</c:v>
                </c:pt>
                <c:pt idx="2">
                  <c:v>910</c:v>
                </c:pt>
                <c:pt idx="3">
                  <c:v>449</c:v>
                </c:pt>
                <c:pt idx="4">
                  <c:v>1125</c:v>
                </c:pt>
                <c:pt idx="5">
                  <c:v>1060</c:v>
                </c:pt>
                <c:pt idx="6">
                  <c:v>3405</c:v>
                </c:pt>
                <c:pt idx="7">
                  <c:v>3692</c:v>
                </c:pt>
                <c:pt idx="8">
                  <c:v>4509</c:v>
                </c:pt>
                <c:pt idx="9">
                  <c:v>1405.5</c:v>
                </c:pt>
                <c:pt idx="10">
                  <c:v>2927</c:v>
                </c:pt>
                <c:pt idx="11">
                  <c:v>1153</c:v>
                </c:pt>
                <c:pt idx="12">
                  <c:v>2843</c:v>
                </c:pt>
                <c:pt idx="13">
                  <c:v>1312</c:v>
                </c:pt>
                <c:pt idx="14">
                  <c:v>802</c:v>
                </c:pt>
                <c:pt idx="15">
                  <c:v>1231</c:v>
                </c:pt>
                <c:pt idx="16">
                  <c:v>3700.5</c:v>
                </c:pt>
                <c:pt idx="17">
                  <c:v>3049</c:v>
                </c:pt>
                <c:pt idx="18">
                  <c:v>218</c:v>
                </c:pt>
                <c:pt idx="19">
                  <c:v>3491.5</c:v>
                </c:pt>
                <c:pt idx="20">
                  <c:v>745</c:v>
                </c:pt>
                <c:pt idx="21">
                  <c:v>520</c:v>
                </c:pt>
                <c:pt idx="22">
                  <c:v>1044</c:v>
                </c:pt>
                <c:pt idx="23">
                  <c:v>1231</c:v>
                </c:pt>
                <c:pt idx="24">
                  <c:v>3136</c:v>
                </c:pt>
                <c:pt idx="25">
                  <c:v>1254.5</c:v>
                </c:pt>
                <c:pt idx="26">
                  <c:v>2384</c:v>
                </c:pt>
                <c:pt idx="27">
                  <c:v>2037</c:v>
                </c:pt>
                <c:pt idx="28">
                  <c:v>1655</c:v>
                </c:pt>
                <c:pt idx="29">
                  <c:v>883</c:v>
                </c:pt>
                <c:pt idx="30">
                  <c:v>1770.5</c:v>
                </c:pt>
                <c:pt idx="31">
                  <c:v>835</c:v>
                </c:pt>
                <c:pt idx="32">
                  <c:v>647</c:v>
                </c:pt>
                <c:pt idx="33">
                  <c:v>5582</c:v>
                </c:pt>
                <c:pt idx="34">
                  <c:v>2244.5</c:v>
                </c:pt>
                <c:pt idx="35">
                  <c:v>3374</c:v>
                </c:pt>
                <c:pt idx="36">
                  <c:v>2418</c:v>
                </c:pt>
                <c:pt idx="37">
                  <c:v>4018</c:v>
                </c:pt>
                <c:pt idx="38">
                  <c:v>308</c:v>
                </c:pt>
                <c:pt idx="39">
                  <c:v>2722</c:v>
                </c:pt>
                <c:pt idx="40">
                  <c:v>3157</c:v>
                </c:pt>
                <c:pt idx="41">
                  <c:v>1706</c:v>
                </c:pt>
                <c:pt idx="42">
                  <c:v>1296</c:v>
                </c:pt>
                <c:pt idx="43">
                  <c:v>1754</c:v>
                </c:pt>
                <c:pt idx="44">
                  <c:v>1378</c:v>
                </c:pt>
                <c:pt idx="45">
                  <c:v>3624</c:v>
                </c:pt>
                <c:pt idx="46">
                  <c:v>1689</c:v>
                </c:pt>
                <c:pt idx="47">
                  <c:v>1070</c:v>
                </c:pt>
                <c:pt idx="48">
                  <c:v>1059</c:v>
                </c:pt>
                <c:pt idx="49">
                  <c:v>4657</c:v>
                </c:pt>
                <c:pt idx="50">
                  <c:v>1254</c:v>
                </c:pt>
                <c:pt idx="51">
                  <c:v>1630</c:v>
                </c:pt>
                <c:pt idx="52">
                  <c:v>1814</c:v>
                </c:pt>
                <c:pt idx="53">
                  <c:v>1896</c:v>
                </c:pt>
                <c:pt idx="54">
                  <c:v>1228</c:v>
                </c:pt>
                <c:pt idx="55">
                  <c:v>2244</c:v>
                </c:pt>
                <c:pt idx="56">
                  <c:v>1616</c:v>
                </c:pt>
                <c:pt idx="57">
                  <c:v>2274</c:v>
                </c:pt>
                <c:pt idx="58">
                  <c:v>4180</c:v>
                </c:pt>
                <c:pt idx="59">
                  <c:v>3851</c:v>
                </c:pt>
                <c:pt idx="60">
                  <c:v>1545</c:v>
                </c:pt>
                <c:pt idx="61">
                  <c:v>1257</c:v>
                </c:pt>
                <c:pt idx="62">
                  <c:v>2323</c:v>
                </c:pt>
                <c:pt idx="63">
                  <c:v>1653</c:v>
                </c:pt>
                <c:pt idx="64">
                  <c:v>1101</c:v>
                </c:pt>
                <c:pt idx="65">
                  <c:v>1295</c:v>
                </c:pt>
                <c:pt idx="66">
                  <c:v>1573</c:v>
                </c:pt>
                <c:pt idx="67">
                  <c:v>2048</c:v>
                </c:pt>
                <c:pt idx="68">
                  <c:v>2504</c:v>
                </c:pt>
                <c:pt idx="69">
                  <c:v>827</c:v>
                </c:pt>
                <c:pt idx="70">
                  <c:v>1398</c:v>
                </c:pt>
                <c:pt idx="71">
                  <c:v>1310</c:v>
                </c:pt>
                <c:pt idx="72">
                  <c:v>2140</c:v>
                </c:pt>
                <c:pt idx="73">
                  <c:v>353</c:v>
                </c:pt>
                <c:pt idx="74">
                  <c:v>1330</c:v>
                </c:pt>
                <c:pt idx="75">
                  <c:v>364</c:v>
                </c:pt>
                <c:pt idx="76">
                  <c:v>2254</c:v>
                </c:pt>
                <c:pt idx="77">
                  <c:v>823</c:v>
                </c:pt>
                <c:pt idx="78">
                  <c:v>1494</c:v>
                </c:pt>
                <c:pt idx="79">
                  <c:v>1541</c:v>
                </c:pt>
                <c:pt idx="80">
                  <c:v>298</c:v>
                </c:pt>
                <c:pt idx="81">
                  <c:v>1834</c:v>
                </c:pt>
                <c:pt idx="82">
                  <c:v>1744</c:v>
                </c:pt>
                <c:pt idx="83">
                  <c:v>1076</c:v>
                </c:pt>
                <c:pt idx="84">
                  <c:v>1523</c:v>
                </c:pt>
                <c:pt idx="85">
                  <c:v>890</c:v>
                </c:pt>
                <c:pt idx="86">
                  <c:v>2834</c:v>
                </c:pt>
                <c:pt idx="87">
                  <c:v>308</c:v>
                </c:pt>
                <c:pt idx="88">
                  <c:v>826</c:v>
                </c:pt>
                <c:pt idx="89">
                  <c:v>717</c:v>
                </c:pt>
                <c:pt idx="90">
                  <c:v>728.6</c:v>
                </c:pt>
                <c:pt idx="91">
                  <c:v>570</c:v>
                </c:pt>
                <c:pt idx="92">
                  <c:v>966</c:v>
                </c:pt>
                <c:pt idx="93">
                  <c:v>1644</c:v>
                </c:pt>
                <c:pt idx="94">
                  <c:v>1000</c:v>
                </c:pt>
                <c:pt idx="95">
                  <c:v>880</c:v>
                </c:pt>
                <c:pt idx="96">
                  <c:v>1044</c:v>
                </c:pt>
                <c:pt idx="97">
                  <c:v>762.5</c:v>
                </c:pt>
                <c:pt idx="98">
                  <c:v>1045</c:v>
                </c:pt>
                <c:pt idx="99">
                  <c:v>874</c:v>
                </c:pt>
                <c:pt idx="100">
                  <c:v>1715</c:v>
                </c:pt>
                <c:pt idx="101">
                  <c:v>1035</c:v>
                </c:pt>
                <c:pt idx="102">
                  <c:v>1159.5</c:v>
                </c:pt>
                <c:pt idx="103">
                  <c:v>4449</c:v>
                </c:pt>
                <c:pt idx="104">
                  <c:v>4486.5</c:v>
                </c:pt>
                <c:pt idx="105">
                  <c:v>327</c:v>
                </c:pt>
                <c:pt idx="106">
                  <c:v>903</c:v>
                </c:pt>
                <c:pt idx="107">
                  <c:v>3143.5</c:v>
                </c:pt>
                <c:pt idx="108">
                  <c:v>919</c:v>
                </c:pt>
                <c:pt idx="109">
                  <c:v>1514</c:v>
                </c:pt>
                <c:pt idx="110">
                  <c:v>3215.5</c:v>
                </c:pt>
                <c:pt idx="111">
                  <c:v>427</c:v>
                </c:pt>
                <c:pt idx="112">
                  <c:v>765</c:v>
                </c:pt>
                <c:pt idx="113">
                  <c:v>815</c:v>
                </c:pt>
                <c:pt idx="114">
                  <c:v>807</c:v>
                </c:pt>
                <c:pt idx="115">
                  <c:v>783.6</c:v>
                </c:pt>
                <c:pt idx="116">
                  <c:v>1945</c:v>
                </c:pt>
                <c:pt idx="117">
                  <c:v>1119</c:v>
                </c:pt>
                <c:pt idx="118">
                  <c:v>836</c:v>
                </c:pt>
                <c:pt idx="119">
                  <c:v>84</c:v>
                </c:pt>
                <c:pt idx="120">
                  <c:v>1665</c:v>
                </c:pt>
                <c:pt idx="121">
                  <c:v>2123</c:v>
                </c:pt>
                <c:pt idx="122">
                  <c:v>1423</c:v>
                </c:pt>
              </c:numCache>
            </c:numRef>
          </c:xVal>
          <c:yVal>
            <c:numRef>
              <c:f>'Conductivity-TDS correletion'!$J$5:$J$127</c:f>
              <c:numCache>
                <c:formatCode>0</c:formatCode>
                <c:ptCount val="123"/>
                <c:pt idx="0">
                  <c:v>1443.6765707083334</c:v>
                </c:pt>
                <c:pt idx="1">
                  <c:v>577.03250933333311</c:v>
                </c:pt>
                <c:pt idx="2">
                  <c:v>578.35420662500019</c:v>
                </c:pt>
                <c:pt idx="3">
                  <c:v>275.01099524999995</c:v>
                </c:pt>
                <c:pt idx="4">
                  <c:v>703.64525558333332</c:v>
                </c:pt>
                <c:pt idx="5">
                  <c:v>684.65010904166661</c:v>
                </c:pt>
                <c:pt idx="6">
                  <c:v>2544.1338914583334</c:v>
                </c:pt>
                <c:pt idx="7">
                  <c:v>2626.1084279583333</c:v>
                </c:pt>
                <c:pt idx="8">
                  <c:v>3533.8242452916666</c:v>
                </c:pt>
                <c:pt idx="9">
                  <c:v>1004.0457319583334</c:v>
                </c:pt>
                <c:pt idx="10">
                  <c:v>1996.0892150833336</c:v>
                </c:pt>
                <c:pt idx="11">
                  <c:v>905.30133462499998</c:v>
                </c:pt>
                <c:pt idx="12">
                  <c:v>2984.9133478750005</c:v>
                </c:pt>
                <c:pt idx="13">
                  <c:v>891.77834062500006</c:v>
                </c:pt>
                <c:pt idx="14">
                  <c:v>774.74791312499985</c:v>
                </c:pt>
                <c:pt idx="15">
                  <c:v>767.06719912499977</c:v>
                </c:pt>
                <c:pt idx="16">
                  <c:v>2529.1046864999998</c:v>
                </c:pt>
                <c:pt idx="17">
                  <c:v>2566.3068389999999</c:v>
                </c:pt>
                <c:pt idx="18">
                  <c:v>152.31428224999999</c:v>
                </c:pt>
                <c:pt idx="19">
                  <c:v>3073.3973263958333</c:v>
                </c:pt>
                <c:pt idx="20">
                  <c:v>517.28170074999991</c:v>
                </c:pt>
                <c:pt idx="21">
                  <c:v>1852.6883681875001</c:v>
                </c:pt>
                <c:pt idx="22">
                  <c:v>606.23805612499996</c:v>
                </c:pt>
                <c:pt idx="23">
                  <c:v>811.71255550000001</c:v>
                </c:pt>
                <c:pt idx="24">
                  <c:v>2509.4558324999998</c:v>
                </c:pt>
                <c:pt idx="25">
                  <c:v>831.78865045833345</c:v>
                </c:pt>
                <c:pt idx="26">
                  <c:v>1683.3932634999999</c:v>
                </c:pt>
                <c:pt idx="27">
                  <c:v>1394.2426807500001</c:v>
                </c:pt>
                <c:pt idx="28">
                  <c:v>957.23801718749996</c:v>
                </c:pt>
                <c:pt idx="29">
                  <c:v>514.70491412499996</c:v>
                </c:pt>
                <c:pt idx="30">
                  <c:v>1290.067419</c:v>
                </c:pt>
                <c:pt idx="31">
                  <c:v>500.31593983333335</c:v>
                </c:pt>
                <c:pt idx="32">
                  <c:v>387.42071358333328</c:v>
                </c:pt>
                <c:pt idx="33">
                  <c:v>1784.61353975</c:v>
                </c:pt>
                <c:pt idx="34">
                  <c:v>1633.8740583749998</c:v>
                </c:pt>
                <c:pt idx="35">
                  <c:v>2478.9606702499996</c:v>
                </c:pt>
                <c:pt idx="36">
                  <c:v>1769.050912125</c:v>
                </c:pt>
                <c:pt idx="37">
                  <c:v>2862.6569788541665</c:v>
                </c:pt>
                <c:pt idx="38">
                  <c:v>2295.3208387499999</c:v>
                </c:pt>
                <c:pt idx="39">
                  <c:v>1792.7288269999997</c:v>
                </c:pt>
                <c:pt idx="40">
                  <c:v>2246.3984314583331</c:v>
                </c:pt>
                <c:pt idx="41">
                  <c:v>1139.39927025</c:v>
                </c:pt>
                <c:pt idx="42">
                  <c:v>859.83572445833317</c:v>
                </c:pt>
                <c:pt idx="43">
                  <c:v>1025.4247461666669</c:v>
                </c:pt>
                <c:pt idx="44">
                  <c:v>791.8752598333333</c:v>
                </c:pt>
                <c:pt idx="45">
                  <c:v>2835.6397313124999</c:v>
                </c:pt>
                <c:pt idx="46">
                  <c:v>1035.0905499999999</c:v>
                </c:pt>
                <c:pt idx="47">
                  <c:v>669.73648587499986</c:v>
                </c:pt>
                <c:pt idx="48">
                  <c:v>678.76591462500016</c:v>
                </c:pt>
                <c:pt idx="49">
                  <c:v>3184.9651242499999</c:v>
                </c:pt>
                <c:pt idx="50">
                  <c:v>721.029</c:v>
                </c:pt>
                <c:pt idx="51">
                  <c:v>1156.4960000000001</c:v>
                </c:pt>
                <c:pt idx="52">
                  <c:v>1198.9649999999999</c:v>
                </c:pt>
                <c:pt idx="53">
                  <c:v>1229.48</c:v>
                </c:pt>
                <c:pt idx="54">
                  <c:v>826.15499999999997</c:v>
                </c:pt>
                <c:pt idx="55">
                  <c:v>1542.7210000000002</c:v>
                </c:pt>
                <c:pt idx="56">
                  <c:v>845.25699999999995</c:v>
                </c:pt>
                <c:pt idx="57">
                  <c:v>1461.0129999999999</c:v>
                </c:pt>
                <c:pt idx="58">
                  <c:v>3312.6079999999997</c:v>
                </c:pt>
                <c:pt idx="59">
                  <c:v>3270.8969999999999</c:v>
                </c:pt>
                <c:pt idx="60">
                  <c:v>1128.1089999999999</c:v>
                </c:pt>
                <c:pt idx="61">
                  <c:v>771.08400000000006</c:v>
                </c:pt>
                <c:pt idx="62">
                  <c:v>1437.9290000000001</c:v>
                </c:pt>
                <c:pt idx="63">
                  <c:v>1165.8610000000001</c:v>
                </c:pt>
                <c:pt idx="64">
                  <c:v>658.75000000000011</c:v>
                </c:pt>
                <c:pt idx="65">
                  <c:v>938.11799999999994</c:v>
                </c:pt>
                <c:pt idx="66">
                  <c:v>1081.9279999999999</c:v>
                </c:pt>
                <c:pt idx="67">
                  <c:v>1273.2280000000001</c:v>
                </c:pt>
                <c:pt idx="68">
                  <c:v>1643.5259999999998</c:v>
                </c:pt>
                <c:pt idx="69">
                  <c:v>493.53600000000006</c:v>
                </c:pt>
                <c:pt idx="70">
                  <c:v>879.13300000000004</c:v>
                </c:pt>
                <c:pt idx="71">
                  <c:v>950.64084324999999</c:v>
                </c:pt>
                <c:pt idx="72">
                  <c:v>1454.3391432083336</c:v>
                </c:pt>
                <c:pt idx="73">
                  <c:v>195.06175716666667</c:v>
                </c:pt>
                <c:pt idx="74">
                  <c:v>782.16641775000005</c:v>
                </c:pt>
                <c:pt idx="75">
                  <c:v>814.58691737499998</c:v>
                </c:pt>
                <c:pt idx="76">
                  <c:v>1525.1509485833335</c:v>
                </c:pt>
                <c:pt idx="77">
                  <c:v>475.62160641666674</c:v>
                </c:pt>
                <c:pt idx="78">
                  <c:v>1046.9332414166665</c:v>
                </c:pt>
                <c:pt idx="79">
                  <c:v>990.1799847499999</c:v>
                </c:pt>
                <c:pt idx="80">
                  <c:v>497.56462937499992</c:v>
                </c:pt>
                <c:pt idx="81">
                  <c:v>1164.1088572083336</c:v>
                </c:pt>
                <c:pt idx="82">
                  <c:v>1187.79183975</c:v>
                </c:pt>
                <c:pt idx="83">
                  <c:v>708.6816970000001</c:v>
                </c:pt>
                <c:pt idx="84">
                  <c:v>964.22076887499998</c:v>
                </c:pt>
                <c:pt idx="85">
                  <c:v>537.43787070833332</c:v>
                </c:pt>
                <c:pt idx="86">
                  <c:v>1827.3845654166666</c:v>
                </c:pt>
                <c:pt idx="87">
                  <c:v>163.87478362499996</c:v>
                </c:pt>
                <c:pt idx="88">
                  <c:v>549.81441699999993</c:v>
                </c:pt>
                <c:pt idx="89">
                  <c:v>502.68155999999988</c:v>
                </c:pt>
                <c:pt idx="90">
                  <c:v>393.15739329166672</c:v>
                </c:pt>
                <c:pt idx="91">
                  <c:v>399.67534637499989</c:v>
                </c:pt>
                <c:pt idx="92">
                  <c:v>575.40857995833323</c:v>
                </c:pt>
                <c:pt idx="93">
                  <c:v>1020.5535474999999</c:v>
                </c:pt>
                <c:pt idx="94">
                  <c:v>605.05993808333335</c:v>
                </c:pt>
                <c:pt idx="95">
                  <c:v>558.96262737500001</c:v>
                </c:pt>
                <c:pt idx="96">
                  <c:v>647.36974716666668</c:v>
                </c:pt>
                <c:pt idx="97">
                  <c:v>433.70926379166667</c:v>
                </c:pt>
                <c:pt idx="98">
                  <c:v>610.56648487500001</c:v>
                </c:pt>
                <c:pt idx="99">
                  <c:v>527.15605812500007</c:v>
                </c:pt>
                <c:pt idx="100">
                  <c:v>1019.2357769583333</c:v>
                </c:pt>
                <c:pt idx="101">
                  <c:v>360.89268079166663</c:v>
                </c:pt>
                <c:pt idx="102">
                  <c:v>757.83109156249998</c:v>
                </c:pt>
                <c:pt idx="103">
                  <c:v>3220.7709253333328</c:v>
                </c:pt>
                <c:pt idx="104">
                  <c:v>3348.2774913541662</c:v>
                </c:pt>
                <c:pt idx="105">
                  <c:v>228.47706687499993</c:v>
                </c:pt>
                <c:pt idx="106">
                  <c:v>514.59205762499994</c:v>
                </c:pt>
                <c:pt idx="107">
                  <c:v>2113.0410822708332</c:v>
                </c:pt>
                <c:pt idx="108">
                  <c:v>571.92425154166665</c:v>
                </c:pt>
                <c:pt idx="109">
                  <c:v>965.18036233333328</c:v>
                </c:pt>
                <c:pt idx="110">
                  <c:v>2936.521187958333</c:v>
                </c:pt>
                <c:pt idx="111">
                  <c:v>264.29918741666665</c:v>
                </c:pt>
                <c:pt idx="112">
                  <c:v>433.38362079166671</c:v>
                </c:pt>
                <c:pt idx="113">
                  <c:v>440.51729645833331</c:v>
                </c:pt>
                <c:pt idx="114">
                  <c:v>609.84963037499995</c:v>
                </c:pt>
                <c:pt idx="115">
                  <c:v>467.26567716666671</c:v>
                </c:pt>
                <c:pt idx="116">
                  <c:v>1343.7010004583333</c:v>
                </c:pt>
                <c:pt idx="117">
                  <c:v>646.17563237499985</c:v>
                </c:pt>
                <c:pt idx="118">
                  <c:v>483.92596404166659</c:v>
                </c:pt>
                <c:pt idx="119">
                  <c:v>44.895022958333335</c:v>
                </c:pt>
                <c:pt idx="120">
                  <c:v>1092.6379999999999</c:v>
                </c:pt>
                <c:pt idx="121">
                  <c:v>1563.8597943333336</c:v>
                </c:pt>
                <c:pt idx="122">
                  <c:v>989.40979783333319</c:v>
                </c:pt>
              </c:numCache>
            </c:numRef>
          </c:yVal>
          <c:smooth val="0"/>
        </c:ser>
        <c:ser>
          <c:idx val="1"/>
          <c:order val="1"/>
          <c:tx>
            <c:v>Bedrock</c:v>
          </c:tx>
          <c:spPr>
            <a:ln w="28575">
              <a:noFill/>
            </a:ln>
          </c:spPr>
          <c:marker>
            <c:symbol val="diamond"/>
            <c:size val="8"/>
            <c:spPr>
              <a:solidFill>
                <a:schemeClr val="accent1"/>
              </a:solidFill>
              <a:ln>
                <a:solidFill>
                  <a:schemeClr val="accent1"/>
                </a:solidFill>
              </a:ln>
            </c:spPr>
          </c:marker>
          <c:xVal>
            <c:numRef>
              <c:f>'Conductivity-TDS correletion'!$I$5:$I$75</c:f>
              <c:numCache>
                <c:formatCode>0</c:formatCode>
                <c:ptCount val="71"/>
                <c:pt idx="0">
                  <c:v>2107</c:v>
                </c:pt>
                <c:pt idx="1">
                  <c:v>1004</c:v>
                </c:pt>
                <c:pt idx="2">
                  <c:v>910</c:v>
                </c:pt>
                <c:pt idx="3">
                  <c:v>449</c:v>
                </c:pt>
                <c:pt idx="4">
                  <c:v>1125</c:v>
                </c:pt>
                <c:pt idx="5">
                  <c:v>1060</c:v>
                </c:pt>
                <c:pt idx="6">
                  <c:v>3405</c:v>
                </c:pt>
                <c:pt idx="7">
                  <c:v>3692</c:v>
                </c:pt>
                <c:pt idx="8">
                  <c:v>4509</c:v>
                </c:pt>
                <c:pt idx="9">
                  <c:v>1405.5</c:v>
                </c:pt>
                <c:pt idx="10">
                  <c:v>2927</c:v>
                </c:pt>
                <c:pt idx="11">
                  <c:v>1153</c:v>
                </c:pt>
                <c:pt idx="12">
                  <c:v>2843</c:v>
                </c:pt>
                <c:pt idx="13">
                  <c:v>1312</c:v>
                </c:pt>
                <c:pt idx="14">
                  <c:v>802</c:v>
                </c:pt>
                <c:pt idx="15">
                  <c:v>1231</c:v>
                </c:pt>
                <c:pt idx="16">
                  <c:v>3700.5</c:v>
                </c:pt>
                <c:pt idx="17">
                  <c:v>3049</c:v>
                </c:pt>
                <c:pt idx="18">
                  <c:v>218</c:v>
                </c:pt>
                <c:pt idx="19">
                  <c:v>3491.5</c:v>
                </c:pt>
                <c:pt idx="20">
                  <c:v>745</c:v>
                </c:pt>
                <c:pt idx="21">
                  <c:v>520</c:v>
                </c:pt>
                <c:pt idx="22">
                  <c:v>1044</c:v>
                </c:pt>
                <c:pt idx="23">
                  <c:v>1231</c:v>
                </c:pt>
                <c:pt idx="24">
                  <c:v>3136</c:v>
                </c:pt>
                <c:pt idx="25">
                  <c:v>1254.5</c:v>
                </c:pt>
                <c:pt idx="26">
                  <c:v>2384</c:v>
                </c:pt>
                <c:pt idx="27">
                  <c:v>2037</c:v>
                </c:pt>
                <c:pt idx="28">
                  <c:v>1655</c:v>
                </c:pt>
                <c:pt idx="29">
                  <c:v>883</c:v>
                </c:pt>
                <c:pt idx="30">
                  <c:v>1770.5</c:v>
                </c:pt>
                <c:pt idx="31">
                  <c:v>835</c:v>
                </c:pt>
                <c:pt idx="32">
                  <c:v>647</c:v>
                </c:pt>
                <c:pt idx="33">
                  <c:v>5582</c:v>
                </c:pt>
                <c:pt idx="34">
                  <c:v>2244.5</c:v>
                </c:pt>
                <c:pt idx="35">
                  <c:v>3374</c:v>
                </c:pt>
                <c:pt idx="36">
                  <c:v>2418</c:v>
                </c:pt>
                <c:pt idx="37">
                  <c:v>4018</c:v>
                </c:pt>
                <c:pt idx="38">
                  <c:v>308</c:v>
                </c:pt>
                <c:pt idx="39">
                  <c:v>2722</c:v>
                </c:pt>
                <c:pt idx="40">
                  <c:v>3157</c:v>
                </c:pt>
                <c:pt idx="41">
                  <c:v>1706</c:v>
                </c:pt>
                <c:pt idx="42">
                  <c:v>1296</c:v>
                </c:pt>
                <c:pt idx="43">
                  <c:v>1754</c:v>
                </c:pt>
                <c:pt idx="44">
                  <c:v>1378</c:v>
                </c:pt>
                <c:pt idx="45">
                  <c:v>3624</c:v>
                </c:pt>
                <c:pt idx="46">
                  <c:v>1689</c:v>
                </c:pt>
                <c:pt idx="47">
                  <c:v>1070</c:v>
                </c:pt>
                <c:pt idx="48">
                  <c:v>1059</c:v>
                </c:pt>
                <c:pt idx="49">
                  <c:v>4657</c:v>
                </c:pt>
                <c:pt idx="50">
                  <c:v>1254</c:v>
                </c:pt>
                <c:pt idx="51">
                  <c:v>1630</c:v>
                </c:pt>
                <c:pt idx="52">
                  <c:v>1814</c:v>
                </c:pt>
                <c:pt idx="53">
                  <c:v>1896</c:v>
                </c:pt>
                <c:pt idx="54">
                  <c:v>1228</c:v>
                </c:pt>
                <c:pt idx="55">
                  <c:v>2244</c:v>
                </c:pt>
                <c:pt idx="56">
                  <c:v>1616</c:v>
                </c:pt>
                <c:pt idx="57">
                  <c:v>2274</c:v>
                </c:pt>
                <c:pt idx="58">
                  <c:v>4180</c:v>
                </c:pt>
                <c:pt idx="59">
                  <c:v>3851</c:v>
                </c:pt>
                <c:pt idx="60">
                  <c:v>1545</c:v>
                </c:pt>
                <c:pt idx="61">
                  <c:v>1257</c:v>
                </c:pt>
                <c:pt idx="62">
                  <c:v>2323</c:v>
                </c:pt>
                <c:pt idx="63">
                  <c:v>1653</c:v>
                </c:pt>
                <c:pt idx="64">
                  <c:v>1101</c:v>
                </c:pt>
                <c:pt idx="65">
                  <c:v>1295</c:v>
                </c:pt>
                <c:pt idx="66">
                  <c:v>1573</c:v>
                </c:pt>
                <c:pt idx="67">
                  <c:v>2048</c:v>
                </c:pt>
                <c:pt idx="68">
                  <c:v>2504</c:v>
                </c:pt>
                <c:pt idx="69">
                  <c:v>827</c:v>
                </c:pt>
                <c:pt idx="70">
                  <c:v>1398</c:v>
                </c:pt>
              </c:numCache>
            </c:numRef>
          </c:xVal>
          <c:yVal>
            <c:numRef>
              <c:f>'Conductivity-TDS correletion'!$J$5:$J$75</c:f>
              <c:numCache>
                <c:formatCode>0</c:formatCode>
                <c:ptCount val="71"/>
                <c:pt idx="0">
                  <c:v>1443.6765707083334</c:v>
                </c:pt>
                <c:pt idx="1">
                  <c:v>577.03250933333311</c:v>
                </c:pt>
                <c:pt idx="2">
                  <c:v>578.35420662500019</c:v>
                </c:pt>
                <c:pt idx="3">
                  <c:v>275.01099524999995</c:v>
                </c:pt>
                <c:pt idx="4">
                  <c:v>703.64525558333332</c:v>
                </c:pt>
                <c:pt idx="5">
                  <c:v>684.65010904166661</c:v>
                </c:pt>
                <c:pt idx="6">
                  <c:v>2544.1338914583334</c:v>
                </c:pt>
                <c:pt idx="7">
                  <c:v>2626.1084279583333</c:v>
                </c:pt>
                <c:pt idx="8">
                  <c:v>3533.8242452916666</c:v>
                </c:pt>
                <c:pt idx="9">
                  <c:v>1004.0457319583334</c:v>
                </c:pt>
                <c:pt idx="10">
                  <c:v>1996.0892150833336</c:v>
                </c:pt>
                <c:pt idx="11">
                  <c:v>905.30133462499998</c:v>
                </c:pt>
                <c:pt idx="12">
                  <c:v>2984.9133478750005</c:v>
                </c:pt>
                <c:pt idx="13">
                  <c:v>891.77834062500006</c:v>
                </c:pt>
                <c:pt idx="14">
                  <c:v>774.74791312499985</c:v>
                </c:pt>
                <c:pt idx="15">
                  <c:v>767.06719912499977</c:v>
                </c:pt>
                <c:pt idx="16">
                  <c:v>2529.1046864999998</c:v>
                </c:pt>
                <c:pt idx="17">
                  <c:v>2566.3068389999999</c:v>
                </c:pt>
                <c:pt idx="18">
                  <c:v>152.31428224999999</c:v>
                </c:pt>
                <c:pt idx="19">
                  <c:v>3073.3973263958333</c:v>
                </c:pt>
                <c:pt idx="20">
                  <c:v>517.28170074999991</c:v>
                </c:pt>
                <c:pt idx="21">
                  <c:v>1852.6883681875001</c:v>
                </c:pt>
                <c:pt idx="22">
                  <c:v>606.23805612499996</c:v>
                </c:pt>
                <c:pt idx="23">
                  <c:v>811.71255550000001</c:v>
                </c:pt>
                <c:pt idx="24">
                  <c:v>2509.4558324999998</c:v>
                </c:pt>
                <c:pt idx="25">
                  <c:v>831.78865045833345</c:v>
                </c:pt>
                <c:pt idx="26">
                  <c:v>1683.3932634999999</c:v>
                </c:pt>
                <c:pt idx="27">
                  <c:v>1394.2426807500001</c:v>
                </c:pt>
                <c:pt idx="28">
                  <c:v>957.23801718749996</c:v>
                </c:pt>
                <c:pt idx="29">
                  <c:v>514.70491412499996</c:v>
                </c:pt>
                <c:pt idx="30">
                  <c:v>1290.067419</c:v>
                </c:pt>
                <c:pt idx="31">
                  <c:v>500.31593983333335</c:v>
                </c:pt>
                <c:pt idx="32">
                  <c:v>387.42071358333328</c:v>
                </c:pt>
                <c:pt idx="33">
                  <c:v>1784.61353975</c:v>
                </c:pt>
                <c:pt idx="34">
                  <c:v>1633.8740583749998</c:v>
                </c:pt>
                <c:pt idx="35">
                  <c:v>2478.9606702499996</c:v>
                </c:pt>
                <c:pt idx="36">
                  <c:v>1769.050912125</c:v>
                </c:pt>
                <c:pt idx="37">
                  <c:v>2862.6569788541665</c:v>
                </c:pt>
                <c:pt idx="38">
                  <c:v>2295.3208387499999</c:v>
                </c:pt>
                <c:pt idx="39">
                  <c:v>1792.7288269999997</c:v>
                </c:pt>
                <c:pt idx="40">
                  <c:v>2246.3984314583331</c:v>
                </c:pt>
                <c:pt idx="41">
                  <c:v>1139.39927025</c:v>
                </c:pt>
                <c:pt idx="42">
                  <c:v>859.83572445833317</c:v>
                </c:pt>
                <c:pt idx="43">
                  <c:v>1025.4247461666669</c:v>
                </c:pt>
                <c:pt idx="44">
                  <c:v>791.8752598333333</c:v>
                </c:pt>
                <c:pt idx="45">
                  <c:v>2835.6397313124999</c:v>
                </c:pt>
                <c:pt idx="46">
                  <c:v>1035.0905499999999</c:v>
                </c:pt>
                <c:pt idx="47">
                  <c:v>669.73648587499986</c:v>
                </c:pt>
                <c:pt idx="48">
                  <c:v>678.76591462500016</c:v>
                </c:pt>
                <c:pt idx="49">
                  <c:v>3184.9651242499999</c:v>
                </c:pt>
                <c:pt idx="50">
                  <c:v>721.029</c:v>
                </c:pt>
                <c:pt idx="51">
                  <c:v>1156.4960000000001</c:v>
                </c:pt>
                <c:pt idx="52">
                  <c:v>1198.9649999999999</c:v>
                </c:pt>
                <c:pt idx="53">
                  <c:v>1229.48</c:v>
                </c:pt>
                <c:pt idx="54">
                  <c:v>826.15499999999997</c:v>
                </c:pt>
                <c:pt idx="55">
                  <c:v>1542.7210000000002</c:v>
                </c:pt>
                <c:pt idx="56">
                  <c:v>845.25699999999995</c:v>
                </c:pt>
                <c:pt idx="57">
                  <c:v>1461.0129999999999</c:v>
                </c:pt>
                <c:pt idx="58">
                  <c:v>3312.6079999999997</c:v>
                </c:pt>
                <c:pt idx="59">
                  <c:v>3270.8969999999999</c:v>
                </c:pt>
                <c:pt idx="60">
                  <c:v>1128.1089999999999</c:v>
                </c:pt>
                <c:pt idx="61">
                  <c:v>771.08400000000006</c:v>
                </c:pt>
                <c:pt idx="62">
                  <c:v>1437.9290000000001</c:v>
                </c:pt>
                <c:pt idx="63">
                  <c:v>1165.8610000000001</c:v>
                </c:pt>
                <c:pt idx="64">
                  <c:v>658.75000000000011</c:v>
                </c:pt>
                <c:pt idx="65">
                  <c:v>938.11799999999994</c:v>
                </c:pt>
                <c:pt idx="66">
                  <c:v>1081.9279999999999</c:v>
                </c:pt>
                <c:pt idx="67">
                  <c:v>1273.2280000000001</c:v>
                </c:pt>
                <c:pt idx="68">
                  <c:v>1643.5259999999998</c:v>
                </c:pt>
                <c:pt idx="69">
                  <c:v>493.53600000000006</c:v>
                </c:pt>
                <c:pt idx="70">
                  <c:v>879.13300000000004</c:v>
                </c:pt>
              </c:numCache>
            </c:numRef>
          </c:yVal>
          <c:smooth val="0"/>
        </c:ser>
        <c:ser>
          <c:idx val="2"/>
          <c:order val="2"/>
          <c:tx>
            <c:v>Unconsolidated</c:v>
          </c:tx>
          <c:spPr>
            <a:ln w="28575">
              <a:noFill/>
            </a:ln>
          </c:spPr>
          <c:marker>
            <c:symbol val="circle"/>
            <c:size val="6"/>
            <c:spPr>
              <a:solidFill>
                <a:srgbClr val="FF0000"/>
              </a:solidFill>
              <a:ln>
                <a:solidFill>
                  <a:srgbClr val="FF0000"/>
                </a:solidFill>
              </a:ln>
            </c:spPr>
          </c:marker>
          <c:xVal>
            <c:numRef>
              <c:f>'Conductivity-TDS correletion'!$I$76:$I$127</c:f>
              <c:numCache>
                <c:formatCode>0</c:formatCode>
                <c:ptCount val="52"/>
                <c:pt idx="0">
                  <c:v>1310</c:v>
                </c:pt>
                <c:pt idx="1">
                  <c:v>2140</c:v>
                </c:pt>
                <c:pt idx="2">
                  <c:v>353</c:v>
                </c:pt>
                <c:pt idx="3">
                  <c:v>1330</c:v>
                </c:pt>
                <c:pt idx="4">
                  <c:v>364</c:v>
                </c:pt>
                <c:pt idx="5">
                  <c:v>2254</c:v>
                </c:pt>
                <c:pt idx="6">
                  <c:v>823</c:v>
                </c:pt>
                <c:pt idx="7">
                  <c:v>1494</c:v>
                </c:pt>
                <c:pt idx="8">
                  <c:v>1541</c:v>
                </c:pt>
                <c:pt idx="9">
                  <c:v>298</c:v>
                </c:pt>
                <c:pt idx="10">
                  <c:v>1834</c:v>
                </c:pt>
                <c:pt idx="11">
                  <c:v>1744</c:v>
                </c:pt>
                <c:pt idx="12">
                  <c:v>1076</c:v>
                </c:pt>
                <c:pt idx="13">
                  <c:v>1523</c:v>
                </c:pt>
                <c:pt idx="14">
                  <c:v>890</c:v>
                </c:pt>
                <c:pt idx="15">
                  <c:v>2834</c:v>
                </c:pt>
                <c:pt idx="16">
                  <c:v>308</c:v>
                </c:pt>
                <c:pt idx="17">
                  <c:v>826</c:v>
                </c:pt>
                <c:pt idx="18">
                  <c:v>717</c:v>
                </c:pt>
                <c:pt idx="19">
                  <c:v>728.6</c:v>
                </c:pt>
                <c:pt idx="20">
                  <c:v>570</c:v>
                </c:pt>
                <c:pt idx="21">
                  <c:v>966</c:v>
                </c:pt>
                <c:pt idx="22">
                  <c:v>1644</c:v>
                </c:pt>
                <c:pt idx="23">
                  <c:v>1000</c:v>
                </c:pt>
                <c:pt idx="24">
                  <c:v>880</c:v>
                </c:pt>
                <c:pt idx="25">
                  <c:v>1044</c:v>
                </c:pt>
                <c:pt idx="26">
                  <c:v>762.5</c:v>
                </c:pt>
                <c:pt idx="27">
                  <c:v>1045</c:v>
                </c:pt>
                <c:pt idx="28">
                  <c:v>874</c:v>
                </c:pt>
                <c:pt idx="29">
                  <c:v>1715</c:v>
                </c:pt>
                <c:pt idx="30">
                  <c:v>1035</c:v>
                </c:pt>
                <c:pt idx="31">
                  <c:v>1159.5</c:v>
                </c:pt>
                <c:pt idx="32">
                  <c:v>4449</c:v>
                </c:pt>
                <c:pt idx="33">
                  <c:v>4486.5</c:v>
                </c:pt>
                <c:pt idx="34">
                  <c:v>327</c:v>
                </c:pt>
                <c:pt idx="35">
                  <c:v>903</c:v>
                </c:pt>
                <c:pt idx="36">
                  <c:v>3143.5</c:v>
                </c:pt>
                <c:pt idx="37">
                  <c:v>919</c:v>
                </c:pt>
                <c:pt idx="38">
                  <c:v>1514</c:v>
                </c:pt>
                <c:pt idx="39">
                  <c:v>3215.5</c:v>
                </c:pt>
                <c:pt idx="40">
                  <c:v>427</c:v>
                </c:pt>
                <c:pt idx="41">
                  <c:v>765</c:v>
                </c:pt>
                <c:pt idx="42">
                  <c:v>815</c:v>
                </c:pt>
                <c:pt idx="43">
                  <c:v>807</c:v>
                </c:pt>
                <c:pt idx="44">
                  <c:v>783.6</c:v>
                </c:pt>
                <c:pt idx="45">
                  <c:v>1945</c:v>
                </c:pt>
                <c:pt idx="46">
                  <c:v>1119</c:v>
                </c:pt>
                <c:pt idx="47">
                  <c:v>836</c:v>
                </c:pt>
                <c:pt idx="48">
                  <c:v>84</c:v>
                </c:pt>
                <c:pt idx="49">
                  <c:v>1665</c:v>
                </c:pt>
                <c:pt idx="50">
                  <c:v>2123</c:v>
                </c:pt>
                <c:pt idx="51">
                  <c:v>1423</c:v>
                </c:pt>
              </c:numCache>
            </c:numRef>
          </c:xVal>
          <c:yVal>
            <c:numRef>
              <c:f>'Conductivity-TDS correletion'!$J$76:$J$127</c:f>
              <c:numCache>
                <c:formatCode>0</c:formatCode>
                <c:ptCount val="52"/>
                <c:pt idx="0">
                  <c:v>950.64084324999999</c:v>
                </c:pt>
                <c:pt idx="1">
                  <c:v>1454.3391432083336</c:v>
                </c:pt>
                <c:pt idx="2">
                  <c:v>195.06175716666667</c:v>
                </c:pt>
                <c:pt idx="3">
                  <c:v>782.16641775000005</c:v>
                </c:pt>
                <c:pt idx="4">
                  <c:v>814.58691737499998</c:v>
                </c:pt>
                <c:pt idx="5">
                  <c:v>1525.1509485833335</c:v>
                </c:pt>
                <c:pt idx="6">
                  <c:v>475.62160641666674</c:v>
                </c:pt>
                <c:pt idx="7">
                  <c:v>1046.9332414166665</c:v>
                </c:pt>
                <c:pt idx="8">
                  <c:v>990.1799847499999</c:v>
                </c:pt>
                <c:pt idx="9">
                  <c:v>497.56462937499992</c:v>
                </c:pt>
                <c:pt idx="10">
                  <c:v>1164.1088572083336</c:v>
                </c:pt>
                <c:pt idx="11">
                  <c:v>1187.79183975</c:v>
                </c:pt>
                <c:pt idx="12">
                  <c:v>708.6816970000001</c:v>
                </c:pt>
                <c:pt idx="13">
                  <c:v>964.22076887499998</c:v>
                </c:pt>
                <c:pt idx="14">
                  <c:v>537.43787070833332</c:v>
                </c:pt>
                <c:pt idx="15">
                  <c:v>1827.3845654166666</c:v>
                </c:pt>
                <c:pt idx="16">
                  <c:v>163.87478362499996</c:v>
                </c:pt>
                <c:pt idx="17">
                  <c:v>549.81441699999993</c:v>
                </c:pt>
                <c:pt idx="18">
                  <c:v>502.68155999999988</c:v>
                </c:pt>
                <c:pt idx="19">
                  <c:v>393.15739329166672</c:v>
                </c:pt>
                <c:pt idx="20">
                  <c:v>399.67534637499989</c:v>
                </c:pt>
                <c:pt idx="21">
                  <c:v>575.40857995833323</c:v>
                </c:pt>
                <c:pt idx="22">
                  <c:v>1020.5535474999999</c:v>
                </c:pt>
                <c:pt idx="23">
                  <c:v>605.05993808333335</c:v>
                </c:pt>
                <c:pt idx="24">
                  <c:v>558.96262737500001</c:v>
                </c:pt>
                <c:pt idx="25">
                  <c:v>647.36974716666668</c:v>
                </c:pt>
                <c:pt idx="26">
                  <c:v>433.70926379166667</c:v>
                </c:pt>
                <c:pt idx="27">
                  <c:v>610.56648487500001</c:v>
                </c:pt>
                <c:pt idx="28">
                  <c:v>527.15605812500007</c:v>
                </c:pt>
                <c:pt idx="29">
                  <c:v>1019.2357769583333</c:v>
                </c:pt>
                <c:pt idx="30">
                  <c:v>360.89268079166663</c:v>
                </c:pt>
                <c:pt idx="31">
                  <c:v>757.83109156249998</c:v>
                </c:pt>
                <c:pt idx="32">
                  <c:v>3220.7709253333328</c:v>
                </c:pt>
                <c:pt idx="33">
                  <c:v>3348.2774913541662</c:v>
                </c:pt>
                <c:pt idx="34">
                  <c:v>228.47706687499993</c:v>
                </c:pt>
                <c:pt idx="35">
                  <c:v>514.59205762499994</c:v>
                </c:pt>
                <c:pt idx="36">
                  <c:v>2113.0410822708332</c:v>
                </c:pt>
                <c:pt idx="37">
                  <c:v>571.92425154166665</c:v>
                </c:pt>
                <c:pt idx="38">
                  <c:v>965.18036233333328</c:v>
                </c:pt>
                <c:pt idx="39">
                  <c:v>2936.521187958333</c:v>
                </c:pt>
                <c:pt idx="40">
                  <c:v>264.29918741666665</c:v>
                </c:pt>
                <c:pt idx="41">
                  <c:v>433.38362079166671</c:v>
                </c:pt>
                <c:pt idx="42">
                  <c:v>440.51729645833331</c:v>
                </c:pt>
                <c:pt idx="43">
                  <c:v>609.84963037499995</c:v>
                </c:pt>
                <c:pt idx="44">
                  <c:v>467.26567716666671</c:v>
                </c:pt>
                <c:pt idx="45">
                  <c:v>1343.7010004583333</c:v>
                </c:pt>
                <c:pt idx="46">
                  <c:v>646.17563237499985</c:v>
                </c:pt>
                <c:pt idx="47">
                  <c:v>483.92596404166659</c:v>
                </c:pt>
                <c:pt idx="48">
                  <c:v>44.895022958333335</c:v>
                </c:pt>
                <c:pt idx="49">
                  <c:v>1092.6379999999999</c:v>
                </c:pt>
                <c:pt idx="50">
                  <c:v>1563.8597943333336</c:v>
                </c:pt>
                <c:pt idx="51">
                  <c:v>989.40979783333319</c:v>
                </c:pt>
              </c:numCache>
            </c:numRef>
          </c:yVal>
          <c:smooth val="0"/>
        </c:ser>
        <c:dLbls>
          <c:showLegendKey val="0"/>
          <c:showVal val="0"/>
          <c:showCatName val="0"/>
          <c:showSerName val="0"/>
          <c:showPercent val="0"/>
          <c:showBubbleSize val="0"/>
        </c:dLbls>
        <c:axId val="55774208"/>
        <c:axId val="55780864"/>
      </c:scatterChart>
      <c:valAx>
        <c:axId val="55774208"/>
        <c:scaling>
          <c:orientation val="minMax"/>
          <c:max val="5000"/>
        </c:scaling>
        <c:delete val="0"/>
        <c:axPos val="b"/>
        <c:majorGridlines>
          <c:spPr>
            <a:ln>
              <a:solidFill>
                <a:schemeClr val="bg1">
                  <a:lumMod val="75000"/>
                </a:schemeClr>
              </a:solidFill>
            </a:ln>
          </c:spPr>
        </c:majorGridlines>
        <c:title>
          <c:tx>
            <c:rich>
              <a:bodyPr/>
              <a:lstStyle/>
              <a:p>
                <a:pPr>
                  <a:defRPr sz="1400" b="0"/>
                </a:pPr>
                <a:r>
                  <a:rPr lang="en-US" sz="1400" b="0"/>
                  <a:t>Measured Conductivity (uS/cm)</a:t>
                </a:r>
              </a:p>
            </c:rich>
          </c:tx>
          <c:layout/>
          <c:overlay val="0"/>
        </c:title>
        <c:numFmt formatCode="0" sourceLinked="1"/>
        <c:majorTickMark val="out"/>
        <c:minorTickMark val="out"/>
        <c:tickLblPos val="nextTo"/>
        <c:txPr>
          <a:bodyPr/>
          <a:lstStyle/>
          <a:p>
            <a:pPr>
              <a:defRPr sz="1200"/>
            </a:pPr>
            <a:endParaRPr lang="en-US"/>
          </a:p>
        </c:txPr>
        <c:crossAx val="55780864"/>
        <c:crosses val="autoZero"/>
        <c:crossBetween val="midCat"/>
        <c:minorUnit val="500"/>
      </c:valAx>
      <c:valAx>
        <c:axId val="55780864"/>
        <c:scaling>
          <c:orientation val="minMax"/>
        </c:scaling>
        <c:delete val="0"/>
        <c:axPos val="l"/>
        <c:majorGridlines>
          <c:spPr>
            <a:ln>
              <a:solidFill>
                <a:schemeClr val="bg1">
                  <a:lumMod val="75000"/>
                </a:schemeClr>
              </a:solidFill>
            </a:ln>
          </c:spPr>
        </c:majorGridlines>
        <c:title>
          <c:tx>
            <c:rich>
              <a:bodyPr rot="-5400000" vert="horz"/>
              <a:lstStyle/>
              <a:p>
                <a:pPr>
                  <a:defRPr sz="1600" b="0"/>
                </a:pPr>
                <a:r>
                  <a:rPr lang="en-US" sz="1600" b="0"/>
                  <a:t>Calculated TDS (mg/L)</a:t>
                </a:r>
              </a:p>
            </c:rich>
          </c:tx>
          <c:layout>
            <c:manualLayout>
              <c:xMode val="edge"/>
              <c:yMode val="edge"/>
              <c:x val="2.3755648964932017E-2"/>
              <c:y val="0.1129642125013144"/>
            </c:manualLayout>
          </c:layout>
          <c:overlay val="0"/>
        </c:title>
        <c:numFmt formatCode="0" sourceLinked="1"/>
        <c:majorTickMark val="out"/>
        <c:minorTickMark val="out"/>
        <c:tickLblPos val="nextTo"/>
        <c:txPr>
          <a:bodyPr/>
          <a:lstStyle/>
          <a:p>
            <a:pPr>
              <a:defRPr sz="1200"/>
            </a:pPr>
            <a:endParaRPr lang="en-US"/>
          </a:p>
        </c:txPr>
        <c:crossAx val="55774208"/>
        <c:crosses val="autoZero"/>
        <c:crossBetween val="midCat"/>
        <c:majorUnit val="1000"/>
        <c:minorUnit val="500"/>
      </c:valAx>
    </c:plotArea>
    <c:legend>
      <c:legendPos val="r"/>
      <c:legendEntry>
        <c:idx val="0"/>
        <c:delete val="1"/>
      </c:legendEntry>
      <c:legendEntry>
        <c:idx val="3"/>
        <c:delete val="1"/>
      </c:legendEntry>
      <c:layout>
        <c:manualLayout>
          <c:xMode val="edge"/>
          <c:yMode val="edge"/>
          <c:x val="0.25910741420480332"/>
          <c:y val="9.2524243394150996E-2"/>
          <c:w val="0.27753478183648095"/>
          <c:h val="0.19189092705869013"/>
        </c:manualLayout>
      </c:layout>
      <c:overlay val="0"/>
      <c:spPr>
        <a:solidFill>
          <a:schemeClr val="bg1"/>
        </a:solidFill>
        <a:ln>
          <a:solidFill>
            <a:schemeClr val="bg1">
              <a:lumMod val="75000"/>
            </a:schemeClr>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266700</xdr:colOff>
      <xdr:row>139</xdr:row>
      <xdr:rowOff>42862</xdr:rowOff>
    </xdr:from>
    <xdr:to>
      <xdr:col>10</xdr:col>
      <xdr:colOff>571500</xdr:colOff>
      <xdr:row>153</xdr:row>
      <xdr:rowOff>119062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704850</xdr:colOff>
      <xdr:row>130</xdr:row>
      <xdr:rowOff>100011</xdr:rowOff>
    </xdr:from>
    <xdr:to>
      <xdr:col>18</xdr:col>
      <xdr:colOff>200025</xdr:colOff>
      <xdr:row>146</xdr:row>
      <xdr:rowOff>85724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0.19361</cdr:x>
      <cdr:y>0.71429</cdr:y>
    </cdr:from>
    <cdr:to>
      <cdr:x>0.94737</cdr:x>
      <cdr:y>0.71429</cdr:y>
    </cdr:to>
    <cdr:cxnSp macro="">
      <cdr:nvCxnSpPr>
        <cdr:cNvPr id="3" name="Straight Connector 2"/>
        <cdr:cNvCxnSpPr/>
      </cdr:nvCxnSpPr>
      <cdr:spPr>
        <a:xfrm xmlns:a="http://schemas.openxmlformats.org/drawingml/2006/main">
          <a:off x="981075" y="2166939"/>
          <a:ext cx="3819525" cy="0"/>
        </a:xfrm>
        <a:prstGeom xmlns:a="http://schemas.openxmlformats.org/drawingml/2006/main" prst="line">
          <a:avLst/>
        </a:prstGeom>
        <a:ln xmlns:a="http://schemas.openxmlformats.org/drawingml/2006/main" w="19050">
          <a:solidFill>
            <a:schemeClr val="accent3">
              <a:lumMod val="7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0.56015</cdr:x>
      <cdr:y>0.63893</cdr:y>
    </cdr:from>
    <cdr:to>
      <cdr:x>0.93421</cdr:x>
      <cdr:y>0.71429</cdr:y>
    </cdr:to>
    <cdr:sp macro="" textlink="">
      <cdr:nvSpPr>
        <cdr:cNvPr id="4" name="TextBox 3"/>
        <cdr:cNvSpPr txBox="1"/>
      </cdr:nvSpPr>
      <cdr:spPr>
        <a:xfrm xmlns:a="http://schemas.openxmlformats.org/drawingml/2006/main">
          <a:off x="2838450" y="1938339"/>
          <a:ext cx="189547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CA" sz="1100"/>
        </a:p>
      </cdr:txBody>
    </cdr:sp>
  </cdr:relSizeAnchor>
  <cdr:relSizeAnchor xmlns:cdr="http://schemas.openxmlformats.org/drawingml/2006/chartDrawing">
    <cdr:from>
      <cdr:x>0.53947</cdr:x>
      <cdr:y>0.63893</cdr:y>
    </cdr:from>
    <cdr:to>
      <cdr:x>0.94173</cdr:x>
      <cdr:y>0.72057</cdr:y>
    </cdr:to>
    <cdr:sp macro="" textlink="">
      <cdr:nvSpPr>
        <cdr:cNvPr id="5" name="TextBox 4"/>
        <cdr:cNvSpPr txBox="1"/>
      </cdr:nvSpPr>
      <cdr:spPr>
        <a:xfrm xmlns:a="http://schemas.openxmlformats.org/drawingml/2006/main">
          <a:off x="2733675" y="1938339"/>
          <a:ext cx="20383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CA" sz="1100"/>
            <a:t>Env Canada Aestheic</a:t>
          </a:r>
          <a:r>
            <a:rPr lang="en-CA" sz="1100" baseline="0"/>
            <a:t> Objective</a:t>
          </a:r>
          <a:endParaRPr lang="en-CA"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52"/>
  <sheetViews>
    <sheetView zoomScale="90" zoomScaleNormal="90" workbookViewId="0">
      <pane xSplit="1" ySplit="1" topLeftCell="B440" activePane="bottomRight" state="frozen"/>
      <selection pane="topRight" activeCell="B1" sqref="B1"/>
      <selection pane="bottomLeft" activeCell="A2" sqref="A2"/>
      <selection pane="bottomRight" activeCell="AA318" sqref="AA318"/>
    </sheetView>
  </sheetViews>
  <sheetFormatPr defaultColWidth="9.140625" defaultRowHeight="15" customHeight="1" x14ac:dyDescent="0.25"/>
  <cols>
    <col min="1" max="1" width="14" style="228" customWidth="1"/>
    <col min="2" max="2" width="14" style="1" customWidth="1"/>
    <col min="3" max="3" width="13.140625" style="1" customWidth="1"/>
    <col min="4" max="4" width="14.7109375" style="239" customWidth="1"/>
    <col min="5" max="5" width="11.140625" style="239" customWidth="1"/>
    <col min="6" max="6" width="13.140625" style="239" customWidth="1"/>
    <col min="7" max="7" width="19.85546875" style="239" customWidth="1"/>
    <col min="8" max="8" width="12.7109375" style="239" customWidth="1"/>
    <col min="9" max="9" width="11.85546875" style="239" customWidth="1"/>
    <col min="10" max="10" width="13.140625" style="1" customWidth="1"/>
    <col min="11" max="11" width="10" style="228" customWidth="1"/>
    <col min="12" max="12" width="9.7109375" style="1" customWidth="1"/>
    <col min="13" max="13" width="11.42578125" style="1" customWidth="1"/>
    <col min="14" max="14" width="10.5703125" style="1" customWidth="1"/>
    <col min="15" max="16" width="10.7109375" style="205" customWidth="1"/>
    <col min="17" max="17" width="8.7109375" style="1" customWidth="1"/>
    <col min="18" max="18" width="7.7109375" style="1" customWidth="1"/>
    <col min="19" max="19" width="7.7109375" style="2" customWidth="1"/>
    <col min="20" max="20" width="8.7109375" style="2" customWidth="1"/>
    <col min="21" max="21" width="10.42578125" style="2" customWidth="1"/>
    <col min="22" max="22" width="10.140625" style="4" customWidth="1"/>
    <col min="23" max="23" width="18.28515625" style="1" customWidth="1"/>
    <col min="24" max="24" width="13.5703125" style="1" customWidth="1"/>
    <col min="25" max="25" width="12.140625" style="1" customWidth="1"/>
    <col min="26" max="26" width="20.7109375" style="1" customWidth="1"/>
    <col min="27" max="27" width="43.7109375" style="1" customWidth="1"/>
    <col min="28" max="28" width="46.5703125" style="1" customWidth="1"/>
    <col min="29" max="29" width="25.7109375" style="1" customWidth="1"/>
    <col min="30" max="30" width="17.140625" style="1" customWidth="1"/>
    <col min="31" max="31" width="10.7109375" style="5" customWidth="1"/>
    <col min="32" max="16384" width="9.140625" style="5"/>
  </cols>
  <sheetData>
    <row r="1" spans="1:32" s="9" customFormat="1" ht="42" customHeight="1" x14ac:dyDescent="0.25">
      <c r="A1" s="224" t="s">
        <v>1963</v>
      </c>
      <c r="B1" s="156" t="s">
        <v>1964</v>
      </c>
      <c r="C1" s="202" t="s">
        <v>2180</v>
      </c>
      <c r="D1" s="418" t="s">
        <v>2425</v>
      </c>
      <c r="E1" s="419" t="s">
        <v>1387</v>
      </c>
      <c r="F1" s="419" t="s">
        <v>1388</v>
      </c>
      <c r="G1" s="420" t="s">
        <v>2540</v>
      </c>
      <c r="H1" s="421" t="s">
        <v>1977</v>
      </c>
      <c r="I1" s="422" t="s">
        <v>2539</v>
      </c>
      <c r="J1" s="282" t="s">
        <v>3988</v>
      </c>
      <c r="K1" s="293" t="s">
        <v>3989</v>
      </c>
      <c r="L1" s="157" t="s">
        <v>1981</v>
      </c>
      <c r="M1" s="202" t="s">
        <v>2188</v>
      </c>
      <c r="N1" s="202" t="s">
        <v>2189</v>
      </c>
      <c r="O1" s="208" t="s">
        <v>2186</v>
      </c>
      <c r="P1" s="208" t="s">
        <v>2187</v>
      </c>
      <c r="Q1" s="7" t="s">
        <v>9</v>
      </c>
      <c r="R1" s="157" t="s">
        <v>1979</v>
      </c>
      <c r="S1" s="157" t="s">
        <v>1980</v>
      </c>
      <c r="T1" s="155" t="s">
        <v>1962</v>
      </c>
      <c r="U1" s="158" t="s">
        <v>1978</v>
      </c>
      <c r="V1" s="8" t="s">
        <v>1899</v>
      </c>
      <c r="W1" s="202" t="s">
        <v>2182</v>
      </c>
      <c r="X1" s="202" t="s">
        <v>2183</v>
      </c>
      <c r="Y1" s="163" t="s">
        <v>2039</v>
      </c>
      <c r="Z1" s="7" t="s">
        <v>1898</v>
      </c>
      <c r="AA1" s="7" t="s">
        <v>1900</v>
      </c>
      <c r="AB1" s="163" t="s">
        <v>2011</v>
      </c>
      <c r="AC1" s="7" t="s">
        <v>1901</v>
      </c>
      <c r="AD1" s="6" t="s">
        <v>1386</v>
      </c>
      <c r="AE1" s="309" t="s">
        <v>4192</v>
      </c>
      <c r="AF1" s="321" t="s">
        <v>2214</v>
      </c>
    </row>
    <row r="2" spans="1:32" ht="15" customHeight="1" x14ac:dyDescent="0.25">
      <c r="A2" s="225" t="s">
        <v>49</v>
      </c>
      <c r="B2" s="3">
        <v>837</v>
      </c>
      <c r="C2" s="161" t="s">
        <v>2029</v>
      </c>
      <c r="D2" s="215"/>
      <c r="E2" s="239">
        <v>639965</v>
      </c>
      <c r="F2" s="239">
        <v>6184000</v>
      </c>
      <c r="G2" s="227" t="s">
        <v>1393</v>
      </c>
      <c r="H2" s="239">
        <v>591</v>
      </c>
      <c r="I2" s="239">
        <v>591</v>
      </c>
      <c r="J2" s="289">
        <v>0</v>
      </c>
      <c r="K2" s="414" t="s">
        <v>1967</v>
      </c>
      <c r="L2" s="10">
        <v>4.5</v>
      </c>
      <c r="O2" s="205">
        <v>759</v>
      </c>
      <c r="Q2" s="1">
        <v>240</v>
      </c>
      <c r="U2" s="2">
        <v>10</v>
      </c>
      <c r="V2" s="164"/>
      <c r="W2" s="159" t="s">
        <v>1975</v>
      </c>
      <c r="X2" s="159" t="s">
        <v>1994</v>
      </c>
      <c r="Y2" s="1" t="e">
        <f>VLOOKUP(B2,#REF!,4,FALSE)</f>
        <v>#REF!</v>
      </c>
      <c r="AC2" s="1" t="s">
        <v>1393</v>
      </c>
      <c r="AD2" s="1" t="s">
        <v>1394</v>
      </c>
    </row>
    <row r="3" spans="1:32" ht="15" customHeight="1" x14ac:dyDescent="0.25">
      <c r="A3" s="225" t="s">
        <v>52</v>
      </c>
      <c r="B3" s="3">
        <v>1047</v>
      </c>
      <c r="C3" s="161" t="s">
        <v>2029</v>
      </c>
      <c r="D3" s="423"/>
      <c r="E3" s="239">
        <v>639667</v>
      </c>
      <c r="F3" s="239">
        <v>6184259</v>
      </c>
      <c r="G3" s="227" t="s">
        <v>1395</v>
      </c>
      <c r="H3" s="239">
        <v>591</v>
      </c>
      <c r="I3" s="239">
        <v>591</v>
      </c>
      <c r="J3" s="289">
        <v>0</v>
      </c>
      <c r="K3" s="414" t="s">
        <v>1967</v>
      </c>
      <c r="L3" s="10">
        <v>6</v>
      </c>
      <c r="O3" s="205">
        <v>760</v>
      </c>
      <c r="Q3" s="1">
        <v>238</v>
      </c>
      <c r="R3" s="1">
        <v>123</v>
      </c>
      <c r="S3" s="2">
        <v>37.48857055775678</v>
      </c>
      <c r="T3" s="2">
        <v>722.51142944224318</v>
      </c>
      <c r="U3" s="2">
        <v>6.4</v>
      </c>
      <c r="V3" s="164"/>
      <c r="W3" s="159" t="s">
        <v>1972</v>
      </c>
      <c r="X3" s="159" t="s">
        <v>1995</v>
      </c>
      <c r="Y3" s="1" t="e">
        <f>VLOOKUP(B3,#REF!,4,FALSE)</f>
        <v>#REF!</v>
      </c>
      <c r="AA3" s="1" t="s">
        <v>1396</v>
      </c>
      <c r="AC3" s="1" t="s">
        <v>1395</v>
      </c>
      <c r="AD3" s="1" t="s">
        <v>1394</v>
      </c>
    </row>
    <row r="4" spans="1:32" ht="15" customHeight="1" x14ac:dyDescent="0.25">
      <c r="A4" s="263" t="s">
        <v>57</v>
      </c>
      <c r="B4" s="267">
        <v>1051</v>
      </c>
      <c r="C4" s="161" t="s">
        <v>2029</v>
      </c>
      <c r="D4" s="423"/>
      <c r="E4" s="287">
        <v>638900</v>
      </c>
      <c r="F4" s="287">
        <v>6179644</v>
      </c>
      <c r="G4" s="227" t="s">
        <v>1395</v>
      </c>
      <c r="H4" s="239">
        <v>591</v>
      </c>
      <c r="I4" s="239">
        <v>591</v>
      </c>
      <c r="J4" s="289">
        <v>0</v>
      </c>
      <c r="K4" s="414" t="s">
        <v>1967</v>
      </c>
      <c r="L4" s="10"/>
      <c r="O4" s="205">
        <v>838</v>
      </c>
      <c r="Q4" s="1">
        <v>140</v>
      </c>
      <c r="U4" s="2">
        <v>1</v>
      </c>
      <c r="V4" s="164"/>
      <c r="W4" s="159" t="s">
        <v>1972</v>
      </c>
      <c r="X4" s="1">
        <v>96</v>
      </c>
      <c r="Y4" s="1" t="e">
        <f>VLOOKUP(B4,#REF!,4,FALSE)</f>
        <v>#REF!</v>
      </c>
      <c r="AA4" s="1" t="s">
        <v>1398</v>
      </c>
      <c r="AC4" s="1" t="s">
        <v>1395</v>
      </c>
      <c r="AD4" s="1" t="s">
        <v>1397</v>
      </c>
    </row>
    <row r="5" spans="1:32" ht="15" customHeight="1" x14ac:dyDescent="0.25">
      <c r="A5" s="263" t="s">
        <v>62</v>
      </c>
      <c r="B5" s="267">
        <v>1052</v>
      </c>
      <c r="C5" s="161" t="s">
        <v>2029</v>
      </c>
      <c r="D5" s="215"/>
      <c r="E5" s="287">
        <v>660370</v>
      </c>
      <c r="F5" s="287">
        <v>6179325</v>
      </c>
      <c r="G5" s="227" t="s">
        <v>1395</v>
      </c>
      <c r="H5" s="239">
        <v>593</v>
      </c>
      <c r="I5" s="239">
        <v>593</v>
      </c>
      <c r="J5" s="289">
        <v>367</v>
      </c>
      <c r="K5" s="414" t="s">
        <v>1967</v>
      </c>
      <c r="L5" s="10">
        <v>6</v>
      </c>
      <c r="O5" s="205">
        <v>935</v>
      </c>
      <c r="Q5" s="1">
        <v>40</v>
      </c>
      <c r="U5" s="1">
        <v>9</v>
      </c>
      <c r="V5" s="164"/>
      <c r="W5" s="159" t="s">
        <v>1975</v>
      </c>
      <c r="X5" s="161" t="s">
        <v>1970</v>
      </c>
      <c r="Y5" s="1">
        <v>0</v>
      </c>
      <c r="AA5" s="1" t="s">
        <v>1400</v>
      </c>
      <c r="AC5" s="1" t="s">
        <v>1395</v>
      </c>
      <c r="AD5" s="1" t="s">
        <v>1399</v>
      </c>
    </row>
    <row r="6" spans="1:32" ht="15" customHeight="1" x14ac:dyDescent="0.25">
      <c r="A6" s="263" t="s">
        <v>63</v>
      </c>
      <c r="B6" s="267">
        <v>1064</v>
      </c>
      <c r="C6" s="161" t="s">
        <v>2029</v>
      </c>
      <c r="D6" s="215"/>
      <c r="E6" s="287">
        <v>657960</v>
      </c>
      <c r="F6" s="287">
        <v>6184378</v>
      </c>
      <c r="G6" s="227" t="s">
        <v>1395</v>
      </c>
      <c r="I6" s="242" t="s">
        <v>2488</v>
      </c>
      <c r="J6" s="289">
        <v>0</v>
      </c>
      <c r="K6" s="414" t="s">
        <v>1967</v>
      </c>
      <c r="L6" s="10"/>
      <c r="O6" s="205">
        <v>758</v>
      </c>
      <c r="Q6" s="1">
        <v>85</v>
      </c>
      <c r="R6" s="1" t="s">
        <v>1961</v>
      </c>
      <c r="S6" s="2" t="s">
        <v>1961</v>
      </c>
      <c r="T6" s="2" t="s">
        <v>1961</v>
      </c>
      <c r="U6" s="189" t="s">
        <v>1664</v>
      </c>
      <c r="V6" s="164"/>
      <c r="W6" s="188" t="s">
        <v>1664</v>
      </c>
      <c r="X6" s="188" t="s">
        <v>1664</v>
      </c>
      <c r="Y6" s="216"/>
      <c r="AA6" s="1" t="s">
        <v>1402</v>
      </c>
      <c r="AC6" s="1" t="s">
        <v>1395</v>
      </c>
      <c r="AD6" s="1" t="s">
        <v>1401</v>
      </c>
    </row>
    <row r="7" spans="1:32" ht="15" customHeight="1" x14ac:dyDescent="0.25">
      <c r="A7" s="263" t="s">
        <v>67</v>
      </c>
      <c r="B7" s="267">
        <v>1073</v>
      </c>
      <c r="C7" s="161" t="s">
        <v>2029</v>
      </c>
      <c r="D7" s="215"/>
      <c r="E7" s="287">
        <v>660225</v>
      </c>
      <c r="F7" s="287">
        <v>6179334</v>
      </c>
      <c r="G7" s="227" t="s">
        <v>1395</v>
      </c>
      <c r="H7" s="239">
        <v>593</v>
      </c>
      <c r="I7" s="239">
        <v>593</v>
      </c>
      <c r="J7" s="289">
        <v>367</v>
      </c>
      <c r="K7" s="414" t="s">
        <v>1967</v>
      </c>
      <c r="L7" s="10">
        <v>6</v>
      </c>
      <c r="O7" s="205">
        <v>921</v>
      </c>
      <c r="Q7" s="1">
        <v>200</v>
      </c>
      <c r="U7" s="162" t="s">
        <v>1664</v>
      </c>
      <c r="V7" s="164"/>
      <c r="W7" s="162" t="s">
        <v>1664</v>
      </c>
      <c r="X7" s="162" t="s">
        <v>1664</v>
      </c>
      <c r="Y7" s="1">
        <v>70</v>
      </c>
      <c r="AA7" s="1" t="s">
        <v>1403</v>
      </c>
      <c r="AC7" s="1" t="s">
        <v>1395</v>
      </c>
      <c r="AD7" s="1" t="s">
        <v>1399</v>
      </c>
    </row>
    <row r="8" spans="1:32" ht="15" customHeight="1" x14ac:dyDescent="0.25">
      <c r="A8" s="225" t="s">
        <v>68</v>
      </c>
      <c r="B8" s="3">
        <v>1374</v>
      </c>
      <c r="C8" s="161" t="s">
        <v>2029</v>
      </c>
      <c r="D8" s="215"/>
      <c r="E8" s="239">
        <v>679510</v>
      </c>
      <c r="F8" s="239">
        <v>6196144</v>
      </c>
      <c r="G8" s="227" t="s">
        <v>1393</v>
      </c>
      <c r="H8" s="239">
        <v>593</v>
      </c>
      <c r="I8" s="239">
        <v>593</v>
      </c>
      <c r="J8" s="289">
        <v>7306</v>
      </c>
      <c r="K8" s="414" t="s">
        <v>1967</v>
      </c>
      <c r="L8" s="10"/>
      <c r="O8" s="205">
        <v>666</v>
      </c>
      <c r="Q8" s="1">
        <v>100</v>
      </c>
      <c r="R8" s="1">
        <v>80</v>
      </c>
      <c r="S8" s="2">
        <v>24.3828101188662</v>
      </c>
      <c r="T8" s="2">
        <v>641.61718988113375</v>
      </c>
      <c r="U8" s="162"/>
      <c r="V8" s="164"/>
      <c r="W8" s="162" t="s">
        <v>1965</v>
      </c>
      <c r="X8" s="162" t="s">
        <v>1965</v>
      </c>
      <c r="Y8" s="1">
        <v>100</v>
      </c>
      <c r="AC8" s="1" t="s">
        <v>1393</v>
      </c>
      <c r="AD8" s="1" t="s">
        <v>1406</v>
      </c>
    </row>
    <row r="9" spans="1:32" ht="15" customHeight="1" x14ac:dyDescent="0.25">
      <c r="A9" s="225" t="s">
        <v>70</v>
      </c>
      <c r="B9" s="3">
        <v>1383</v>
      </c>
      <c r="C9" s="161" t="s">
        <v>2029</v>
      </c>
      <c r="D9" s="215"/>
      <c r="E9" s="239">
        <v>686763</v>
      </c>
      <c r="F9" s="239">
        <v>6185545</v>
      </c>
      <c r="G9" s="227" t="s">
        <v>1393</v>
      </c>
      <c r="H9" s="239">
        <v>903</v>
      </c>
      <c r="I9" s="239">
        <v>903</v>
      </c>
      <c r="J9" s="289">
        <v>7306</v>
      </c>
      <c r="K9" s="414" t="s">
        <v>1973</v>
      </c>
      <c r="L9" s="10"/>
      <c r="O9" s="205">
        <v>669</v>
      </c>
      <c r="Q9" s="1">
        <v>90</v>
      </c>
      <c r="R9" s="1">
        <v>70</v>
      </c>
      <c r="S9" s="2">
        <v>21.334958854007922</v>
      </c>
      <c r="T9" s="2">
        <v>647.66504114599206</v>
      </c>
      <c r="U9" s="197"/>
      <c r="V9" s="164"/>
      <c r="W9" s="199" t="s">
        <v>2208</v>
      </c>
      <c r="X9" s="1">
        <v>90</v>
      </c>
      <c r="Y9" s="199"/>
      <c r="AC9" s="1" t="s">
        <v>1393</v>
      </c>
      <c r="AD9" s="1" t="s">
        <v>1407</v>
      </c>
    </row>
    <row r="10" spans="1:32" ht="15" customHeight="1" x14ac:dyDescent="0.25">
      <c r="A10" s="225" t="s">
        <v>71</v>
      </c>
      <c r="B10" s="3">
        <v>1575</v>
      </c>
      <c r="C10" s="161" t="s">
        <v>2029</v>
      </c>
      <c r="D10" s="215"/>
      <c r="E10" s="239">
        <v>681388</v>
      </c>
      <c r="F10" s="239">
        <v>6210746</v>
      </c>
      <c r="G10" s="227" t="s">
        <v>1393</v>
      </c>
      <c r="H10" s="239">
        <v>633</v>
      </c>
      <c r="I10" s="239">
        <v>633</v>
      </c>
      <c r="J10" s="289">
        <v>10959</v>
      </c>
      <c r="K10" s="414" t="s">
        <v>1973</v>
      </c>
      <c r="L10" s="10"/>
      <c r="O10" s="205">
        <v>699</v>
      </c>
      <c r="Q10" s="1">
        <v>87</v>
      </c>
      <c r="R10" s="1">
        <v>82</v>
      </c>
      <c r="S10" s="2">
        <v>24.992380371837854</v>
      </c>
      <c r="T10" s="2">
        <v>674.00761962816216</v>
      </c>
      <c r="U10" s="164"/>
      <c r="V10" s="164"/>
      <c r="W10" s="164" t="s">
        <v>1987</v>
      </c>
      <c r="X10" s="164" t="s">
        <v>1965</v>
      </c>
      <c r="Y10" s="1">
        <v>87</v>
      </c>
      <c r="AC10" s="1" t="s">
        <v>1393</v>
      </c>
      <c r="AD10" s="1" t="s">
        <v>1408</v>
      </c>
    </row>
    <row r="11" spans="1:32" ht="15" customHeight="1" x14ac:dyDescent="0.25">
      <c r="A11" s="225" t="s">
        <v>72</v>
      </c>
      <c r="B11" s="3">
        <v>1584</v>
      </c>
      <c r="C11" s="161" t="s">
        <v>2029</v>
      </c>
      <c r="D11" s="215"/>
      <c r="E11" s="239">
        <v>672625</v>
      </c>
      <c r="F11" s="239">
        <v>6194250</v>
      </c>
      <c r="G11" s="227" t="s">
        <v>1393</v>
      </c>
      <c r="H11" s="239">
        <v>593</v>
      </c>
      <c r="I11" s="239">
        <v>593</v>
      </c>
      <c r="J11" s="289">
        <v>10959</v>
      </c>
      <c r="K11" s="414" t="s">
        <v>1409</v>
      </c>
      <c r="L11" s="10"/>
      <c r="O11" s="205">
        <v>755</v>
      </c>
      <c r="Q11" s="1">
        <v>72</v>
      </c>
      <c r="U11" s="162"/>
      <c r="V11" s="164"/>
      <c r="W11" s="162" t="s">
        <v>1987</v>
      </c>
      <c r="X11" s="162" t="s">
        <v>2073</v>
      </c>
      <c r="Y11" s="1">
        <v>66</v>
      </c>
      <c r="AA11" s="1" t="s">
        <v>30</v>
      </c>
      <c r="AB11" s="161" t="s">
        <v>2072</v>
      </c>
      <c r="AC11" s="1" t="s">
        <v>1393</v>
      </c>
      <c r="AD11" s="1" t="s">
        <v>1410</v>
      </c>
    </row>
    <row r="12" spans="1:32" ht="15" customHeight="1" x14ac:dyDescent="0.25">
      <c r="A12" s="225" t="s">
        <v>73</v>
      </c>
      <c r="B12" s="3">
        <v>1622</v>
      </c>
      <c r="C12" s="161" t="s">
        <v>2029</v>
      </c>
      <c r="D12" s="215"/>
      <c r="E12" s="239">
        <v>667522</v>
      </c>
      <c r="F12" s="239">
        <v>6183472</v>
      </c>
      <c r="G12" s="227" t="s">
        <v>1395</v>
      </c>
      <c r="H12" s="239">
        <v>593</v>
      </c>
      <c r="I12" s="239">
        <v>593</v>
      </c>
      <c r="J12" s="289">
        <v>10959</v>
      </c>
      <c r="K12" s="415" t="s">
        <v>1965</v>
      </c>
      <c r="L12" s="10"/>
      <c r="O12" s="205">
        <v>732</v>
      </c>
      <c r="Q12" s="1">
        <v>170</v>
      </c>
      <c r="R12" s="1">
        <v>80</v>
      </c>
      <c r="S12" s="2">
        <v>24.3828101188662</v>
      </c>
      <c r="T12" s="2">
        <v>707.61718988113375</v>
      </c>
      <c r="U12" s="189" t="s">
        <v>2138</v>
      </c>
      <c r="V12" s="164"/>
      <c r="W12" s="162" t="s">
        <v>1987</v>
      </c>
      <c r="X12" s="162">
        <v>170</v>
      </c>
      <c r="Y12" s="1">
        <v>25</v>
      </c>
      <c r="AA12" s="1" t="s">
        <v>1412</v>
      </c>
      <c r="AC12" s="1" t="s">
        <v>1395</v>
      </c>
      <c r="AD12" s="1" t="s">
        <v>1411</v>
      </c>
    </row>
    <row r="13" spans="1:32" ht="15" customHeight="1" x14ac:dyDescent="0.25">
      <c r="A13" s="225" t="s">
        <v>75</v>
      </c>
      <c r="B13" s="3">
        <v>1623</v>
      </c>
      <c r="C13" s="161" t="s">
        <v>2029</v>
      </c>
      <c r="D13" s="215"/>
      <c r="E13" s="239">
        <v>687629</v>
      </c>
      <c r="F13" s="239">
        <v>6163189</v>
      </c>
      <c r="G13" s="227" t="s">
        <v>1393</v>
      </c>
      <c r="H13" s="239">
        <v>622</v>
      </c>
      <c r="I13" s="239">
        <v>622</v>
      </c>
      <c r="J13" s="289">
        <v>10959</v>
      </c>
      <c r="K13" s="414" t="s">
        <v>1967</v>
      </c>
      <c r="L13" s="10"/>
      <c r="O13" s="205">
        <v>741</v>
      </c>
      <c r="Q13" s="1">
        <v>118</v>
      </c>
      <c r="R13" s="1">
        <v>28</v>
      </c>
      <c r="S13" s="2">
        <v>8.5339835416031686</v>
      </c>
      <c r="T13" s="2">
        <v>732.46601645839678</v>
      </c>
      <c r="U13" s="165"/>
      <c r="V13" s="164"/>
      <c r="W13" s="164" t="s">
        <v>1987</v>
      </c>
      <c r="X13" s="1">
        <v>118</v>
      </c>
      <c r="Y13" s="1">
        <v>118</v>
      </c>
      <c r="AC13" s="1" t="s">
        <v>1393</v>
      </c>
      <c r="AD13" s="1" t="s">
        <v>1413</v>
      </c>
    </row>
    <row r="14" spans="1:32" ht="15" customHeight="1" x14ac:dyDescent="0.25">
      <c r="A14" s="263" t="s">
        <v>76</v>
      </c>
      <c r="B14" s="267">
        <v>1671</v>
      </c>
      <c r="C14" s="161" t="s">
        <v>2029</v>
      </c>
      <c r="D14" s="215"/>
      <c r="E14" s="287">
        <v>651189</v>
      </c>
      <c r="F14" s="287">
        <v>6200777</v>
      </c>
      <c r="G14" s="227" t="s">
        <v>1393</v>
      </c>
      <c r="H14" s="239">
        <v>851</v>
      </c>
      <c r="I14" s="239">
        <v>851</v>
      </c>
      <c r="J14" s="289">
        <v>11689</v>
      </c>
      <c r="K14" s="414" t="s">
        <v>1973</v>
      </c>
      <c r="L14" s="10"/>
      <c r="O14" s="205">
        <v>750</v>
      </c>
      <c r="Q14" s="1">
        <v>25</v>
      </c>
      <c r="R14" s="1">
        <v>18</v>
      </c>
      <c r="S14" s="2">
        <v>5.486132276744895</v>
      </c>
      <c r="T14" s="2">
        <v>744.51386772325509</v>
      </c>
      <c r="U14" s="165"/>
      <c r="V14" s="164"/>
      <c r="W14" s="164" t="s">
        <v>2074</v>
      </c>
      <c r="X14" s="164" t="s">
        <v>2077</v>
      </c>
      <c r="Y14" s="188"/>
      <c r="AC14" s="1" t="s">
        <v>1393</v>
      </c>
      <c r="AD14" s="1" t="s">
        <v>1414</v>
      </c>
    </row>
    <row r="15" spans="1:32" ht="15" customHeight="1" x14ac:dyDescent="0.25">
      <c r="A15" s="225" t="s">
        <v>79</v>
      </c>
      <c r="B15" s="3">
        <v>1675</v>
      </c>
      <c r="C15" s="161" t="s">
        <v>2029</v>
      </c>
      <c r="D15" s="215"/>
      <c r="E15" s="239">
        <v>651653</v>
      </c>
      <c r="F15" s="239">
        <v>6190887</v>
      </c>
      <c r="G15" s="227" t="s">
        <v>1393</v>
      </c>
      <c r="I15" s="242" t="s">
        <v>2488</v>
      </c>
      <c r="J15" s="289">
        <v>11689</v>
      </c>
      <c r="K15" s="414" t="s">
        <v>1973</v>
      </c>
      <c r="L15" s="10"/>
      <c r="O15" s="205">
        <v>774</v>
      </c>
      <c r="Q15" s="1">
        <v>16</v>
      </c>
      <c r="U15" s="189" t="s">
        <v>1664</v>
      </c>
      <c r="V15" s="164"/>
      <c r="W15" s="188" t="s">
        <v>1664</v>
      </c>
      <c r="X15" s="188" t="s">
        <v>1664</v>
      </c>
      <c r="Y15" s="216"/>
      <c r="AA15" s="1" t="s">
        <v>1392</v>
      </c>
      <c r="AC15" s="1" t="s">
        <v>1393</v>
      </c>
      <c r="AD15" s="1" t="s">
        <v>1415</v>
      </c>
    </row>
    <row r="16" spans="1:32" ht="15" customHeight="1" x14ac:dyDescent="0.25">
      <c r="A16" s="288" t="s">
        <v>2478</v>
      </c>
      <c r="B16" s="267">
        <v>1793</v>
      </c>
      <c r="C16" s="161" t="s">
        <v>2029</v>
      </c>
      <c r="D16" s="215"/>
      <c r="E16" s="424">
        <v>640026</v>
      </c>
      <c r="F16" s="424">
        <v>6181962</v>
      </c>
      <c r="G16" s="227" t="s">
        <v>1393</v>
      </c>
      <c r="H16" s="239">
        <v>591</v>
      </c>
      <c r="I16" s="239">
        <v>591</v>
      </c>
      <c r="J16" s="289">
        <v>12785</v>
      </c>
      <c r="K16" s="414" t="s">
        <v>1967</v>
      </c>
      <c r="L16" s="10"/>
      <c r="O16" s="205">
        <v>805</v>
      </c>
      <c r="Q16" s="1">
        <v>50</v>
      </c>
      <c r="R16" s="1">
        <v>40</v>
      </c>
      <c r="S16" s="2">
        <v>12.1914050594331</v>
      </c>
      <c r="T16" s="2">
        <v>792.80859494056688</v>
      </c>
      <c r="U16" s="238"/>
      <c r="V16" s="164"/>
      <c r="W16" s="159"/>
      <c r="Y16" s="237"/>
    </row>
    <row r="17" spans="1:30" ht="15" customHeight="1" x14ac:dyDescent="0.25">
      <c r="A17" s="263" t="s">
        <v>80</v>
      </c>
      <c r="B17" s="267">
        <v>1794</v>
      </c>
      <c r="C17" s="161" t="s">
        <v>2029</v>
      </c>
      <c r="D17" s="215"/>
      <c r="E17" s="287">
        <v>655429</v>
      </c>
      <c r="F17" s="287">
        <v>6190826</v>
      </c>
      <c r="G17" s="227" t="s">
        <v>1395</v>
      </c>
      <c r="I17" s="218">
        <v>593</v>
      </c>
      <c r="J17" s="289">
        <v>12785</v>
      </c>
      <c r="K17" s="414" t="s">
        <v>1973</v>
      </c>
      <c r="L17" s="10"/>
      <c r="O17" s="205">
        <v>809</v>
      </c>
      <c r="Q17" s="1">
        <v>22</v>
      </c>
      <c r="R17" s="1">
        <v>10</v>
      </c>
      <c r="S17" s="2">
        <v>3.047851264858275</v>
      </c>
      <c r="T17" s="2">
        <v>805.95214873514169</v>
      </c>
      <c r="U17" s="217"/>
      <c r="V17" s="164"/>
      <c r="W17" s="292" t="s">
        <v>1972</v>
      </c>
      <c r="X17" s="216"/>
      <c r="Y17" s="1">
        <v>19</v>
      </c>
      <c r="AC17" s="1" t="s">
        <v>1395</v>
      </c>
      <c r="AD17" s="1" t="s">
        <v>1417</v>
      </c>
    </row>
    <row r="18" spans="1:30" ht="15" customHeight="1" x14ac:dyDescent="0.25">
      <c r="A18" s="263" t="s">
        <v>82</v>
      </c>
      <c r="B18" s="267">
        <v>1795</v>
      </c>
      <c r="C18" s="161" t="s">
        <v>2029</v>
      </c>
      <c r="D18" s="215"/>
      <c r="E18" s="287">
        <v>651527</v>
      </c>
      <c r="F18" s="287">
        <v>6189026</v>
      </c>
      <c r="G18" s="227" t="s">
        <v>1395</v>
      </c>
      <c r="H18" s="239">
        <v>851</v>
      </c>
      <c r="I18" s="239">
        <v>851</v>
      </c>
      <c r="J18" s="289">
        <v>13150</v>
      </c>
      <c r="K18" s="414" t="s">
        <v>1409</v>
      </c>
      <c r="L18" s="10"/>
      <c r="O18" s="205">
        <v>784</v>
      </c>
      <c r="Q18" s="1">
        <v>26</v>
      </c>
      <c r="R18" s="1">
        <v>15</v>
      </c>
      <c r="S18" s="2">
        <v>4.5717768972874122</v>
      </c>
      <c r="T18" s="2">
        <v>779.42822310271254</v>
      </c>
      <c r="U18" s="165"/>
      <c r="V18" s="164"/>
      <c r="W18" s="164" t="s">
        <v>2074</v>
      </c>
      <c r="X18" s="164" t="s">
        <v>1965</v>
      </c>
      <c r="Y18" s="188"/>
      <c r="AA18" s="1" t="s">
        <v>1405</v>
      </c>
      <c r="AC18" s="1" t="s">
        <v>1395</v>
      </c>
      <c r="AD18" s="1" t="s">
        <v>1418</v>
      </c>
    </row>
    <row r="19" spans="1:30" ht="15" customHeight="1" x14ac:dyDescent="0.25">
      <c r="A19" s="263" t="s">
        <v>86</v>
      </c>
      <c r="B19" s="267">
        <v>1809</v>
      </c>
      <c r="C19" s="161" t="s">
        <v>2029</v>
      </c>
      <c r="D19" s="215"/>
      <c r="E19" s="287">
        <v>654925</v>
      </c>
      <c r="F19" s="287">
        <v>6199007</v>
      </c>
      <c r="G19" s="227" t="s">
        <v>1393</v>
      </c>
      <c r="H19" s="239">
        <v>851</v>
      </c>
      <c r="I19" s="239">
        <v>851</v>
      </c>
      <c r="J19" s="289">
        <v>13150</v>
      </c>
      <c r="K19" s="414" t="s">
        <v>1973</v>
      </c>
      <c r="L19" s="10"/>
      <c r="O19" s="205">
        <v>695</v>
      </c>
      <c r="Q19" s="1">
        <v>93</v>
      </c>
      <c r="U19" s="165" t="s">
        <v>1664</v>
      </c>
      <c r="V19" s="164"/>
      <c r="W19" s="165" t="s">
        <v>1664</v>
      </c>
      <c r="X19" s="165" t="s">
        <v>1664</v>
      </c>
      <c r="Y19" s="188"/>
      <c r="AA19" s="1" t="s">
        <v>1392</v>
      </c>
      <c r="AC19" s="1" t="s">
        <v>1393</v>
      </c>
      <c r="AD19" s="1" t="s">
        <v>1419</v>
      </c>
    </row>
    <row r="20" spans="1:30" ht="15" customHeight="1" x14ac:dyDescent="0.25">
      <c r="A20" s="263" t="s">
        <v>87</v>
      </c>
      <c r="B20" s="267">
        <v>1914</v>
      </c>
      <c r="C20" s="161" t="s">
        <v>2029</v>
      </c>
      <c r="D20" s="215"/>
      <c r="E20" s="287">
        <v>655406</v>
      </c>
      <c r="F20" s="287">
        <v>6191638</v>
      </c>
      <c r="G20" s="227" t="s">
        <v>1395</v>
      </c>
      <c r="I20" s="218">
        <v>593</v>
      </c>
      <c r="J20" s="289">
        <v>14246</v>
      </c>
      <c r="K20" s="414" t="s">
        <v>1973</v>
      </c>
      <c r="L20" s="10"/>
      <c r="O20" s="205">
        <v>786</v>
      </c>
      <c r="Q20" s="1">
        <v>25</v>
      </c>
      <c r="R20" s="1">
        <v>15</v>
      </c>
      <c r="S20" s="2">
        <v>4.5717768972874122</v>
      </c>
      <c r="T20" s="2">
        <v>781.42822310271254</v>
      </c>
      <c r="U20" s="217"/>
      <c r="V20" s="164"/>
      <c r="W20" s="237"/>
      <c r="X20" s="216"/>
      <c r="Y20" s="1">
        <v>3</v>
      </c>
      <c r="AA20" s="1" t="s">
        <v>1405</v>
      </c>
      <c r="AC20" s="1" t="s">
        <v>1395</v>
      </c>
      <c r="AD20" s="1" t="s">
        <v>1417</v>
      </c>
    </row>
    <row r="21" spans="1:30" ht="15" customHeight="1" x14ac:dyDescent="0.25">
      <c r="A21" s="263" t="s">
        <v>90</v>
      </c>
      <c r="B21" s="267">
        <v>1920</v>
      </c>
      <c r="C21" s="161" t="s">
        <v>2029</v>
      </c>
      <c r="D21" s="215"/>
      <c r="E21" s="287">
        <v>643409</v>
      </c>
      <c r="F21" s="287">
        <v>6185307</v>
      </c>
      <c r="G21" s="227" t="s">
        <v>1393</v>
      </c>
      <c r="H21" s="239">
        <v>596</v>
      </c>
      <c r="I21" s="219">
        <v>851</v>
      </c>
      <c r="J21" s="289">
        <v>14611</v>
      </c>
      <c r="K21" s="414" t="s">
        <v>1409</v>
      </c>
      <c r="L21" s="10"/>
      <c r="O21" s="205">
        <v>723</v>
      </c>
      <c r="Q21" s="1">
        <v>130</v>
      </c>
      <c r="U21" s="189" t="s">
        <v>1664</v>
      </c>
      <c r="V21" s="164"/>
      <c r="W21" s="188" t="s">
        <v>1664</v>
      </c>
      <c r="X21" s="188" t="s">
        <v>1664</v>
      </c>
      <c r="Y21" s="216"/>
      <c r="AA21" s="1" t="s">
        <v>1392</v>
      </c>
      <c r="AC21" s="1" t="s">
        <v>1393</v>
      </c>
      <c r="AD21" s="1" t="s">
        <v>1420</v>
      </c>
    </row>
    <row r="22" spans="1:30" ht="15" customHeight="1" x14ac:dyDescent="0.25">
      <c r="A22" s="263" t="s">
        <v>92</v>
      </c>
      <c r="B22" s="267">
        <v>1921</v>
      </c>
      <c r="C22" s="161" t="s">
        <v>2029</v>
      </c>
      <c r="D22" s="215"/>
      <c r="E22" s="287">
        <v>643108</v>
      </c>
      <c r="F22" s="287">
        <v>6184081</v>
      </c>
      <c r="G22" s="227" t="s">
        <v>1393</v>
      </c>
      <c r="H22" s="239">
        <v>596</v>
      </c>
      <c r="I22" s="239">
        <v>596</v>
      </c>
      <c r="J22" s="289">
        <v>14611</v>
      </c>
      <c r="K22" s="414" t="s">
        <v>1967</v>
      </c>
      <c r="L22" s="10"/>
      <c r="O22" s="205">
        <v>729</v>
      </c>
      <c r="Q22" s="1">
        <v>22</v>
      </c>
      <c r="R22" s="1">
        <v>16</v>
      </c>
      <c r="S22" s="2">
        <v>4.8765620237732392</v>
      </c>
      <c r="T22" s="2">
        <v>724.1234379762268</v>
      </c>
      <c r="U22" s="196"/>
      <c r="V22" s="164"/>
      <c r="W22" s="195" t="s">
        <v>1965</v>
      </c>
      <c r="X22" s="195" t="s">
        <v>2174</v>
      </c>
      <c r="Y22" s="195"/>
      <c r="AC22" s="1" t="s">
        <v>1393</v>
      </c>
      <c r="AD22" s="1" t="s">
        <v>1421</v>
      </c>
    </row>
    <row r="23" spans="1:30" ht="15" customHeight="1" x14ac:dyDescent="0.25">
      <c r="A23" s="263" t="s">
        <v>93</v>
      </c>
      <c r="B23" s="267">
        <v>1923</v>
      </c>
      <c r="C23" s="161" t="s">
        <v>2029</v>
      </c>
      <c r="D23" s="215"/>
      <c r="E23" s="287">
        <v>633544</v>
      </c>
      <c r="F23" s="287">
        <v>6181934</v>
      </c>
      <c r="G23" s="227" t="s">
        <v>1395</v>
      </c>
      <c r="H23" s="239">
        <v>594</v>
      </c>
      <c r="I23" s="239">
        <v>594</v>
      </c>
      <c r="J23" s="289">
        <v>14611</v>
      </c>
      <c r="K23" s="414" t="s">
        <v>1967</v>
      </c>
      <c r="L23" s="10"/>
      <c r="O23" s="205">
        <v>725</v>
      </c>
      <c r="Q23" s="1">
        <v>265</v>
      </c>
      <c r="R23" s="1">
        <v>40</v>
      </c>
      <c r="S23" s="2">
        <v>12.1914050594331</v>
      </c>
      <c r="T23" s="2">
        <v>712.80859494056688</v>
      </c>
      <c r="U23" s="196" t="s">
        <v>1965</v>
      </c>
      <c r="V23" s="164"/>
      <c r="W23" s="195" t="s">
        <v>2079</v>
      </c>
      <c r="X23" s="195" t="s">
        <v>1965</v>
      </c>
      <c r="Y23" s="195"/>
      <c r="AA23" s="1" t="s">
        <v>1405</v>
      </c>
      <c r="AC23" s="1" t="s">
        <v>1395</v>
      </c>
      <c r="AD23" s="1" t="s">
        <v>1422</v>
      </c>
    </row>
    <row r="24" spans="1:30" ht="15" customHeight="1" x14ac:dyDescent="0.25">
      <c r="A24" s="263" t="s">
        <v>95</v>
      </c>
      <c r="B24" s="267">
        <v>1924</v>
      </c>
      <c r="C24" s="161" t="s">
        <v>2029</v>
      </c>
      <c r="D24" s="215"/>
      <c r="E24" s="287">
        <v>671151</v>
      </c>
      <c r="F24" s="287">
        <v>6192394</v>
      </c>
      <c r="G24" s="227" t="s">
        <v>1395</v>
      </c>
      <c r="I24" s="218">
        <v>851</v>
      </c>
      <c r="J24" s="289">
        <v>14611</v>
      </c>
      <c r="K24" s="414" t="s">
        <v>1409</v>
      </c>
      <c r="L24" s="10"/>
      <c r="O24" s="205">
        <v>801</v>
      </c>
      <c r="Q24" s="1">
        <v>20</v>
      </c>
      <c r="R24" s="1">
        <v>15</v>
      </c>
      <c r="S24" s="2">
        <v>4.5717768972874122</v>
      </c>
      <c r="T24" s="2">
        <v>796.42822310271254</v>
      </c>
      <c r="U24" s="217"/>
      <c r="V24" s="164"/>
      <c r="W24" s="237"/>
      <c r="X24" s="216"/>
      <c r="Y24" s="216"/>
      <c r="AC24" s="1" t="s">
        <v>1395</v>
      </c>
      <c r="AD24" s="1" t="s">
        <v>1423</v>
      </c>
    </row>
    <row r="25" spans="1:30" ht="15" customHeight="1" x14ac:dyDescent="0.25">
      <c r="A25" s="225" t="s">
        <v>97</v>
      </c>
      <c r="B25" s="3">
        <v>2136</v>
      </c>
      <c r="C25" s="161" t="s">
        <v>2029</v>
      </c>
      <c r="D25" s="215"/>
      <c r="E25" s="239">
        <v>640218</v>
      </c>
      <c r="F25" s="239">
        <v>6183184</v>
      </c>
      <c r="G25" s="227" t="s">
        <v>1393</v>
      </c>
      <c r="H25" s="239">
        <v>591</v>
      </c>
      <c r="I25" s="239">
        <v>591</v>
      </c>
      <c r="J25" s="289">
        <v>14977</v>
      </c>
      <c r="K25" s="414" t="s">
        <v>1973</v>
      </c>
      <c r="L25" s="10"/>
      <c r="O25" s="205">
        <v>776</v>
      </c>
      <c r="Q25" s="1">
        <v>27</v>
      </c>
      <c r="R25" s="1">
        <v>17</v>
      </c>
      <c r="S25" s="2">
        <v>5.1813471502590671</v>
      </c>
      <c r="T25" s="2">
        <v>770.81865284974094</v>
      </c>
      <c r="U25" s="159"/>
      <c r="V25" s="164"/>
      <c r="W25" s="159" t="s">
        <v>1972</v>
      </c>
      <c r="X25" s="159" t="s">
        <v>1965</v>
      </c>
      <c r="Y25" s="1" t="e">
        <f>VLOOKUP(B25,#REF!,4,FALSE)</f>
        <v>#REF!</v>
      </c>
      <c r="AC25" s="1" t="s">
        <v>1393</v>
      </c>
      <c r="AD25" s="1" t="s">
        <v>1416</v>
      </c>
    </row>
    <row r="26" spans="1:30" ht="15" customHeight="1" x14ac:dyDescent="0.25">
      <c r="A26" s="263" t="s">
        <v>98</v>
      </c>
      <c r="B26" s="267">
        <v>2138</v>
      </c>
      <c r="C26" s="161" t="s">
        <v>2029</v>
      </c>
      <c r="D26" s="215"/>
      <c r="E26" s="287">
        <v>660083</v>
      </c>
      <c r="F26" s="287">
        <v>6197446</v>
      </c>
      <c r="G26" s="227" t="s">
        <v>1393</v>
      </c>
      <c r="H26" s="239">
        <v>851</v>
      </c>
      <c r="I26" s="239">
        <v>851</v>
      </c>
      <c r="J26" s="289">
        <v>15342</v>
      </c>
      <c r="K26" s="415" t="s">
        <v>1965</v>
      </c>
      <c r="L26" s="10"/>
      <c r="O26" s="205">
        <v>711</v>
      </c>
      <c r="Q26" s="1">
        <v>70</v>
      </c>
      <c r="U26" s="165" t="s">
        <v>1664</v>
      </c>
      <c r="V26" s="164"/>
      <c r="W26" s="165" t="s">
        <v>1664</v>
      </c>
      <c r="X26" s="165" t="s">
        <v>1664</v>
      </c>
      <c r="Y26" s="188"/>
      <c r="AA26" s="1" t="s">
        <v>1392</v>
      </c>
      <c r="AC26" s="1" t="s">
        <v>1393</v>
      </c>
      <c r="AD26" s="1" t="s">
        <v>1424</v>
      </c>
    </row>
    <row r="27" spans="1:30" ht="15" customHeight="1" x14ac:dyDescent="0.25">
      <c r="A27" s="225" t="s">
        <v>100</v>
      </c>
      <c r="B27" s="3">
        <v>2139</v>
      </c>
      <c r="C27" s="161" t="s">
        <v>2029</v>
      </c>
      <c r="D27" s="215"/>
      <c r="E27" s="239">
        <v>656403</v>
      </c>
      <c r="F27" s="239">
        <v>6197296</v>
      </c>
      <c r="G27" s="227" t="s">
        <v>1393</v>
      </c>
      <c r="I27" s="218">
        <v>851</v>
      </c>
      <c r="J27" s="289">
        <v>15342</v>
      </c>
      <c r="K27" s="414" t="s">
        <v>1973</v>
      </c>
      <c r="L27" s="10"/>
      <c r="O27" s="205">
        <v>740</v>
      </c>
      <c r="Q27" s="1">
        <v>17</v>
      </c>
      <c r="U27" s="189" t="s">
        <v>1664</v>
      </c>
      <c r="V27" s="164"/>
      <c r="W27" s="188" t="s">
        <v>1664</v>
      </c>
      <c r="X27" s="188" t="s">
        <v>1664</v>
      </c>
      <c r="Y27" s="216"/>
      <c r="AA27" s="1" t="s">
        <v>1392</v>
      </c>
      <c r="AC27" s="1" t="s">
        <v>1393</v>
      </c>
      <c r="AD27" s="1" t="s">
        <v>1425</v>
      </c>
    </row>
    <row r="28" spans="1:30" ht="15" customHeight="1" x14ac:dyDescent="0.25">
      <c r="A28" s="225" t="s">
        <v>102</v>
      </c>
      <c r="B28" s="3">
        <v>2192</v>
      </c>
      <c r="C28" s="161" t="s">
        <v>2029</v>
      </c>
      <c r="D28" s="423"/>
      <c r="E28" s="239">
        <v>675059</v>
      </c>
      <c r="F28" s="239">
        <v>6209258</v>
      </c>
      <c r="G28" s="227" t="s">
        <v>1393</v>
      </c>
      <c r="I28" s="218">
        <v>851</v>
      </c>
      <c r="J28" s="289">
        <v>15342</v>
      </c>
      <c r="K28" s="414" t="s">
        <v>1973</v>
      </c>
      <c r="L28" s="10"/>
      <c r="O28" s="205">
        <v>679</v>
      </c>
      <c r="Q28" s="1">
        <v>24</v>
      </c>
      <c r="R28" s="1">
        <v>20</v>
      </c>
      <c r="S28" s="2">
        <v>6.0957025297165499</v>
      </c>
      <c r="T28" s="2">
        <v>672.9042974702835</v>
      </c>
      <c r="U28" s="216"/>
      <c r="V28" s="164"/>
      <c r="W28" s="195" t="s">
        <v>2089</v>
      </c>
      <c r="X28" s="1">
        <v>21</v>
      </c>
      <c r="Y28" s="216"/>
      <c r="AC28" s="1" t="s">
        <v>1393</v>
      </c>
      <c r="AD28" s="1" t="s">
        <v>1427</v>
      </c>
    </row>
    <row r="29" spans="1:30" ht="15" customHeight="1" x14ac:dyDescent="0.25">
      <c r="A29" s="225" t="s">
        <v>103</v>
      </c>
      <c r="B29" s="3">
        <v>2214</v>
      </c>
      <c r="C29" s="161" t="s">
        <v>2029</v>
      </c>
      <c r="D29" s="215"/>
      <c r="E29" s="239">
        <v>652899</v>
      </c>
      <c r="F29" s="239">
        <v>6204188</v>
      </c>
      <c r="G29" s="227" t="s">
        <v>1393</v>
      </c>
      <c r="H29" s="239">
        <v>593</v>
      </c>
      <c r="I29" s="239">
        <v>593</v>
      </c>
      <c r="J29" s="289">
        <v>15527</v>
      </c>
      <c r="K29" s="414" t="s">
        <v>1967</v>
      </c>
      <c r="L29" s="10">
        <v>4</v>
      </c>
      <c r="O29" s="205">
        <v>644</v>
      </c>
      <c r="Q29" s="1">
        <v>130</v>
      </c>
      <c r="R29" s="1">
        <v>65</v>
      </c>
      <c r="S29" s="2">
        <v>19.811033221578786</v>
      </c>
      <c r="T29" s="2">
        <v>624.18896677842122</v>
      </c>
      <c r="U29" s="2">
        <v>5</v>
      </c>
      <c r="V29" s="164"/>
      <c r="W29" s="161" t="s">
        <v>1972</v>
      </c>
      <c r="X29" s="161" t="s">
        <v>2071</v>
      </c>
      <c r="Y29" s="1">
        <v>56</v>
      </c>
      <c r="AA29" s="1" t="s">
        <v>1429</v>
      </c>
      <c r="AC29" s="1" t="s">
        <v>1393</v>
      </c>
      <c r="AD29" s="1" t="s">
        <v>1428</v>
      </c>
    </row>
    <row r="30" spans="1:30" ht="15" customHeight="1" x14ac:dyDescent="0.25">
      <c r="A30" s="225" t="s">
        <v>107</v>
      </c>
      <c r="B30" s="3">
        <v>2431</v>
      </c>
      <c r="C30" s="161" t="s">
        <v>2029</v>
      </c>
      <c r="D30" s="215"/>
      <c r="E30" s="239">
        <v>681674</v>
      </c>
      <c r="F30" s="239">
        <v>6209872</v>
      </c>
      <c r="G30" s="227" t="s">
        <v>1393</v>
      </c>
      <c r="I30" s="242" t="s">
        <v>2489</v>
      </c>
      <c r="J30" s="289">
        <v>16438</v>
      </c>
      <c r="K30" s="414" t="s">
        <v>1967</v>
      </c>
      <c r="L30" s="10"/>
      <c r="O30" s="205">
        <v>670</v>
      </c>
      <c r="Q30" s="1">
        <v>40</v>
      </c>
      <c r="R30" s="1">
        <v>35</v>
      </c>
      <c r="S30" s="2">
        <v>10.667479427003961</v>
      </c>
      <c r="T30" s="2">
        <v>659.33252057299603</v>
      </c>
      <c r="U30" s="221"/>
      <c r="V30" s="164"/>
      <c r="W30" s="220"/>
      <c r="X30" s="220"/>
      <c r="Y30" s="220"/>
      <c r="AC30" s="1" t="s">
        <v>1393</v>
      </c>
      <c r="AD30" s="1" t="s">
        <v>1431</v>
      </c>
    </row>
    <row r="31" spans="1:30" ht="15" customHeight="1" x14ac:dyDescent="0.25">
      <c r="A31" s="225" t="s">
        <v>108</v>
      </c>
      <c r="B31" s="3">
        <v>2552</v>
      </c>
      <c r="C31" s="161" t="s">
        <v>2029</v>
      </c>
      <c r="D31" s="215"/>
      <c r="E31" s="239">
        <v>624515</v>
      </c>
      <c r="F31" s="239">
        <v>6181736</v>
      </c>
      <c r="G31" s="227" t="s">
        <v>1395</v>
      </c>
      <c r="H31" s="239">
        <v>590</v>
      </c>
      <c r="I31" s="239">
        <v>590</v>
      </c>
      <c r="J31" s="289">
        <v>16438</v>
      </c>
      <c r="K31" s="414" t="s">
        <v>1967</v>
      </c>
      <c r="L31" s="10"/>
      <c r="O31" s="205">
        <v>708</v>
      </c>
      <c r="Q31" s="1">
        <v>101</v>
      </c>
      <c r="R31" s="1">
        <v>60</v>
      </c>
      <c r="S31" s="2">
        <v>18.287107589149649</v>
      </c>
      <c r="T31" s="2">
        <v>689.71289241085037</v>
      </c>
      <c r="U31" s="189"/>
      <c r="V31" s="164"/>
      <c r="W31" s="188" t="s">
        <v>2074</v>
      </c>
      <c r="X31" s="1">
        <v>60</v>
      </c>
      <c r="Y31" s="188"/>
      <c r="AC31" s="1" t="s">
        <v>1395</v>
      </c>
      <c r="AD31" s="1" t="s">
        <v>1432</v>
      </c>
    </row>
    <row r="32" spans="1:30" ht="15" customHeight="1" x14ac:dyDescent="0.25">
      <c r="A32" s="225" t="s">
        <v>111</v>
      </c>
      <c r="B32" s="3">
        <v>2556</v>
      </c>
      <c r="C32" s="161" t="s">
        <v>2029</v>
      </c>
      <c r="D32" s="423"/>
      <c r="E32" s="239">
        <v>683910</v>
      </c>
      <c r="F32" s="239">
        <v>6159785</v>
      </c>
      <c r="G32" s="227" t="s">
        <v>1393</v>
      </c>
      <c r="H32" s="239">
        <v>622</v>
      </c>
      <c r="I32" s="239">
        <v>622</v>
      </c>
      <c r="J32" s="289">
        <v>16438</v>
      </c>
      <c r="K32" s="414" t="s">
        <v>1967</v>
      </c>
      <c r="L32" s="10"/>
      <c r="O32" s="205">
        <v>726</v>
      </c>
      <c r="Q32" s="1">
        <v>218</v>
      </c>
      <c r="R32" s="1">
        <v>9</v>
      </c>
      <c r="S32" s="2">
        <v>2.7430661383724475</v>
      </c>
      <c r="T32" s="2">
        <v>723.25693386162754</v>
      </c>
      <c r="U32" s="165"/>
      <c r="V32" s="164"/>
      <c r="W32" s="164" t="s">
        <v>2089</v>
      </c>
      <c r="X32" s="1">
        <v>34</v>
      </c>
      <c r="Y32" s="1">
        <v>180</v>
      </c>
      <c r="Z32" s="1" t="s">
        <v>1435</v>
      </c>
      <c r="AA32" s="1" t="s">
        <v>1412</v>
      </c>
      <c r="AC32" s="1" t="s">
        <v>1393</v>
      </c>
      <c r="AD32" s="1" t="s">
        <v>1434</v>
      </c>
    </row>
    <row r="33" spans="1:30" ht="15" customHeight="1" x14ac:dyDescent="0.25">
      <c r="A33" s="263" t="s">
        <v>113</v>
      </c>
      <c r="B33" s="267">
        <v>2557</v>
      </c>
      <c r="C33" s="161" t="s">
        <v>2029</v>
      </c>
      <c r="D33" s="215"/>
      <c r="E33" s="287">
        <v>643090</v>
      </c>
      <c r="F33" s="287">
        <v>6185807</v>
      </c>
      <c r="G33" s="227" t="s">
        <v>1395</v>
      </c>
      <c r="H33" s="239">
        <v>596</v>
      </c>
      <c r="I33" s="239">
        <v>596</v>
      </c>
      <c r="J33" s="289">
        <v>16438</v>
      </c>
      <c r="K33" s="414" t="s">
        <v>1973</v>
      </c>
      <c r="L33" s="10"/>
      <c r="O33" s="205">
        <v>725</v>
      </c>
      <c r="Q33" s="1">
        <v>24</v>
      </c>
      <c r="R33" s="1">
        <v>19</v>
      </c>
      <c r="S33" s="2">
        <v>5.790917403230722</v>
      </c>
      <c r="T33" s="2">
        <v>719.20908259676924</v>
      </c>
      <c r="U33" s="196"/>
      <c r="V33" s="164"/>
      <c r="W33" s="195" t="s">
        <v>2079</v>
      </c>
      <c r="X33" s="195" t="s">
        <v>2173</v>
      </c>
      <c r="Y33" s="195"/>
      <c r="AC33" s="1" t="s">
        <v>1395</v>
      </c>
      <c r="AD33" s="1" t="s">
        <v>1420</v>
      </c>
    </row>
    <row r="34" spans="1:30" ht="15" customHeight="1" x14ac:dyDescent="0.25">
      <c r="A34" s="225" t="s">
        <v>115</v>
      </c>
      <c r="B34" s="3">
        <v>3121</v>
      </c>
      <c r="C34" s="161" t="s">
        <v>2029</v>
      </c>
      <c r="D34" s="425"/>
      <c r="E34" s="239">
        <v>687161</v>
      </c>
      <c r="F34" s="239">
        <v>6158120</v>
      </c>
      <c r="G34" s="227" t="s">
        <v>1395</v>
      </c>
      <c r="H34" s="239">
        <v>622</v>
      </c>
      <c r="I34" s="239">
        <v>622</v>
      </c>
      <c r="J34" s="289">
        <v>17533</v>
      </c>
      <c r="K34" s="414" t="s">
        <v>1967</v>
      </c>
      <c r="L34" s="10"/>
      <c r="O34" s="205">
        <v>731</v>
      </c>
      <c r="Q34" s="1">
        <v>200</v>
      </c>
      <c r="U34" s="165"/>
      <c r="V34" s="4">
        <v>0.01</v>
      </c>
      <c r="W34" s="164" t="s">
        <v>1987</v>
      </c>
      <c r="X34" s="164" t="s">
        <v>2102</v>
      </c>
      <c r="Y34" s="1">
        <v>198</v>
      </c>
      <c r="AA34" s="1" t="s">
        <v>1437</v>
      </c>
      <c r="AC34" s="1" t="s">
        <v>1395</v>
      </c>
      <c r="AD34" s="1" t="s">
        <v>1436</v>
      </c>
    </row>
    <row r="35" spans="1:30" ht="15" customHeight="1" x14ac:dyDescent="0.25">
      <c r="A35" s="263" t="s">
        <v>116</v>
      </c>
      <c r="B35" s="267">
        <v>11714</v>
      </c>
      <c r="C35" s="161" t="s">
        <v>2029</v>
      </c>
      <c r="D35" s="425"/>
      <c r="E35" s="287">
        <v>626146</v>
      </c>
      <c r="F35" s="287">
        <v>6185243</v>
      </c>
      <c r="G35" s="227" t="s">
        <v>1395</v>
      </c>
      <c r="H35" s="239">
        <v>591</v>
      </c>
      <c r="I35" s="239">
        <v>591</v>
      </c>
      <c r="J35" s="289">
        <v>18264</v>
      </c>
      <c r="K35" s="414" t="s">
        <v>1967</v>
      </c>
      <c r="L35" s="10"/>
      <c r="O35" s="205">
        <v>738</v>
      </c>
      <c r="Q35" s="1">
        <v>250</v>
      </c>
      <c r="R35" s="1">
        <v>120</v>
      </c>
      <c r="S35" s="2">
        <v>36.574215178299298</v>
      </c>
      <c r="T35" s="2">
        <v>701.42578482170074</v>
      </c>
      <c r="U35" s="2">
        <v>5</v>
      </c>
      <c r="V35" s="164"/>
      <c r="W35" s="159" t="s">
        <v>1975</v>
      </c>
      <c r="X35" s="159" t="s">
        <v>1982</v>
      </c>
      <c r="Y35" s="1" t="e">
        <f>VLOOKUP(B35,#REF!,4,FALSE)</f>
        <v>#REF!</v>
      </c>
      <c r="AA35" s="1" t="s">
        <v>1440</v>
      </c>
      <c r="AC35" s="1" t="s">
        <v>1395</v>
      </c>
      <c r="AD35" s="1" t="s">
        <v>1439</v>
      </c>
    </row>
    <row r="36" spans="1:30" ht="15" customHeight="1" x14ac:dyDescent="0.25">
      <c r="A36" s="263" t="s">
        <v>118</v>
      </c>
      <c r="B36" s="267">
        <v>11741</v>
      </c>
      <c r="C36" s="161" t="s">
        <v>2029</v>
      </c>
      <c r="D36" s="423"/>
      <c r="E36" s="287">
        <v>673906</v>
      </c>
      <c r="F36" s="287">
        <v>6182643</v>
      </c>
      <c r="G36" s="227" t="s">
        <v>1393</v>
      </c>
      <c r="H36" s="239">
        <v>851</v>
      </c>
      <c r="I36" s="239">
        <v>851</v>
      </c>
      <c r="J36" s="289">
        <v>18264</v>
      </c>
      <c r="K36" s="414" t="s">
        <v>1967</v>
      </c>
      <c r="L36" s="10"/>
      <c r="O36" s="205">
        <v>668</v>
      </c>
      <c r="Q36" s="1">
        <v>80</v>
      </c>
      <c r="U36" s="165"/>
      <c r="V36" s="164"/>
      <c r="W36" s="164" t="s">
        <v>2079</v>
      </c>
      <c r="X36" s="164" t="s">
        <v>2078</v>
      </c>
      <c r="Y36" s="188"/>
      <c r="AC36" s="1" t="s">
        <v>1393</v>
      </c>
      <c r="AD36" s="1" t="s">
        <v>1447</v>
      </c>
    </row>
    <row r="37" spans="1:30" ht="15" customHeight="1" x14ac:dyDescent="0.25">
      <c r="A37" s="263" t="s">
        <v>120</v>
      </c>
      <c r="B37" s="267">
        <v>11744</v>
      </c>
      <c r="C37" s="161" t="s">
        <v>2029</v>
      </c>
      <c r="D37" s="215"/>
      <c r="E37" s="287">
        <v>638566</v>
      </c>
      <c r="F37" s="287">
        <v>6183962</v>
      </c>
      <c r="G37" s="227" t="s">
        <v>1393</v>
      </c>
      <c r="I37" s="242" t="s">
        <v>2489</v>
      </c>
      <c r="J37" s="289">
        <v>18264</v>
      </c>
      <c r="K37" s="414" t="s">
        <v>1973</v>
      </c>
      <c r="L37" s="10"/>
      <c r="O37" s="205">
        <v>750</v>
      </c>
      <c r="Q37" s="1">
        <v>34</v>
      </c>
      <c r="U37" s="189" t="s">
        <v>1664</v>
      </c>
      <c r="W37" s="188" t="s">
        <v>1664</v>
      </c>
      <c r="X37" s="188" t="s">
        <v>1664</v>
      </c>
      <c r="Y37" s="220"/>
      <c r="AA37" s="1" t="s">
        <v>1392</v>
      </c>
      <c r="AC37" s="1" t="s">
        <v>1393</v>
      </c>
      <c r="AD37" s="1" t="s">
        <v>1448</v>
      </c>
    </row>
    <row r="38" spans="1:30" ht="15" customHeight="1" x14ac:dyDescent="0.25">
      <c r="A38" s="263" t="s">
        <v>121</v>
      </c>
      <c r="B38" s="267">
        <v>11762</v>
      </c>
      <c r="C38" s="161" t="s">
        <v>2029</v>
      </c>
      <c r="D38" s="215"/>
      <c r="E38" s="287">
        <v>646655</v>
      </c>
      <c r="F38" s="287">
        <v>6180013</v>
      </c>
      <c r="G38" s="227" t="s">
        <v>1395</v>
      </c>
      <c r="I38" s="242" t="s">
        <v>2489</v>
      </c>
      <c r="J38" s="289">
        <v>18264</v>
      </c>
      <c r="K38" s="414" t="s">
        <v>1973</v>
      </c>
      <c r="L38" s="10"/>
      <c r="O38" s="205">
        <v>778</v>
      </c>
      <c r="Q38" s="1">
        <v>14</v>
      </c>
      <c r="U38" s="221"/>
      <c r="W38" s="220"/>
      <c r="X38" s="220"/>
      <c r="Y38" s="220"/>
      <c r="AC38" s="1" t="s">
        <v>1395</v>
      </c>
      <c r="AD38" s="1" t="s">
        <v>1449</v>
      </c>
    </row>
    <row r="39" spans="1:30" ht="15" customHeight="1" x14ac:dyDescent="0.25">
      <c r="A39" s="263" t="s">
        <v>122</v>
      </c>
      <c r="B39" s="267">
        <v>11780</v>
      </c>
      <c r="C39" s="161" t="s">
        <v>2029</v>
      </c>
      <c r="D39" s="215"/>
      <c r="E39" s="287">
        <v>681852</v>
      </c>
      <c r="F39" s="287">
        <v>6209869</v>
      </c>
      <c r="G39" s="227" t="s">
        <v>1409</v>
      </c>
      <c r="I39" s="242" t="s">
        <v>2489</v>
      </c>
      <c r="J39" s="289">
        <v>18264</v>
      </c>
      <c r="K39" s="414" t="s">
        <v>1973</v>
      </c>
      <c r="L39" s="10"/>
      <c r="O39" s="205">
        <v>671</v>
      </c>
      <c r="Q39" s="1">
        <v>16</v>
      </c>
      <c r="R39" s="1">
        <v>16</v>
      </c>
      <c r="S39" s="2">
        <v>4.8765620237732392</v>
      </c>
      <c r="T39" s="2">
        <v>666.1234379762268</v>
      </c>
      <c r="U39" s="221"/>
      <c r="W39" s="220"/>
      <c r="X39" s="220"/>
      <c r="Y39" s="220"/>
      <c r="AC39" s="1" t="s">
        <v>1409</v>
      </c>
      <c r="AD39" s="1" t="s">
        <v>1431</v>
      </c>
    </row>
    <row r="40" spans="1:30" ht="15" customHeight="1" x14ac:dyDescent="0.25">
      <c r="A40" s="263" t="s">
        <v>124</v>
      </c>
      <c r="B40" s="267">
        <v>11787</v>
      </c>
      <c r="C40" s="161" t="s">
        <v>2029</v>
      </c>
      <c r="D40" s="215"/>
      <c r="E40" s="287">
        <v>625825</v>
      </c>
      <c r="F40" s="287">
        <v>6191762</v>
      </c>
      <c r="G40" s="227" t="s">
        <v>1395</v>
      </c>
      <c r="I40" s="218">
        <v>592</v>
      </c>
      <c r="J40" s="289">
        <v>18264</v>
      </c>
      <c r="K40" s="414" t="s">
        <v>1973</v>
      </c>
      <c r="L40" s="10"/>
      <c r="O40" s="205">
        <v>721</v>
      </c>
      <c r="Q40" s="1">
        <v>18</v>
      </c>
      <c r="U40" s="221"/>
      <c r="W40" s="220"/>
      <c r="X40" s="220"/>
      <c r="Y40" s="220"/>
      <c r="AC40" s="1" t="s">
        <v>1395</v>
      </c>
      <c r="AD40" s="1" t="s">
        <v>1451</v>
      </c>
    </row>
    <row r="41" spans="1:30" ht="15" customHeight="1" x14ac:dyDescent="0.25">
      <c r="A41" s="263" t="s">
        <v>125</v>
      </c>
      <c r="B41" s="267">
        <v>11793</v>
      </c>
      <c r="C41" s="161" t="s">
        <v>2029</v>
      </c>
      <c r="D41" s="423"/>
      <c r="E41" s="287">
        <v>636781</v>
      </c>
      <c r="F41" s="287">
        <v>6190183</v>
      </c>
      <c r="G41" s="227" t="s">
        <v>1393</v>
      </c>
      <c r="I41" s="242" t="s">
        <v>2488</v>
      </c>
      <c r="J41" s="289">
        <v>18264</v>
      </c>
      <c r="K41" s="414" t="s">
        <v>1973</v>
      </c>
      <c r="L41" s="10"/>
      <c r="O41" s="205">
        <v>723</v>
      </c>
      <c r="Q41" s="1">
        <v>37</v>
      </c>
      <c r="U41" s="189" t="s">
        <v>1664</v>
      </c>
      <c r="W41" s="188" t="s">
        <v>1664</v>
      </c>
      <c r="X41" s="188" t="s">
        <v>1664</v>
      </c>
      <c r="Y41" s="220"/>
      <c r="AA41" s="1" t="s">
        <v>1392</v>
      </c>
      <c r="AC41" s="1" t="s">
        <v>1393</v>
      </c>
      <c r="AD41" s="1" t="s">
        <v>1452</v>
      </c>
    </row>
    <row r="42" spans="1:30" ht="15" customHeight="1" x14ac:dyDescent="0.25">
      <c r="A42" s="263" t="s">
        <v>128</v>
      </c>
      <c r="B42" s="267">
        <v>11797</v>
      </c>
      <c r="C42" s="161" t="s">
        <v>2029</v>
      </c>
      <c r="D42" s="215"/>
      <c r="E42" s="287">
        <v>643281</v>
      </c>
      <c r="F42" s="287">
        <v>6187121</v>
      </c>
      <c r="G42" s="227" t="s">
        <v>1409</v>
      </c>
      <c r="H42" s="239">
        <v>596</v>
      </c>
      <c r="I42" s="239">
        <v>596</v>
      </c>
      <c r="J42" s="289">
        <v>18264</v>
      </c>
      <c r="K42" s="414" t="s">
        <v>1409</v>
      </c>
      <c r="L42" s="10"/>
      <c r="O42" s="205">
        <v>723</v>
      </c>
      <c r="Q42" s="1">
        <v>55</v>
      </c>
      <c r="U42" s="196"/>
      <c r="V42" s="164"/>
      <c r="W42" s="195" t="s">
        <v>1965</v>
      </c>
      <c r="X42" s="195" t="s">
        <v>1965</v>
      </c>
      <c r="Y42" s="195"/>
      <c r="AC42" s="1" t="s">
        <v>1409</v>
      </c>
      <c r="AD42" s="1" t="s">
        <v>1453</v>
      </c>
    </row>
    <row r="43" spans="1:30" ht="15" customHeight="1" x14ac:dyDescent="0.25">
      <c r="A43" s="263" t="s">
        <v>130</v>
      </c>
      <c r="B43" s="267">
        <v>11806</v>
      </c>
      <c r="C43" s="161" t="s">
        <v>2029</v>
      </c>
      <c r="D43" s="423"/>
      <c r="E43" s="287">
        <v>673921</v>
      </c>
      <c r="F43" s="287">
        <v>6182682</v>
      </c>
      <c r="G43" s="227" t="s">
        <v>1393</v>
      </c>
      <c r="H43" s="239">
        <v>851</v>
      </c>
      <c r="I43" s="239">
        <v>851</v>
      </c>
      <c r="J43" s="289">
        <v>18264</v>
      </c>
      <c r="K43" s="414" t="s">
        <v>1967</v>
      </c>
      <c r="L43" s="10"/>
      <c r="O43" s="205">
        <v>668</v>
      </c>
      <c r="Q43" s="1">
        <v>122</v>
      </c>
      <c r="R43" s="1">
        <v>35</v>
      </c>
      <c r="S43" s="2">
        <v>10.667479427003961</v>
      </c>
      <c r="T43" s="2">
        <v>657.33252057299603</v>
      </c>
      <c r="U43" s="165"/>
      <c r="V43" s="164"/>
      <c r="W43" s="164" t="s">
        <v>2089</v>
      </c>
      <c r="X43" s="164" t="s">
        <v>2080</v>
      </c>
      <c r="Y43" s="188"/>
      <c r="AC43" s="1" t="s">
        <v>1393</v>
      </c>
      <c r="AD43" s="1" t="s">
        <v>1447</v>
      </c>
    </row>
    <row r="44" spans="1:30" ht="15" customHeight="1" x14ac:dyDescent="0.25">
      <c r="A44" s="263" t="s">
        <v>132</v>
      </c>
      <c r="B44" s="267">
        <v>11825</v>
      </c>
      <c r="C44" s="161" t="s">
        <v>2029</v>
      </c>
      <c r="D44" s="272"/>
      <c r="E44" s="287">
        <v>654002</v>
      </c>
      <c r="F44" s="287">
        <v>6194257</v>
      </c>
      <c r="G44" s="227" t="s">
        <v>1393</v>
      </c>
      <c r="I44" s="218">
        <v>851</v>
      </c>
      <c r="J44" s="289">
        <v>18264</v>
      </c>
      <c r="K44" s="414" t="s">
        <v>1973</v>
      </c>
      <c r="L44" s="10"/>
      <c r="O44" s="205">
        <v>714</v>
      </c>
      <c r="Q44" s="1">
        <v>12</v>
      </c>
      <c r="R44" s="1">
        <v>4</v>
      </c>
      <c r="S44" s="2">
        <v>1.2191405059433098</v>
      </c>
      <c r="T44" s="2">
        <v>712.7808594940567</v>
      </c>
      <c r="U44" s="197"/>
      <c r="V44" s="198"/>
      <c r="W44" s="199" t="s">
        <v>2079</v>
      </c>
      <c r="X44" s="237" t="s">
        <v>2487</v>
      </c>
      <c r="Y44" s="199"/>
      <c r="AA44" s="1" t="s">
        <v>1456</v>
      </c>
      <c r="AC44" s="1" t="s">
        <v>1393</v>
      </c>
      <c r="AD44" s="1" t="s">
        <v>1455</v>
      </c>
    </row>
    <row r="45" spans="1:30" ht="15" customHeight="1" x14ac:dyDescent="0.25">
      <c r="A45" s="263" t="s">
        <v>134</v>
      </c>
      <c r="B45" s="267">
        <v>11864</v>
      </c>
      <c r="C45" s="161" t="s">
        <v>2029</v>
      </c>
      <c r="D45" s="215"/>
      <c r="E45" s="287">
        <v>657473</v>
      </c>
      <c r="F45" s="287">
        <v>6195067</v>
      </c>
      <c r="G45" s="227" t="s">
        <v>1393</v>
      </c>
      <c r="I45" s="218">
        <v>851</v>
      </c>
      <c r="J45" s="289">
        <v>18264</v>
      </c>
      <c r="K45" s="414" t="s">
        <v>1973</v>
      </c>
      <c r="L45" s="10"/>
      <c r="O45" s="205">
        <v>772</v>
      </c>
      <c r="Q45" s="1">
        <v>20</v>
      </c>
      <c r="R45" s="1">
        <v>16</v>
      </c>
      <c r="S45" s="2">
        <v>4.8765620237732392</v>
      </c>
      <c r="T45" s="2">
        <v>767.1234379762268</v>
      </c>
      <c r="AC45" s="1" t="s">
        <v>1393</v>
      </c>
      <c r="AD45" s="1" t="s">
        <v>1460</v>
      </c>
    </row>
    <row r="46" spans="1:30" ht="15" customHeight="1" x14ac:dyDescent="0.25">
      <c r="A46" s="263" t="s">
        <v>1202</v>
      </c>
      <c r="B46" s="267">
        <v>11866</v>
      </c>
      <c r="C46" s="161" t="s">
        <v>2029</v>
      </c>
      <c r="D46" s="215"/>
      <c r="E46" s="287">
        <v>677569</v>
      </c>
      <c r="F46" s="287">
        <v>6185440</v>
      </c>
      <c r="G46" s="227" t="s">
        <v>1393</v>
      </c>
      <c r="H46" s="239">
        <v>851</v>
      </c>
      <c r="I46" s="239">
        <v>851</v>
      </c>
      <c r="J46" s="289">
        <v>18264</v>
      </c>
      <c r="K46" s="414" t="s">
        <v>1967</v>
      </c>
      <c r="L46" s="10"/>
      <c r="O46" s="205">
        <v>726</v>
      </c>
      <c r="Q46" s="1">
        <v>33</v>
      </c>
      <c r="R46" s="1">
        <v>4</v>
      </c>
      <c r="S46" s="2">
        <v>1.2191405059433098</v>
      </c>
      <c r="T46" s="2">
        <v>724.7808594940567</v>
      </c>
      <c r="U46" s="165"/>
      <c r="V46" s="164"/>
      <c r="W46" s="164" t="s">
        <v>2074</v>
      </c>
      <c r="X46" s="164" t="s">
        <v>2081</v>
      </c>
      <c r="Y46" s="188"/>
      <c r="AC46" s="1" t="s">
        <v>1393</v>
      </c>
      <c r="AD46" s="1" t="s">
        <v>1461</v>
      </c>
    </row>
    <row r="47" spans="1:30" ht="15" customHeight="1" x14ac:dyDescent="0.25">
      <c r="A47" s="263" t="s">
        <v>1204</v>
      </c>
      <c r="B47" s="267">
        <v>11870</v>
      </c>
      <c r="C47" s="161" t="s">
        <v>2029</v>
      </c>
      <c r="D47" s="215"/>
      <c r="E47" s="287">
        <v>651245</v>
      </c>
      <c r="F47" s="287">
        <v>6189019</v>
      </c>
      <c r="G47" s="227" t="s">
        <v>1393</v>
      </c>
      <c r="H47" s="239">
        <v>593</v>
      </c>
      <c r="I47" s="239">
        <v>593</v>
      </c>
      <c r="J47" s="289">
        <v>18264</v>
      </c>
      <c r="K47" s="414" t="s">
        <v>1973</v>
      </c>
      <c r="L47" s="10"/>
      <c r="O47" s="205">
        <v>770</v>
      </c>
      <c r="Q47" s="1">
        <v>32</v>
      </c>
      <c r="R47" s="1">
        <v>26</v>
      </c>
      <c r="S47" s="2">
        <v>7.9244132886315146</v>
      </c>
      <c r="T47" s="2">
        <v>762.07558671136849</v>
      </c>
      <c r="U47" s="162"/>
      <c r="V47" s="164"/>
      <c r="W47" s="162" t="s">
        <v>1965</v>
      </c>
      <c r="X47" s="162" t="s">
        <v>1965</v>
      </c>
      <c r="Y47" s="1">
        <v>22</v>
      </c>
      <c r="AC47" s="1" t="s">
        <v>1393</v>
      </c>
      <c r="AD47" s="1" t="s">
        <v>1418</v>
      </c>
    </row>
    <row r="48" spans="1:30" ht="15" customHeight="1" x14ac:dyDescent="0.25">
      <c r="A48" s="263" t="s">
        <v>1205</v>
      </c>
      <c r="B48" s="267">
        <v>11886</v>
      </c>
      <c r="C48" s="161" t="s">
        <v>2029</v>
      </c>
      <c r="D48" s="215"/>
      <c r="E48" s="287">
        <v>633276</v>
      </c>
      <c r="F48" s="287">
        <v>6189449</v>
      </c>
      <c r="G48" s="227" t="s">
        <v>1395</v>
      </c>
      <c r="H48" s="239">
        <v>592</v>
      </c>
      <c r="I48" s="239">
        <v>592</v>
      </c>
      <c r="J48" s="289">
        <v>18264</v>
      </c>
      <c r="K48" s="414" t="s">
        <v>1967</v>
      </c>
      <c r="L48" s="10"/>
      <c r="O48" s="205">
        <v>726</v>
      </c>
      <c r="Q48" s="1">
        <v>28</v>
      </c>
      <c r="R48" s="1">
        <v>18</v>
      </c>
      <c r="S48" s="2">
        <v>5.486132276744895</v>
      </c>
      <c r="T48" s="2">
        <v>720.51386772325509</v>
      </c>
      <c r="U48" s="189" t="s">
        <v>1965</v>
      </c>
      <c r="V48" s="164" t="s">
        <v>1961</v>
      </c>
      <c r="W48" s="195" t="s">
        <v>2089</v>
      </c>
      <c r="X48" s="188" t="s">
        <v>1965</v>
      </c>
      <c r="Y48" s="188"/>
      <c r="AC48" s="1" t="s">
        <v>1395</v>
      </c>
      <c r="AD48" s="1" t="s">
        <v>1462</v>
      </c>
    </row>
    <row r="49" spans="1:30" ht="15" customHeight="1" x14ac:dyDescent="0.25">
      <c r="A49" s="263" t="s">
        <v>136</v>
      </c>
      <c r="B49" s="267">
        <v>11896</v>
      </c>
      <c r="C49" s="161" t="s">
        <v>2029</v>
      </c>
      <c r="D49" s="215"/>
      <c r="E49" s="287">
        <v>666560</v>
      </c>
      <c r="F49" s="287">
        <v>6189217</v>
      </c>
      <c r="G49" s="227" t="s">
        <v>1395</v>
      </c>
      <c r="H49" s="239">
        <v>851</v>
      </c>
      <c r="I49" s="239">
        <v>851</v>
      </c>
      <c r="J49" s="289">
        <v>18264</v>
      </c>
      <c r="K49" s="414" t="s">
        <v>1409</v>
      </c>
      <c r="L49" s="10"/>
      <c r="O49" s="205">
        <v>729</v>
      </c>
      <c r="Q49" s="1">
        <v>57</v>
      </c>
      <c r="R49" s="1">
        <v>10</v>
      </c>
      <c r="S49" s="2">
        <v>3.047851264858275</v>
      </c>
      <c r="T49" s="2">
        <v>725.95214873514169</v>
      </c>
      <c r="U49" s="165"/>
      <c r="V49" s="164"/>
      <c r="W49" s="164" t="s">
        <v>2074</v>
      </c>
      <c r="X49" s="164" t="s">
        <v>1965</v>
      </c>
      <c r="Y49" s="188"/>
      <c r="AC49" s="1" t="s">
        <v>1395</v>
      </c>
      <c r="AD49" s="1" t="s">
        <v>1464</v>
      </c>
    </row>
    <row r="50" spans="1:30" ht="15" customHeight="1" x14ac:dyDescent="0.25">
      <c r="A50" s="263" t="s">
        <v>137</v>
      </c>
      <c r="B50" s="267">
        <v>11897</v>
      </c>
      <c r="C50" s="161" t="s">
        <v>2029</v>
      </c>
      <c r="D50" s="215"/>
      <c r="E50" s="287">
        <v>632930</v>
      </c>
      <c r="F50" s="287">
        <v>6180954</v>
      </c>
      <c r="G50" s="227" t="s">
        <v>1395</v>
      </c>
      <c r="H50" s="239">
        <v>590</v>
      </c>
      <c r="I50" s="239">
        <v>590</v>
      </c>
      <c r="J50" s="289">
        <v>18264</v>
      </c>
      <c r="K50" s="414" t="s">
        <v>1967</v>
      </c>
      <c r="L50" s="10"/>
      <c r="O50" s="205">
        <v>709</v>
      </c>
      <c r="Q50" s="1">
        <v>72</v>
      </c>
      <c r="R50" s="1">
        <v>8</v>
      </c>
      <c r="S50" s="2">
        <v>2.4382810118866196</v>
      </c>
      <c r="T50" s="2">
        <v>706.5617189881134</v>
      </c>
      <c r="U50" s="189" t="s">
        <v>2137</v>
      </c>
      <c r="V50" s="164" t="s">
        <v>1961</v>
      </c>
      <c r="W50" s="188" t="s">
        <v>2074</v>
      </c>
      <c r="X50" s="188" t="s">
        <v>1965</v>
      </c>
      <c r="Y50" s="188"/>
      <c r="AA50" s="1" t="s">
        <v>1466</v>
      </c>
      <c r="AC50" s="1" t="s">
        <v>1395</v>
      </c>
      <c r="AD50" s="1" t="s">
        <v>1465</v>
      </c>
    </row>
    <row r="51" spans="1:30" ht="15" customHeight="1" x14ac:dyDescent="0.25">
      <c r="A51" s="263" t="s">
        <v>139</v>
      </c>
      <c r="B51" s="267">
        <v>11908</v>
      </c>
      <c r="C51" s="161" t="s">
        <v>2029</v>
      </c>
      <c r="D51" s="215"/>
      <c r="E51" s="287">
        <v>633205</v>
      </c>
      <c r="F51" s="287">
        <v>6191872</v>
      </c>
      <c r="G51" s="227" t="s">
        <v>1395</v>
      </c>
      <c r="H51" s="239">
        <v>592</v>
      </c>
      <c r="I51" s="239">
        <v>592</v>
      </c>
      <c r="J51" s="289">
        <v>18264</v>
      </c>
      <c r="K51" s="414" t="s">
        <v>1973</v>
      </c>
      <c r="L51" s="10"/>
      <c r="O51" s="205">
        <v>703</v>
      </c>
      <c r="Q51" s="1">
        <v>50</v>
      </c>
      <c r="R51" s="1">
        <v>19</v>
      </c>
      <c r="S51" s="2">
        <v>5.790917403230722</v>
      </c>
      <c r="T51" s="2">
        <v>697.20908259676924</v>
      </c>
      <c r="U51" s="196" t="s">
        <v>1965</v>
      </c>
      <c r="V51" s="164"/>
      <c r="W51" s="195" t="s">
        <v>2074</v>
      </c>
      <c r="X51" s="195" t="s">
        <v>1965</v>
      </c>
      <c r="Y51" s="195"/>
      <c r="AC51" s="1" t="s">
        <v>1395</v>
      </c>
      <c r="AD51" s="1" t="s">
        <v>1468</v>
      </c>
    </row>
    <row r="52" spans="1:30" ht="15" customHeight="1" x14ac:dyDescent="0.25">
      <c r="A52" s="263" t="s">
        <v>1210</v>
      </c>
      <c r="B52" s="267">
        <v>11925</v>
      </c>
      <c r="C52" s="161" t="s">
        <v>2029</v>
      </c>
      <c r="D52" s="215"/>
      <c r="E52" s="287">
        <v>629496</v>
      </c>
      <c r="F52" s="287">
        <v>6184498</v>
      </c>
      <c r="G52" s="227" t="s">
        <v>1395</v>
      </c>
      <c r="H52" s="239">
        <v>591</v>
      </c>
      <c r="I52" s="241">
        <v>591</v>
      </c>
      <c r="J52" s="289">
        <v>18264</v>
      </c>
      <c r="K52" s="414" t="s">
        <v>1967</v>
      </c>
      <c r="L52" s="10"/>
      <c r="O52" s="205">
        <v>767</v>
      </c>
      <c r="Q52" s="1">
        <v>210</v>
      </c>
      <c r="R52" s="1">
        <v>125</v>
      </c>
      <c r="S52" s="2">
        <v>38.098140810728438</v>
      </c>
      <c r="T52" s="2">
        <v>728.90185918927159</v>
      </c>
      <c r="U52" s="189" t="s">
        <v>2137</v>
      </c>
      <c r="V52" s="164"/>
      <c r="W52" s="159" t="s">
        <v>1965</v>
      </c>
      <c r="X52" s="159" t="s">
        <v>1965</v>
      </c>
      <c r="Y52" s="1" t="e">
        <f>VLOOKUP(B52,#REF!,4,FALSE)</f>
        <v>#REF!</v>
      </c>
      <c r="AA52" s="1" t="s">
        <v>1471</v>
      </c>
      <c r="AC52" s="1" t="s">
        <v>1395</v>
      </c>
      <c r="AD52" s="1" t="s">
        <v>1470</v>
      </c>
    </row>
    <row r="53" spans="1:30" ht="15" customHeight="1" x14ac:dyDescent="0.25">
      <c r="A53" s="263" t="s">
        <v>140</v>
      </c>
      <c r="B53" s="267">
        <v>11926</v>
      </c>
      <c r="C53" s="161" t="s">
        <v>2029</v>
      </c>
      <c r="D53" s="215"/>
      <c r="E53" s="287">
        <v>646614</v>
      </c>
      <c r="F53" s="287">
        <v>6185171</v>
      </c>
      <c r="G53" s="227" t="s">
        <v>1393</v>
      </c>
      <c r="I53" s="218">
        <v>596</v>
      </c>
      <c r="J53" s="289">
        <v>18264</v>
      </c>
      <c r="K53" s="414" t="s">
        <v>1973</v>
      </c>
      <c r="L53" s="10"/>
      <c r="O53" s="205">
        <v>699</v>
      </c>
      <c r="Q53" s="1">
        <v>50</v>
      </c>
      <c r="U53" s="188" t="s">
        <v>1664</v>
      </c>
      <c r="W53" s="188" t="s">
        <v>1664</v>
      </c>
      <c r="X53" s="188" t="s">
        <v>1664</v>
      </c>
      <c r="AA53" s="1" t="s">
        <v>1392</v>
      </c>
      <c r="AC53" s="1" t="s">
        <v>1393</v>
      </c>
      <c r="AD53" s="1" t="s">
        <v>1472</v>
      </c>
    </row>
    <row r="54" spans="1:30" ht="15" customHeight="1" x14ac:dyDescent="0.25">
      <c r="A54" s="263" t="s">
        <v>142</v>
      </c>
      <c r="B54" s="267">
        <v>11928</v>
      </c>
      <c r="C54" s="161" t="s">
        <v>2029</v>
      </c>
      <c r="D54" s="205"/>
      <c r="E54" s="287">
        <v>631855</v>
      </c>
      <c r="F54" s="287">
        <v>6180218</v>
      </c>
      <c r="G54" s="227" t="s">
        <v>1393</v>
      </c>
      <c r="H54" s="239">
        <v>590</v>
      </c>
      <c r="I54" s="239">
        <v>590</v>
      </c>
      <c r="J54" s="289">
        <v>18264</v>
      </c>
      <c r="K54" s="414" t="s">
        <v>1967</v>
      </c>
      <c r="L54" s="10">
        <v>4</v>
      </c>
      <c r="O54" s="205">
        <v>711</v>
      </c>
      <c r="Q54" s="1">
        <v>160</v>
      </c>
      <c r="U54" s="189" t="s">
        <v>2138</v>
      </c>
      <c r="V54" s="164" t="s">
        <v>1961</v>
      </c>
      <c r="W54" s="188" t="s">
        <v>2079</v>
      </c>
      <c r="X54" s="188" t="s">
        <v>2139</v>
      </c>
      <c r="Y54" s="188"/>
      <c r="AA54" s="1" t="s">
        <v>1474</v>
      </c>
      <c r="AC54" s="1" t="s">
        <v>1393</v>
      </c>
      <c r="AD54" s="1" t="s">
        <v>1473</v>
      </c>
    </row>
    <row r="55" spans="1:30" ht="15" customHeight="1" x14ac:dyDescent="0.25">
      <c r="A55" s="263" t="s">
        <v>144</v>
      </c>
      <c r="B55" s="267">
        <v>11930</v>
      </c>
      <c r="C55" s="161" t="s">
        <v>2029</v>
      </c>
      <c r="D55" s="215"/>
      <c r="E55" s="287">
        <v>670849</v>
      </c>
      <c r="F55" s="287">
        <v>6181764</v>
      </c>
      <c r="G55" s="227" t="s">
        <v>1393</v>
      </c>
      <c r="H55" s="239">
        <v>851</v>
      </c>
      <c r="I55" s="239">
        <v>851</v>
      </c>
      <c r="J55" s="289">
        <v>18264</v>
      </c>
      <c r="K55" s="414" t="s">
        <v>1967</v>
      </c>
      <c r="L55" s="10"/>
      <c r="O55" s="205">
        <v>681</v>
      </c>
      <c r="Q55" s="1">
        <v>140</v>
      </c>
      <c r="U55" s="165"/>
      <c r="V55" s="164"/>
      <c r="W55" s="164" t="s">
        <v>2074</v>
      </c>
      <c r="X55" s="164" t="s">
        <v>1965</v>
      </c>
      <c r="Y55" s="1">
        <v>140</v>
      </c>
      <c r="AC55" s="1" t="s">
        <v>1393</v>
      </c>
      <c r="AD55" s="1" t="s">
        <v>1475</v>
      </c>
    </row>
    <row r="56" spans="1:30" ht="15" customHeight="1" x14ac:dyDescent="0.25">
      <c r="A56" s="263" t="s">
        <v>147</v>
      </c>
      <c r="B56" s="267">
        <v>11940</v>
      </c>
      <c r="C56" s="161" t="s">
        <v>2029</v>
      </c>
      <c r="D56" s="215"/>
      <c r="E56" s="287">
        <v>644571</v>
      </c>
      <c r="F56" s="287">
        <v>6187640</v>
      </c>
      <c r="G56" s="227" t="s">
        <v>1409</v>
      </c>
      <c r="H56" s="239">
        <v>596</v>
      </c>
      <c r="I56" s="239">
        <v>596</v>
      </c>
      <c r="J56" s="289">
        <v>18264</v>
      </c>
      <c r="K56" s="414" t="s">
        <v>1409</v>
      </c>
      <c r="L56" s="10"/>
      <c r="O56" s="205">
        <v>717</v>
      </c>
      <c r="Q56" s="1">
        <v>40</v>
      </c>
      <c r="U56" s="196"/>
      <c r="V56" s="164"/>
      <c r="W56" s="195" t="s">
        <v>1965</v>
      </c>
      <c r="X56" s="195" t="s">
        <v>1965</v>
      </c>
      <c r="Y56" s="195"/>
      <c r="AC56" s="1" t="s">
        <v>1409</v>
      </c>
      <c r="AD56" s="1" t="s">
        <v>1476</v>
      </c>
    </row>
    <row r="57" spans="1:30" ht="15" customHeight="1" x14ac:dyDescent="0.25">
      <c r="A57" s="263" t="s">
        <v>1212</v>
      </c>
      <c r="B57" s="267">
        <v>11969</v>
      </c>
      <c r="C57" s="161" t="s">
        <v>2029</v>
      </c>
      <c r="D57" s="215"/>
      <c r="E57" s="287">
        <v>644021</v>
      </c>
      <c r="F57" s="287">
        <v>6183967</v>
      </c>
      <c r="G57" s="227" t="s">
        <v>1393</v>
      </c>
      <c r="H57" s="239">
        <v>596</v>
      </c>
      <c r="I57" s="239">
        <v>596</v>
      </c>
      <c r="J57" s="289">
        <v>18264</v>
      </c>
      <c r="K57" s="414" t="s">
        <v>1967</v>
      </c>
      <c r="L57" s="10"/>
      <c r="O57" s="205">
        <v>719</v>
      </c>
      <c r="Q57" s="1">
        <v>30</v>
      </c>
      <c r="R57" s="1">
        <v>20</v>
      </c>
      <c r="S57" s="2">
        <v>6.0957025297165499</v>
      </c>
      <c r="T57" s="2">
        <v>712.9042974702835</v>
      </c>
      <c r="U57" s="196"/>
      <c r="V57" s="164"/>
      <c r="W57" s="195" t="s">
        <v>2079</v>
      </c>
      <c r="X57" s="195" t="s">
        <v>2171</v>
      </c>
      <c r="Y57" s="195"/>
      <c r="AA57" s="1" t="s">
        <v>1483</v>
      </c>
      <c r="AB57" s="195" t="s">
        <v>2172</v>
      </c>
      <c r="AC57" s="1" t="s">
        <v>1393</v>
      </c>
      <c r="AD57" s="1" t="s">
        <v>1421</v>
      </c>
    </row>
    <row r="58" spans="1:30" ht="15" customHeight="1" x14ac:dyDescent="0.25">
      <c r="A58" s="225" t="s">
        <v>149</v>
      </c>
      <c r="B58" s="3">
        <v>14503</v>
      </c>
      <c r="C58" s="161" t="s">
        <v>2029</v>
      </c>
      <c r="D58" s="423"/>
      <c r="E58" s="239">
        <v>684053</v>
      </c>
      <c r="F58" s="239">
        <v>6183294</v>
      </c>
      <c r="G58" s="227" t="s">
        <v>1395</v>
      </c>
      <c r="H58" s="239">
        <v>903</v>
      </c>
      <c r="I58" s="239">
        <v>903</v>
      </c>
      <c r="J58" s="289">
        <v>20090</v>
      </c>
      <c r="K58" s="414" t="s">
        <v>1967</v>
      </c>
      <c r="L58" s="10"/>
      <c r="O58" s="205">
        <v>653</v>
      </c>
      <c r="Q58" s="1">
        <v>24</v>
      </c>
      <c r="R58" s="1">
        <v>10</v>
      </c>
      <c r="S58" s="2">
        <v>3.047851264858275</v>
      </c>
      <c r="T58" s="2">
        <v>649.95214873514169</v>
      </c>
      <c r="U58" s="197"/>
      <c r="V58" s="198"/>
      <c r="W58" s="199" t="s">
        <v>2208</v>
      </c>
      <c r="X58" s="199" t="s">
        <v>2209</v>
      </c>
      <c r="Y58" s="199"/>
      <c r="AA58" s="1" t="s">
        <v>1405</v>
      </c>
      <c r="AC58" s="1" t="s">
        <v>1395</v>
      </c>
      <c r="AD58" s="1" t="s">
        <v>1486</v>
      </c>
    </row>
    <row r="59" spans="1:30" ht="15" customHeight="1" x14ac:dyDescent="0.25">
      <c r="A59" s="225" t="s">
        <v>151</v>
      </c>
      <c r="B59" s="3">
        <v>14504</v>
      </c>
      <c r="C59" s="161" t="s">
        <v>2029</v>
      </c>
      <c r="D59" s="215"/>
      <c r="E59" s="239">
        <v>681463</v>
      </c>
      <c r="F59" s="239">
        <v>6209836</v>
      </c>
      <c r="G59" s="227" t="s">
        <v>1393</v>
      </c>
      <c r="I59" s="242" t="s">
        <v>2489</v>
      </c>
      <c r="J59" s="289">
        <v>20090</v>
      </c>
      <c r="K59" s="414" t="s">
        <v>1967</v>
      </c>
      <c r="L59" s="10"/>
      <c r="O59" s="205">
        <v>670</v>
      </c>
      <c r="Q59" s="1">
        <v>37</v>
      </c>
      <c r="R59" s="1">
        <v>33</v>
      </c>
      <c r="S59" s="2">
        <v>10.057909174032307</v>
      </c>
      <c r="T59" s="2">
        <v>659.94209082596774</v>
      </c>
      <c r="W59" s="237"/>
      <c r="AC59" s="1" t="s">
        <v>1393</v>
      </c>
      <c r="AD59" s="1" t="s">
        <v>1431</v>
      </c>
    </row>
    <row r="60" spans="1:30" ht="15" customHeight="1" x14ac:dyDescent="0.25">
      <c r="A60" s="263" t="s">
        <v>152</v>
      </c>
      <c r="B60" s="267">
        <v>14506</v>
      </c>
      <c r="C60" s="161" t="s">
        <v>2029</v>
      </c>
      <c r="D60" s="215"/>
      <c r="E60" s="287">
        <v>675676</v>
      </c>
      <c r="F60" s="287">
        <v>6198385</v>
      </c>
      <c r="G60" s="227" t="s">
        <v>1395</v>
      </c>
      <c r="H60" s="239">
        <v>851</v>
      </c>
      <c r="I60" s="239">
        <v>851</v>
      </c>
      <c r="J60" s="289">
        <v>20090</v>
      </c>
      <c r="K60" s="414" t="s">
        <v>1409</v>
      </c>
      <c r="L60" s="10"/>
      <c r="O60" s="205">
        <v>696</v>
      </c>
      <c r="Q60" s="1">
        <v>30</v>
      </c>
      <c r="R60" s="1">
        <v>15</v>
      </c>
      <c r="S60" s="2">
        <v>4.5717768972874122</v>
      </c>
      <c r="T60" s="2">
        <v>691.42822310271254</v>
      </c>
      <c r="U60" s="165"/>
      <c r="V60" s="164"/>
      <c r="W60" s="164" t="s">
        <v>2074</v>
      </c>
      <c r="X60" s="164" t="s">
        <v>1965</v>
      </c>
      <c r="Y60" s="188"/>
      <c r="AC60" s="1" t="s">
        <v>1395</v>
      </c>
      <c r="AD60" s="1" t="s">
        <v>1487</v>
      </c>
    </row>
    <row r="61" spans="1:30" ht="15" customHeight="1" x14ac:dyDescent="0.25">
      <c r="A61" s="225" t="s">
        <v>153</v>
      </c>
      <c r="B61" s="3">
        <v>14507</v>
      </c>
      <c r="C61" s="161" t="s">
        <v>2029</v>
      </c>
      <c r="D61" s="215"/>
      <c r="E61" s="239">
        <v>682033</v>
      </c>
      <c r="F61" s="239">
        <v>6209546</v>
      </c>
      <c r="G61" s="227" t="s">
        <v>1393</v>
      </c>
      <c r="I61" s="218">
        <v>633</v>
      </c>
      <c r="J61" s="289">
        <v>20090</v>
      </c>
      <c r="K61" s="414" t="s">
        <v>1967</v>
      </c>
      <c r="L61" s="10"/>
      <c r="O61" s="205">
        <v>659</v>
      </c>
      <c r="Q61" s="1">
        <v>45</v>
      </c>
      <c r="U61" s="251" t="s">
        <v>1664</v>
      </c>
      <c r="W61" s="188" t="s">
        <v>1664</v>
      </c>
      <c r="X61" s="188" t="s">
        <v>1664</v>
      </c>
      <c r="Y61" s="1">
        <v>25</v>
      </c>
      <c r="AA61" s="1" t="s">
        <v>1392</v>
      </c>
      <c r="AC61" s="1" t="s">
        <v>1393</v>
      </c>
      <c r="AD61" s="1" t="s">
        <v>1431</v>
      </c>
    </row>
    <row r="62" spans="1:30" ht="15" customHeight="1" x14ac:dyDescent="0.25">
      <c r="A62" s="225" t="s">
        <v>155</v>
      </c>
      <c r="B62" s="3">
        <v>14510</v>
      </c>
      <c r="C62" s="161" t="s">
        <v>2029</v>
      </c>
      <c r="D62" s="215"/>
      <c r="E62" s="239">
        <v>680545</v>
      </c>
      <c r="F62" s="239">
        <v>6175827</v>
      </c>
      <c r="G62" s="227" t="s">
        <v>1395</v>
      </c>
      <c r="I62" s="242" t="s">
        <v>2489</v>
      </c>
      <c r="J62" s="289">
        <v>20090</v>
      </c>
      <c r="K62" s="414" t="s">
        <v>1967</v>
      </c>
      <c r="L62" s="10"/>
      <c r="O62" s="205">
        <v>666</v>
      </c>
      <c r="Q62" s="1">
        <v>25</v>
      </c>
      <c r="AC62" s="1" t="s">
        <v>1395</v>
      </c>
      <c r="AD62" s="1" t="s">
        <v>1488</v>
      </c>
    </row>
    <row r="63" spans="1:30" ht="15" customHeight="1" x14ac:dyDescent="0.25">
      <c r="A63" s="225" t="s">
        <v>157</v>
      </c>
      <c r="B63" s="3">
        <v>14512</v>
      </c>
      <c r="C63" s="161" t="s">
        <v>2029</v>
      </c>
      <c r="D63" s="215"/>
      <c r="E63" s="239">
        <v>623799</v>
      </c>
      <c r="F63" s="239">
        <v>6181740</v>
      </c>
      <c r="G63" s="227" t="s">
        <v>1395</v>
      </c>
      <c r="H63" s="239">
        <v>590</v>
      </c>
      <c r="I63" s="239">
        <v>590</v>
      </c>
      <c r="J63" s="289">
        <v>20090</v>
      </c>
      <c r="K63" s="414" t="s">
        <v>1967</v>
      </c>
      <c r="L63" s="10"/>
      <c r="O63" s="205">
        <v>716</v>
      </c>
      <c r="Q63" s="1">
        <v>180</v>
      </c>
      <c r="U63" s="189"/>
      <c r="V63" s="164" t="s">
        <v>1961</v>
      </c>
      <c r="W63" s="188" t="s">
        <v>1965</v>
      </c>
      <c r="X63" s="188" t="s">
        <v>1965</v>
      </c>
      <c r="Y63" s="188"/>
      <c r="AC63" s="1" t="s">
        <v>1395</v>
      </c>
      <c r="AD63" s="1" t="s">
        <v>1489</v>
      </c>
    </row>
    <row r="64" spans="1:30" ht="15" customHeight="1" x14ac:dyDescent="0.25">
      <c r="A64" s="225" t="s">
        <v>159</v>
      </c>
      <c r="B64" s="3">
        <v>15128</v>
      </c>
      <c r="C64" s="161" t="s">
        <v>2029</v>
      </c>
      <c r="D64" s="215"/>
      <c r="E64" s="239">
        <v>682512</v>
      </c>
      <c r="F64" s="239">
        <v>6182274</v>
      </c>
      <c r="G64" s="227" t="s">
        <v>1393</v>
      </c>
      <c r="H64" s="239">
        <v>903</v>
      </c>
      <c r="I64" s="239">
        <v>903</v>
      </c>
      <c r="J64" s="289">
        <v>20821</v>
      </c>
      <c r="K64" s="414" t="s">
        <v>1967</v>
      </c>
      <c r="L64" s="10"/>
      <c r="O64" s="205">
        <v>639</v>
      </c>
      <c r="Q64" s="1">
        <v>120</v>
      </c>
      <c r="R64" s="1">
        <v>100</v>
      </c>
      <c r="S64" s="2">
        <v>30.478512648582747</v>
      </c>
      <c r="T64" s="2">
        <v>608.52148735141725</v>
      </c>
      <c r="U64" s="197"/>
      <c r="W64" s="199" t="s">
        <v>2210</v>
      </c>
      <c r="X64" s="1">
        <v>100</v>
      </c>
      <c r="Y64" s="216"/>
      <c r="AC64" s="1" t="s">
        <v>1393</v>
      </c>
      <c r="AD64" s="1" t="s">
        <v>1490</v>
      </c>
    </row>
    <row r="65" spans="1:30" ht="15" customHeight="1" x14ac:dyDescent="0.25">
      <c r="A65" s="225" t="s">
        <v>160</v>
      </c>
      <c r="B65" s="3">
        <v>15512</v>
      </c>
      <c r="C65" s="161" t="s">
        <v>2029</v>
      </c>
      <c r="D65" s="215"/>
      <c r="E65" s="239">
        <v>673927</v>
      </c>
      <c r="F65" s="239">
        <v>6196237</v>
      </c>
      <c r="G65" s="227" t="s">
        <v>1393</v>
      </c>
      <c r="I65" s="218">
        <v>851</v>
      </c>
      <c r="J65" s="289">
        <v>21186</v>
      </c>
      <c r="K65" s="414" t="s">
        <v>1409</v>
      </c>
      <c r="L65" s="10"/>
      <c r="O65" s="205">
        <v>700</v>
      </c>
      <c r="Q65" s="1">
        <v>20</v>
      </c>
      <c r="R65" s="1">
        <v>4</v>
      </c>
      <c r="S65" s="2">
        <v>1.2191405059433098</v>
      </c>
      <c r="T65" s="2">
        <v>698.7808594940567</v>
      </c>
      <c r="AA65" s="1" t="s">
        <v>1492</v>
      </c>
      <c r="AC65" s="1" t="s">
        <v>1393</v>
      </c>
      <c r="AD65" s="1" t="s">
        <v>1491</v>
      </c>
    </row>
    <row r="66" spans="1:30" ht="15" customHeight="1" x14ac:dyDescent="0.25">
      <c r="A66" s="225" t="s">
        <v>161</v>
      </c>
      <c r="B66" s="3">
        <v>15513</v>
      </c>
      <c r="C66" s="161" t="s">
        <v>2029</v>
      </c>
      <c r="D66" s="215"/>
      <c r="E66" s="239">
        <v>677640</v>
      </c>
      <c r="F66" s="239">
        <v>6191978</v>
      </c>
      <c r="G66" s="227" t="s">
        <v>1393</v>
      </c>
      <c r="I66" s="218">
        <v>851</v>
      </c>
      <c r="J66" s="289">
        <v>21186</v>
      </c>
      <c r="K66" s="414" t="s">
        <v>1967</v>
      </c>
      <c r="L66" s="10"/>
      <c r="O66" s="205">
        <v>673</v>
      </c>
      <c r="Q66" s="1">
        <v>320</v>
      </c>
      <c r="U66" s="251" t="s">
        <v>1664</v>
      </c>
      <c r="W66" s="188" t="s">
        <v>1664</v>
      </c>
      <c r="X66" s="188" t="s">
        <v>1664</v>
      </c>
      <c r="AA66" s="1" t="s">
        <v>1392</v>
      </c>
      <c r="AC66" s="1" t="s">
        <v>1393</v>
      </c>
      <c r="AD66" s="1" t="s">
        <v>1493</v>
      </c>
    </row>
    <row r="67" spans="1:30" ht="15" customHeight="1" x14ac:dyDescent="0.25">
      <c r="A67" s="225" t="s">
        <v>162</v>
      </c>
      <c r="B67" s="3">
        <v>15516</v>
      </c>
      <c r="C67" s="161" t="s">
        <v>2029</v>
      </c>
      <c r="D67" s="215"/>
      <c r="E67" s="239">
        <v>673971</v>
      </c>
      <c r="F67" s="239">
        <v>6185286</v>
      </c>
      <c r="G67" s="227" t="s">
        <v>1393</v>
      </c>
      <c r="I67" s="218">
        <v>851</v>
      </c>
      <c r="J67" s="289">
        <v>21186</v>
      </c>
      <c r="K67" s="414" t="s">
        <v>1967</v>
      </c>
      <c r="L67" s="10"/>
      <c r="O67" s="205">
        <v>744</v>
      </c>
      <c r="Q67" s="1">
        <v>30</v>
      </c>
      <c r="U67" s="251" t="s">
        <v>1664</v>
      </c>
      <c r="W67" s="188" t="s">
        <v>1664</v>
      </c>
      <c r="X67" s="188" t="s">
        <v>1664</v>
      </c>
      <c r="Y67" s="1">
        <v>30</v>
      </c>
      <c r="AA67" s="1" t="s">
        <v>1392</v>
      </c>
      <c r="AC67" s="1" t="s">
        <v>1393</v>
      </c>
      <c r="AD67" s="1" t="s">
        <v>1494</v>
      </c>
    </row>
    <row r="68" spans="1:30" ht="15" customHeight="1" x14ac:dyDescent="0.25">
      <c r="A68" s="225" t="s">
        <v>163</v>
      </c>
      <c r="B68" s="3">
        <v>15950</v>
      </c>
      <c r="C68" s="161" t="s">
        <v>2029</v>
      </c>
      <c r="D68" s="215"/>
      <c r="E68" s="239">
        <v>630500</v>
      </c>
      <c r="F68" s="239">
        <v>6183795</v>
      </c>
      <c r="G68" s="227" t="s">
        <v>1395</v>
      </c>
      <c r="I68" s="242" t="s">
        <v>2489</v>
      </c>
      <c r="J68" s="289">
        <v>21551</v>
      </c>
      <c r="K68" s="414" t="s">
        <v>1973</v>
      </c>
      <c r="L68" s="10"/>
      <c r="O68" s="205">
        <v>731</v>
      </c>
      <c r="Q68" s="1">
        <v>12</v>
      </c>
      <c r="AC68" s="1" t="s">
        <v>1395</v>
      </c>
      <c r="AD68" s="1" t="s">
        <v>1478</v>
      </c>
    </row>
    <row r="69" spans="1:30" ht="15" customHeight="1" x14ac:dyDescent="0.25">
      <c r="A69" s="225" t="s">
        <v>164</v>
      </c>
      <c r="B69" s="3">
        <v>15952</v>
      </c>
      <c r="C69" s="161" t="s">
        <v>2029</v>
      </c>
      <c r="D69" s="215"/>
      <c r="E69" s="239">
        <v>652948</v>
      </c>
      <c r="F69" s="239">
        <v>6189148</v>
      </c>
      <c r="G69" s="227" t="s">
        <v>1395</v>
      </c>
      <c r="H69" s="239">
        <v>593</v>
      </c>
      <c r="I69" s="239">
        <v>593</v>
      </c>
      <c r="J69" s="289">
        <v>21551</v>
      </c>
      <c r="K69" s="414" t="s">
        <v>1409</v>
      </c>
      <c r="L69" s="10"/>
      <c r="O69" s="205">
        <v>806</v>
      </c>
      <c r="Q69" s="1">
        <v>38</v>
      </c>
      <c r="R69" s="1">
        <v>12</v>
      </c>
      <c r="S69" s="2">
        <v>3.6574215178299299</v>
      </c>
      <c r="T69" s="2">
        <v>802.3425784821701</v>
      </c>
      <c r="U69" s="162"/>
      <c r="V69" s="164"/>
      <c r="W69" s="162" t="s">
        <v>1965</v>
      </c>
      <c r="X69" s="162" t="s">
        <v>1965</v>
      </c>
      <c r="Y69" s="1">
        <v>36</v>
      </c>
      <c r="AC69" s="1" t="s">
        <v>1395</v>
      </c>
      <c r="AD69" s="1" t="s">
        <v>1442</v>
      </c>
    </row>
    <row r="70" spans="1:30" ht="15" customHeight="1" x14ac:dyDescent="0.25">
      <c r="A70" s="263" t="s">
        <v>166</v>
      </c>
      <c r="B70" s="267">
        <v>15953</v>
      </c>
      <c r="C70" s="161" t="s">
        <v>2029</v>
      </c>
      <c r="D70" s="215"/>
      <c r="E70" s="287">
        <v>676868</v>
      </c>
      <c r="F70" s="287">
        <v>6203183</v>
      </c>
      <c r="G70" s="227" t="s">
        <v>1395</v>
      </c>
      <c r="H70" s="239">
        <v>851</v>
      </c>
      <c r="I70" s="239">
        <v>851</v>
      </c>
      <c r="J70" s="289">
        <v>21551</v>
      </c>
      <c r="K70" s="414" t="s">
        <v>1967</v>
      </c>
      <c r="L70" s="10"/>
      <c r="O70" s="205">
        <v>705</v>
      </c>
      <c r="Q70" s="1">
        <v>80</v>
      </c>
      <c r="R70" s="1">
        <v>16</v>
      </c>
      <c r="S70" s="2">
        <v>4.8765620237732392</v>
      </c>
      <c r="T70" s="2">
        <v>700.1234379762268</v>
      </c>
      <c r="U70" s="165"/>
      <c r="V70" s="164"/>
      <c r="W70" s="164" t="s">
        <v>2074</v>
      </c>
      <c r="X70" s="164" t="s">
        <v>1965</v>
      </c>
      <c r="Y70" s="188"/>
      <c r="AC70" s="1" t="s">
        <v>1395</v>
      </c>
      <c r="AD70" s="1" t="s">
        <v>1495</v>
      </c>
    </row>
    <row r="71" spans="1:30" ht="15" customHeight="1" x14ac:dyDescent="0.25">
      <c r="A71" s="263" t="s">
        <v>168</v>
      </c>
      <c r="B71" s="267">
        <v>16464</v>
      </c>
      <c r="C71" s="161" t="s">
        <v>2029</v>
      </c>
      <c r="D71" s="215"/>
      <c r="E71" s="287">
        <v>642438</v>
      </c>
      <c r="F71" s="287">
        <v>6183080</v>
      </c>
      <c r="G71" s="227" t="s">
        <v>1395</v>
      </c>
      <c r="H71" s="239">
        <v>596</v>
      </c>
      <c r="I71" s="239">
        <v>596</v>
      </c>
      <c r="J71" s="289">
        <v>21916</v>
      </c>
      <c r="K71" s="414" t="s">
        <v>1973</v>
      </c>
      <c r="L71" s="10"/>
      <c r="O71" s="205">
        <v>755</v>
      </c>
      <c r="Q71" s="1">
        <v>41</v>
      </c>
      <c r="U71" s="196"/>
      <c r="V71" s="164"/>
      <c r="W71" s="195"/>
      <c r="X71" s="195" t="s">
        <v>1965</v>
      </c>
      <c r="Y71" s="195"/>
      <c r="AC71" s="1" t="s">
        <v>1395</v>
      </c>
      <c r="AD71" s="1" t="s">
        <v>1496</v>
      </c>
    </row>
    <row r="72" spans="1:30" ht="15" customHeight="1" x14ac:dyDescent="0.25">
      <c r="A72" s="263" t="s">
        <v>169</v>
      </c>
      <c r="B72" s="267">
        <v>16470</v>
      </c>
      <c r="C72" s="161" t="s">
        <v>2029</v>
      </c>
      <c r="D72" s="215"/>
      <c r="E72" s="287">
        <v>678942</v>
      </c>
      <c r="F72" s="287">
        <v>6194505</v>
      </c>
      <c r="G72" s="227" t="s">
        <v>1393</v>
      </c>
      <c r="H72" s="239">
        <v>851</v>
      </c>
      <c r="I72" s="239">
        <v>851</v>
      </c>
      <c r="J72" s="289">
        <v>21916</v>
      </c>
      <c r="K72" s="414" t="s">
        <v>1967</v>
      </c>
      <c r="L72" s="10"/>
      <c r="O72" s="205">
        <v>691</v>
      </c>
      <c r="Q72" s="1">
        <v>200</v>
      </c>
      <c r="R72" s="1">
        <v>190</v>
      </c>
      <c r="S72" s="2">
        <v>57.90917403230722</v>
      </c>
      <c r="T72" s="2">
        <v>633.09082596769281</v>
      </c>
      <c r="U72" s="165"/>
      <c r="V72" s="164"/>
      <c r="W72" s="164" t="s">
        <v>2074</v>
      </c>
      <c r="X72" s="164" t="s">
        <v>1965</v>
      </c>
      <c r="Y72" s="188"/>
      <c r="AC72" s="1" t="s">
        <v>1393</v>
      </c>
      <c r="AD72" s="1" t="s">
        <v>1497</v>
      </c>
    </row>
    <row r="73" spans="1:30" ht="15" customHeight="1" x14ac:dyDescent="0.25">
      <c r="A73" s="263" t="s">
        <v>171</v>
      </c>
      <c r="B73" s="267">
        <v>16472</v>
      </c>
      <c r="C73" s="161" t="s">
        <v>2029</v>
      </c>
      <c r="D73" s="215"/>
      <c r="E73" s="287">
        <v>667685</v>
      </c>
      <c r="F73" s="287">
        <v>6191346</v>
      </c>
      <c r="G73" s="227" t="s">
        <v>1393</v>
      </c>
      <c r="H73" s="239">
        <v>851</v>
      </c>
      <c r="I73" s="239">
        <v>851</v>
      </c>
      <c r="J73" s="289">
        <v>21916</v>
      </c>
      <c r="K73" s="414" t="s">
        <v>1967</v>
      </c>
      <c r="L73" s="10"/>
      <c r="O73" s="205">
        <v>705</v>
      </c>
      <c r="Q73" s="1">
        <v>34</v>
      </c>
      <c r="R73" s="1">
        <v>10</v>
      </c>
      <c r="S73" s="2">
        <v>3.047851264858275</v>
      </c>
      <c r="T73" s="2">
        <v>701.95214873514169</v>
      </c>
      <c r="U73" s="165"/>
      <c r="V73" s="164"/>
      <c r="W73" s="164" t="s">
        <v>2074</v>
      </c>
      <c r="X73" s="164" t="s">
        <v>1965</v>
      </c>
      <c r="Y73" s="188"/>
      <c r="AC73" s="1" t="s">
        <v>1393</v>
      </c>
      <c r="AD73" s="1" t="s">
        <v>1498</v>
      </c>
    </row>
    <row r="74" spans="1:30" ht="15" customHeight="1" x14ac:dyDescent="0.25">
      <c r="A74" s="225" t="s">
        <v>172</v>
      </c>
      <c r="B74" s="3">
        <v>16478</v>
      </c>
      <c r="C74" s="161" t="s">
        <v>2029</v>
      </c>
      <c r="D74" s="215"/>
      <c r="E74" s="239">
        <v>687753</v>
      </c>
      <c r="F74" s="239">
        <v>6155676</v>
      </c>
      <c r="G74" s="227" t="s">
        <v>1395</v>
      </c>
      <c r="H74" s="239">
        <v>622</v>
      </c>
      <c r="I74" s="239">
        <v>622</v>
      </c>
      <c r="J74" s="289">
        <v>21916</v>
      </c>
      <c r="K74" s="414" t="s">
        <v>1967</v>
      </c>
      <c r="L74" s="10"/>
      <c r="O74" s="205">
        <v>728</v>
      </c>
      <c r="Q74" s="1">
        <v>187</v>
      </c>
      <c r="U74" s="165">
        <v>0.67</v>
      </c>
      <c r="V74" s="4">
        <v>0.01</v>
      </c>
      <c r="W74" s="164" t="s">
        <v>1987</v>
      </c>
      <c r="X74" s="164" t="s">
        <v>2103</v>
      </c>
      <c r="Y74" s="1">
        <v>180</v>
      </c>
      <c r="AA74" s="1" t="s">
        <v>1500</v>
      </c>
      <c r="AC74" s="1" t="s">
        <v>1395</v>
      </c>
      <c r="AD74" s="1" t="s">
        <v>1499</v>
      </c>
    </row>
    <row r="75" spans="1:30" ht="15" customHeight="1" x14ac:dyDescent="0.25">
      <c r="A75" s="225" t="s">
        <v>174</v>
      </c>
      <c r="B75" s="3">
        <v>16479</v>
      </c>
      <c r="C75" s="161" t="s">
        <v>2029</v>
      </c>
      <c r="D75" s="215"/>
      <c r="E75" s="239">
        <v>653217</v>
      </c>
      <c r="F75" s="239">
        <v>6173753</v>
      </c>
      <c r="G75" s="227" t="s">
        <v>1393</v>
      </c>
      <c r="I75" s="242" t="s">
        <v>2490</v>
      </c>
      <c r="J75" s="289">
        <v>21916</v>
      </c>
      <c r="K75" s="414" t="s">
        <v>1973</v>
      </c>
      <c r="L75" s="10"/>
      <c r="O75" s="205">
        <v>785</v>
      </c>
      <c r="Q75" s="1">
        <v>50</v>
      </c>
      <c r="U75" s="251" t="s">
        <v>1664</v>
      </c>
      <c r="W75" s="188" t="s">
        <v>1664</v>
      </c>
      <c r="X75" s="188" t="s">
        <v>1664</v>
      </c>
      <c r="AA75" s="1" t="s">
        <v>1392</v>
      </c>
      <c r="AC75" s="1" t="s">
        <v>1393</v>
      </c>
      <c r="AD75" s="1" t="s">
        <v>1501</v>
      </c>
    </row>
    <row r="76" spans="1:30" ht="15" customHeight="1" x14ac:dyDescent="0.25">
      <c r="A76" s="263" t="s">
        <v>176</v>
      </c>
      <c r="B76" s="267">
        <v>16914</v>
      </c>
      <c r="C76" s="161" t="s">
        <v>2029</v>
      </c>
      <c r="D76" s="215"/>
      <c r="E76" s="287">
        <v>667641</v>
      </c>
      <c r="F76" s="287">
        <v>6191868</v>
      </c>
      <c r="G76" s="227" t="s">
        <v>1393</v>
      </c>
      <c r="H76" s="239">
        <v>851</v>
      </c>
      <c r="I76" s="239">
        <v>851</v>
      </c>
      <c r="J76" s="289">
        <v>22282</v>
      </c>
      <c r="K76" s="414" t="s">
        <v>1409</v>
      </c>
      <c r="L76" s="10"/>
      <c r="O76" s="205">
        <v>719</v>
      </c>
      <c r="U76" s="165"/>
      <c r="V76" s="164"/>
      <c r="W76" s="164" t="s">
        <v>2074</v>
      </c>
      <c r="X76" s="164" t="s">
        <v>1965</v>
      </c>
      <c r="Y76" s="188"/>
      <c r="AC76" s="1" t="s">
        <v>1393</v>
      </c>
      <c r="AD76" s="1" t="s">
        <v>1498</v>
      </c>
    </row>
    <row r="77" spans="1:30" ht="15" customHeight="1" x14ac:dyDescent="0.25">
      <c r="A77" s="225" t="s">
        <v>177</v>
      </c>
      <c r="B77" s="3">
        <v>16917</v>
      </c>
      <c r="C77" s="161" t="s">
        <v>2029</v>
      </c>
      <c r="D77" s="215"/>
      <c r="E77" s="239">
        <v>627072</v>
      </c>
      <c r="F77" s="239">
        <v>6190530</v>
      </c>
      <c r="G77" s="227" t="s">
        <v>1395</v>
      </c>
      <c r="H77" s="239">
        <v>592</v>
      </c>
      <c r="I77" s="239">
        <v>592</v>
      </c>
      <c r="J77" s="289">
        <v>22282</v>
      </c>
      <c r="K77" s="414" t="s">
        <v>1973</v>
      </c>
      <c r="L77" s="10"/>
      <c r="O77" s="205">
        <v>722</v>
      </c>
      <c r="Q77" s="1">
        <v>34</v>
      </c>
      <c r="R77" s="1">
        <v>4</v>
      </c>
      <c r="S77" s="2">
        <v>1.2191405059433098</v>
      </c>
      <c r="T77" s="2">
        <v>720.7808594940567</v>
      </c>
      <c r="U77" s="189" t="s">
        <v>1965</v>
      </c>
      <c r="V77" s="164" t="s">
        <v>1961</v>
      </c>
      <c r="W77" s="188" t="s">
        <v>2074</v>
      </c>
      <c r="X77" s="188" t="s">
        <v>1965</v>
      </c>
      <c r="Y77" s="188"/>
      <c r="AC77" s="1" t="s">
        <v>1395</v>
      </c>
      <c r="AD77" s="1" t="s">
        <v>1502</v>
      </c>
    </row>
    <row r="78" spans="1:30" ht="15" customHeight="1" x14ac:dyDescent="0.25">
      <c r="A78" s="225" t="s">
        <v>179</v>
      </c>
      <c r="B78" s="3">
        <v>16921</v>
      </c>
      <c r="C78" s="161" t="s">
        <v>2029</v>
      </c>
      <c r="D78" s="215"/>
      <c r="E78" s="239">
        <v>628950</v>
      </c>
      <c r="F78" s="239">
        <v>6191839</v>
      </c>
      <c r="G78" s="227" t="s">
        <v>1395</v>
      </c>
      <c r="H78" s="239">
        <v>592</v>
      </c>
      <c r="I78" s="239">
        <v>592</v>
      </c>
      <c r="J78" s="289">
        <v>22282</v>
      </c>
      <c r="K78" s="414" t="s">
        <v>1967</v>
      </c>
      <c r="L78" s="10"/>
      <c r="O78" s="205">
        <v>706</v>
      </c>
      <c r="Q78" s="1">
        <v>150</v>
      </c>
      <c r="R78" s="1" t="s">
        <v>1961</v>
      </c>
      <c r="S78" s="2" t="s">
        <v>1961</v>
      </c>
      <c r="T78" s="2" t="s">
        <v>1961</v>
      </c>
      <c r="U78" s="2">
        <v>5</v>
      </c>
      <c r="V78" s="4">
        <v>5</v>
      </c>
      <c r="W78" s="195" t="s">
        <v>2074</v>
      </c>
      <c r="X78" s="195" t="s">
        <v>1965</v>
      </c>
      <c r="Y78" s="188"/>
      <c r="AA78" s="1" t="s">
        <v>1504</v>
      </c>
      <c r="AC78" s="1" t="s">
        <v>1395</v>
      </c>
      <c r="AD78" s="1" t="s">
        <v>1503</v>
      </c>
    </row>
    <row r="79" spans="1:30" ht="15" customHeight="1" x14ac:dyDescent="0.25">
      <c r="A79" s="225" t="s">
        <v>180</v>
      </c>
      <c r="B79" s="3">
        <v>16922</v>
      </c>
      <c r="C79" s="161" t="s">
        <v>2029</v>
      </c>
      <c r="D79" s="423"/>
      <c r="E79" s="239">
        <v>682486</v>
      </c>
      <c r="F79" s="239">
        <v>6210075</v>
      </c>
      <c r="G79" s="227" t="s">
        <v>1395</v>
      </c>
      <c r="I79" s="218">
        <v>633</v>
      </c>
      <c r="J79" s="289">
        <v>22282</v>
      </c>
      <c r="K79" s="414" t="s">
        <v>1973</v>
      </c>
      <c r="O79" s="205">
        <v>678</v>
      </c>
      <c r="Q79" s="1">
        <v>14</v>
      </c>
      <c r="Y79" s="1">
        <v>3</v>
      </c>
      <c r="AC79" s="1" t="s">
        <v>1395</v>
      </c>
      <c r="AD79" s="1" t="s">
        <v>1450</v>
      </c>
    </row>
    <row r="80" spans="1:30" ht="15" customHeight="1" x14ac:dyDescent="0.25">
      <c r="A80" s="263" t="s">
        <v>181</v>
      </c>
      <c r="B80" s="267">
        <v>17358</v>
      </c>
      <c r="C80" s="161" t="s">
        <v>2029</v>
      </c>
      <c r="D80" s="215"/>
      <c r="E80" s="287">
        <v>640039</v>
      </c>
      <c r="F80" s="287">
        <v>6183052</v>
      </c>
      <c r="G80" s="227" t="s">
        <v>1393</v>
      </c>
      <c r="H80" s="239">
        <v>591</v>
      </c>
      <c r="I80" s="239">
        <v>591</v>
      </c>
      <c r="J80" s="289">
        <v>22647</v>
      </c>
      <c r="K80" s="414" t="s">
        <v>1973</v>
      </c>
      <c r="L80" s="10"/>
      <c r="O80" s="205">
        <v>777</v>
      </c>
      <c r="Q80" s="1">
        <v>70</v>
      </c>
      <c r="R80" s="1">
        <v>12</v>
      </c>
      <c r="S80" s="2">
        <v>3.6574215178299299</v>
      </c>
      <c r="T80" s="2">
        <v>773.3425784821701</v>
      </c>
      <c r="U80" s="159"/>
      <c r="V80" s="164"/>
      <c r="W80" s="159" t="s">
        <v>1972</v>
      </c>
      <c r="X80" s="159" t="s">
        <v>1965</v>
      </c>
      <c r="Y80" s="1" t="e">
        <f>VLOOKUP(B80,#REF!,4,FALSE)</f>
        <v>#REF!</v>
      </c>
      <c r="AC80" s="1" t="s">
        <v>1393</v>
      </c>
      <c r="AD80" s="1" t="s">
        <v>1416</v>
      </c>
    </row>
    <row r="81" spans="1:30" ht="15" customHeight="1" x14ac:dyDescent="0.25">
      <c r="A81" s="263" t="s">
        <v>182</v>
      </c>
      <c r="B81" s="267">
        <v>17360</v>
      </c>
      <c r="C81" s="161" t="s">
        <v>2029</v>
      </c>
      <c r="D81" s="425"/>
      <c r="E81" s="287">
        <v>671480</v>
      </c>
      <c r="F81" s="287">
        <v>6182496</v>
      </c>
      <c r="G81" s="227" t="s">
        <v>1393</v>
      </c>
      <c r="H81" s="239">
        <v>593</v>
      </c>
      <c r="I81" s="239">
        <v>593</v>
      </c>
      <c r="J81" s="289">
        <v>22647</v>
      </c>
      <c r="K81" s="414" t="s">
        <v>1967</v>
      </c>
      <c r="L81" s="10"/>
      <c r="O81" s="205">
        <v>674</v>
      </c>
      <c r="Q81" s="1">
        <v>70</v>
      </c>
      <c r="R81" s="1">
        <v>35</v>
      </c>
      <c r="S81" s="2">
        <v>10.667479427003961</v>
      </c>
      <c r="T81" s="2">
        <v>663.33252057299603</v>
      </c>
      <c r="U81" s="162"/>
      <c r="V81" s="164"/>
      <c r="W81" s="162" t="s">
        <v>1965</v>
      </c>
      <c r="X81" s="162" t="s">
        <v>1965</v>
      </c>
      <c r="Y81" s="1">
        <v>70</v>
      </c>
      <c r="AC81" s="1" t="s">
        <v>1393</v>
      </c>
      <c r="AD81" s="1" t="s">
        <v>1505</v>
      </c>
    </row>
    <row r="82" spans="1:30" ht="15" customHeight="1" x14ac:dyDescent="0.25">
      <c r="A82" s="263" t="s">
        <v>184</v>
      </c>
      <c r="B82" s="267">
        <v>17362</v>
      </c>
      <c r="C82" s="161" t="s">
        <v>2029</v>
      </c>
      <c r="D82" s="215"/>
      <c r="E82" s="287">
        <v>641638</v>
      </c>
      <c r="F82" s="287">
        <v>6191474</v>
      </c>
      <c r="G82" s="227" t="s">
        <v>1395</v>
      </c>
      <c r="H82" s="239">
        <v>591</v>
      </c>
      <c r="I82" s="239">
        <v>851</v>
      </c>
      <c r="J82" s="289">
        <v>22647</v>
      </c>
      <c r="K82" s="414" t="s">
        <v>1967</v>
      </c>
      <c r="L82" s="10"/>
      <c r="M82" s="1">
        <v>2300</v>
      </c>
      <c r="N82" s="1">
        <f>M82/3.281</f>
        <v>701.00579091740315</v>
      </c>
      <c r="O82" s="205">
        <v>702</v>
      </c>
      <c r="Q82" s="1">
        <v>200</v>
      </c>
      <c r="R82" s="1">
        <v>118</v>
      </c>
      <c r="S82" s="2">
        <v>35.96464492532764</v>
      </c>
      <c r="T82" s="2">
        <v>666.03535507467234</v>
      </c>
      <c r="U82" s="2">
        <v>8</v>
      </c>
      <c r="V82" s="164"/>
      <c r="W82" s="159" t="s">
        <v>1984</v>
      </c>
      <c r="X82" s="159" t="s">
        <v>1985</v>
      </c>
      <c r="Y82" s="1" t="e">
        <f>VLOOKUP(B82,#REF!,4,FALSE)</f>
        <v>#REF!</v>
      </c>
      <c r="AA82" s="1" t="s">
        <v>1507</v>
      </c>
      <c r="AC82" s="1" t="s">
        <v>1395</v>
      </c>
      <c r="AD82" s="1" t="s">
        <v>1506</v>
      </c>
    </row>
    <row r="83" spans="1:30" ht="15" customHeight="1" x14ac:dyDescent="0.25">
      <c r="A83" s="263" t="s">
        <v>187</v>
      </c>
      <c r="B83" s="267">
        <v>17365</v>
      </c>
      <c r="C83" s="161" t="s">
        <v>2029</v>
      </c>
      <c r="D83" s="425"/>
      <c r="E83" s="287">
        <v>630670</v>
      </c>
      <c r="F83" s="287">
        <v>6181904</v>
      </c>
      <c r="G83" s="227" t="s">
        <v>1395</v>
      </c>
      <c r="H83" s="239">
        <v>591</v>
      </c>
      <c r="I83" s="239">
        <v>591</v>
      </c>
      <c r="J83" s="289">
        <v>22647</v>
      </c>
      <c r="K83" s="414" t="s">
        <v>1967</v>
      </c>
      <c r="L83" s="10"/>
      <c r="M83" s="1">
        <v>2400</v>
      </c>
      <c r="N83" s="1">
        <f>M83/3.281</f>
        <v>731.4843035659859</v>
      </c>
      <c r="O83" s="205">
        <v>748</v>
      </c>
      <c r="Q83" s="1">
        <v>180</v>
      </c>
      <c r="R83" s="1">
        <v>15</v>
      </c>
      <c r="S83" s="2">
        <v>4.5717768972874122</v>
      </c>
      <c r="T83" s="2">
        <v>743.42822310271254</v>
      </c>
      <c r="U83" s="189" t="s">
        <v>2137</v>
      </c>
      <c r="V83" s="164"/>
      <c r="W83" s="159" t="s">
        <v>1972</v>
      </c>
      <c r="X83" s="159" t="s">
        <v>1986</v>
      </c>
      <c r="Y83" s="1" t="e">
        <f>VLOOKUP(B83,#REF!,4,FALSE)</f>
        <v>#REF!</v>
      </c>
      <c r="AA83" s="1" t="s">
        <v>1509</v>
      </c>
      <c r="AC83" s="1" t="s">
        <v>1395</v>
      </c>
      <c r="AD83" s="1" t="s">
        <v>1508</v>
      </c>
    </row>
    <row r="84" spans="1:30" ht="15" customHeight="1" x14ac:dyDescent="0.25">
      <c r="A84" s="263" t="s">
        <v>189</v>
      </c>
      <c r="B84" s="267">
        <v>17368</v>
      </c>
      <c r="C84" s="161" t="s">
        <v>2029</v>
      </c>
      <c r="D84" s="215"/>
      <c r="E84" s="287">
        <v>685460</v>
      </c>
      <c r="F84" s="287">
        <v>6157449</v>
      </c>
      <c r="G84" s="227" t="s">
        <v>1395</v>
      </c>
      <c r="H84" s="239">
        <v>622</v>
      </c>
      <c r="I84" s="239">
        <v>622</v>
      </c>
      <c r="J84" s="289">
        <v>22647</v>
      </c>
      <c r="K84" s="414" t="s">
        <v>1967</v>
      </c>
      <c r="L84" s="10">
        <v>4.5</v>
      </c>
      <c r="O84" s="205">
        <v>764</v>
      </c>
      <c r="Q84" s="1">
        <v>250</v>
      </c>
      <c r="U84" s="2">
        <v>1</v>
      </c>
      <c r="V84" s="4">
        <v>1</v>
      </c>
      <c r="W84" s="164" t="s">
        <v>2104</v>
      </c>
      <c r="X84" s="164" t="s">
        <v>2105</v>
      </c>
      <c r="Y84" s="1">
        <v>100</v>
      </c>
      <c r="Z84" s="1" t="s">
        <v>1511</v>
      </c>
      <c r="AA84" s="1" t="s">
        <v>1512</v>
      </c>
      <c r="AC84" s="1" t="s">
        <v>1395</v>
      </c>
      <c r="AD84" s="1" t="s">
        <v>1510</v>
      </c>
    </row>
    <row r="85" spans="1:30" ht="15" customHeight="1" x14ac:dyDescent="0.25">
      <c r="A85" s="263" t="s">
        <v>193</v>
      </c>
      <c r="B85" s="267">
        <v>17371</v>
      </c>
      <c r="C85" s="161" t="s">
        <v>2029</v>
      </c>
      <c r="D85" s="215"/>
      <c r="E85" s="287">
        <v>630101</v>
      </c>
      <c r="F85" s="287">
        <v>6180154</v>
      </c>
      <c r="G85" s="227" t="s">
        <v>1395</v>
      </c>
      <c r="H85" s="239">
        <v>590</v>
      </c>
      <c r="I85" s="239">
        <v>590</v>
      </c>
      <c r="J85" s="289">
        <v>22647</v>
      </c>
      <c r="K85" s="414" t="s">
        <v>1967</v>
      </c>
      <c r="L85" s="10"/>
      <c r="O85" s="205">
        <v>699</v>
      </c>
      <c r="Q85" s="1">
        <v>147</v>
      </c>
      <c r="R85" s="1">
        <v>17</v>
      </c>
      <c r="S85" s="2">
        <v>5.1813471502590671</v>
      </c>
      <c r="T85" s="2">
        <v>693.81865284974094</v>
      </c>
      <c r="U85" s="189" t="s">
        <v>2138</v>
      </c>
      <c r="V85" s="164" t="s">
        <v>1961</v>
      </c>
      <c r="W85" s="188" t="s">
        <v>2079</v>
      </c>
      <c r="X85" s="188" t="s">
        <v>2141</v>
      </c>
      <c r="Y85" s="188"/>
      <c r="Z85" s="1" t="s">
        <v>1514</v>
      </c>
      <c r="AA85" s="1" t="s">
        <v>1412</v>
      </c>
      <c r="AB85" s="1" t="s">
        <v>1514</v>
      </c>
      <c r="AC85" s="1" t="s">
        <v>1395</v>
      </c>
      <c r="AD85" s="1" t="s">
        <v>1513</v>
      </c>
    </row>
    <row r="86" spans="1:30" ht="15" customHeight="1" x14ac:dyDescent="0.25">
      <c r="A86" s="263" t="s">
        <v>196</v>
      </c>
      <c r="B86" s="267">
        <v>17372</v>
      </c>
      <c r="C86" s="161" t="s">
        <v>2029</v>
      </c>
      <c r="D86" s="215"/>
      <c r="E86" s="287">
        <v>667216</v>
      </c>
      <c r="F86" s="287">
        <v>6188461</v>
      </c>
      <c r="G86" s="227" t="s">
        <v>1393</v>
      </c>
      <c r="I86" s="218">
        <v>851</v>
      </c>
      <c r="J86" s="289">
        <v>22647</v>
      </c>
      <c r="K86" s="414" t="s">
        <v>1409</v>
      </c>
      <c r="L86" s="10"/>
      <c r="O86" s="205">
        <v>722</v>
      </c>
      <c r="Q86" s="1">
        <v>15</v>
      </c>
      <c r="R86" s="1">
        <v>6</v>
      </c>
      <c r="S86" s="2">
        <v>1.8287107589149649</v>
      </c>
      <c r="T86" s="2">
        <v>720.17128924108499</v>
      </c>
      <c r="AC86" s="1" t="s">
        <v>1393</v>
      </c>
      <c r="AD86" s="1" t="s">
        <v>1464</v>
      </c>
    </row>
    <row r="87" spans="1:30" ht="15" customHeight="1" x14ac:dyDescent="0.25">
      <c r="A87" s="263" t="s">
        <v>197</v>
      </c>
      <c r="B87" s="267">
        <v>17374</v>
      </c>
      <c r="C87" s="161" t="s">
        <v>2029</v>
      </c>
      <c r="D87" s="215"/>
      <c r="E87" s="287">
        <v>626709</v>
      </c>
      <c r="F87" s="287">
        <v>6182042</v>
      </c>
      <c r="G87" s="227" t="s">
        <v>1395</v>
      </c>
      <c r="H87" s="239">
        <v>590</v>
      </c>
      <c r="I87" s="239">
        <v>590</v>
      </c>
      <c r="J87" s="289">
        <v>22647</v>
      </c>
      <c r="K87" s="414" t="s">
        <v>1967</v>
      </c>
      <c r="L87" s="10">
        <v>4</v>
      </c>
      <c r="O87" s="205">
        <v>703</v>
      </c>
      <c r="Q87" s="1">
        <v>135</v>
      </c>
      <c r="R87" s="1">
        <v>95</v>
      </c>
      <c r="S87" s="2">
        <v>28.95458701615361</v>
      </c>
      <c r="T87" s="2">
        <v>674.0454129838464</v>
      </c>
      <c r="U87" s="189" t="s">
        <v>2138</v>
      </c>
      <c r="V87" s="164" t="s">
        <v>1961</v>
      </c>
      <c r="W87" s="188" t="s">
        <v>2079</v>
      </c>
      <c r="X87" s="188" t="s">
        <v>2143</v>
      </c>
      <c r="Y87" s="188"/>
      <c r="AA87" s="1" t="s">
        <v>1412</v>
      </c>
      <c r="AC87" s="1" t="s">
        <v>1395</v>
      </c>
      <c r="AD87" s="1" t="s">
        <v>1515</v>
      </c>
    </row>
    <row r="88" spans="1:30" ht="15" customHeight="1" x14ac:dyDescent="0.25">
      <c r="A88" s="263" t="s">
        <v>199</v>
      </c>
      <c r="B88" s="267">
        <v>17378</v>
      </c>
      <c r="C88" s="161" t="s">
        <v>2029</v>
      </c>
      <c r="D88" s="215"/>
      <c r="E88" s="287">
        <v>626611</v>
      </c>
      <c r="F88" s="287">
        <v>6191647</v>
      </c>
      <c r="G88" s="227" t="s">
        <v>1395</v>
      </c>
      <c r="H88" s="239">
        <v>592</v>
      </c>
      <c r="I88" s="239">
        <v>592</v>
      </c>
      <c r="J88" s="289">
        <v>22647</v>
      </c>
      <c r="K88" s="414" t="s">
        <v>1973</v>
      </c>
      <c r="L88" s="10"/>
      <c r="O88" s="205">
        <v>713</v>
      </c>
      <c r="Q88" s="1">
        <v>37</v>
      </c>
      <c r="R88" s="1">
        <v>4</v>
      </c>
      <c r="S88" s="2">
        <v>1.2191405059433098</v>
      </c>
      <c r="T88" s="2">
        <v>711.7808594940567</v>
      </c>
      <c r="U88" s="196"/>
      <c r="V88" s="164"/>
      <c r="W88" s="195" t="s">
        <v>2074</v>
      </c>
      <c r="X88" s="195"/>
      <c r="Y88" s="188"/>
      <c r="AC88" s="1" t="s">
        <v>1395</v>
      </c>
      <c r="AD88" s="1" t="s">
        <v>1451</v>
      </c>
    </row>
    <row r="89" spans="1:30" ht="15" customHeight="1" x14ac:dyDescent="0.25">
      <c r="A89" s="263" t="s">
        <v>200</v>
      </c>
      <c r="B89" s="267">
        <v>17602</v>
      </c>
      <c r="C89" s="161" t="s">
        <v>2029</v>
      </c>
      <c r="D89" s="215"/>
      <c r="E89" s="287">
        <v>626194</v>
      </c>
      <c r="F89" s="287">
        <v>6181698</v>
      </c>
      <c r="G89" s="227" t="s">
        <v>1395</v>
      </c>
      <c r="H89" s="239">
        <v>591</v>
      </c>
      <c r="I89" s="239">
        <v>591</v>
      </c>
      <c r="J89" s="289">
        <v>22890</v>
      </c>
      <c r="K89" s="414" t="s">
        <v>1967</v>
      </c>
      <c r="L89" s="10"/>
      <c r="O89" s="205">
        <v>705</v>
      </c>
      <c r="Q89" s="1">
        <v>170</v>
      </c>
      <c r="R89" s="1">
        <v>128</v>
      </c>
      <c r="S89" s="2">
        <v>39.012496190185914</v>
      </c>
      <c r="T89" s="2">
        <v>665.98750380981414</v>
      </c>
      <c r="U89" s="2">
        <v>5</v>
      </c>
      <c r="V89" s="164"/>
      <c r="W89" s="159" t="s">
        <v>1987</v>
      </c>
      <c r="X89" s="159" t="s">
        <v>1988</v>
      </c>
      <c r="Y89" s="1" t="e">
        <f>VLOOKUP(B89,#REF!,4,FALSE)</f>
        <v>#REF!</v>
      </c>
      <c r="Z89" s="1" t="s">
        <v>1516</v>
      </c>
      <c r="AA89" s="1" t="s">
        <v>1517</v>
      </c>
      <c r="AB89" s="161" t="s">
        <v>2014</v>
      </c>
      <c r="AC89" s="1" t="s">
        <v>1395</v>
      </c>
      <c r="AD89" s="1" t="s">
        <v>1515</v>
      </c>
    </row>
    <row r="90" spans="1:30" ht="15" customHeight="1" x14ac:dyDescent="0.25">
      <c r="A90" s="263" t="s">
        <v>204</v>
      </c>
      <c r="B90" s="267">
        <v>17925</v>
      </c>
      <c r="C90" s="161" t="s">
        <v>2029</v>
      </c>
      <c r="D90" s="215"/>
      <c r="E90" s="287">
        <v>687530</v>
      </c>
      <c r="F90" s="287">
        <v>6155622</v>
      </c>
      <c r="G90" s="227" t="s">
        <v>1393</v>
      </c>
      <c r="I90" s="242" t="s">
        <v>2489</v>
      </c>
      <c r="J90" s="289">
        <v>23012</v>
      </c>
      <c r="K90" s="414" t="s">
        <v>1967</v>
      </c>
      <c r="L90" s="10">
        <v>2</v>
      </c>
      <c r="O90" s="205">
        <v>737</v>
      </c>
      <c r="Q90" s="1">
        <v>248</v>
      </c>
      <c r="R90" s="1">
        <v>1</v>
      </c>
      <c r="S90" s="2">
        <v>0.30478512648582745</v>
      </c>
      <c r="T90" s="2">
        <v>736.69521487351415</v>
      </c>
      <c r="AC90" s="1" t="s">
        <v>1393</v>
      </c>
      <c r="AD90" s="1" t="s">
        <v>1499</v>
      </c>
    </row>
    <row r="91" spans="1:30" ht="15" customHeight="1" x14ac:dyDescent="0.25">
      <c r="A91" s="263" t="s">
        <v>206</v>
      </c>
      <c r="B91" s="267">
        <v>17926</v>
      </c>
      <c r="C91" s="161" t="s">
        <v>2029</v>
      </c>
      <c r="D91" s="215"/>
      <c r="E91" s="287">
        <v>665319</v>
      </c>
      <c r="F91" s="287">
        <v>6180542</v>
      </c>
      <c r="G91" s="227" t="s">
        <v>1395</v>
      </c>
      <c r="I91" s="218">
        <v>851</v>
      </c>
      <c r="J91" s="289">
        <v>23012</v>
      </c>
      <c r="K91" s="414" t="s">
        <v>1973</v>
      </c>
      <c r="L91" s="10"/>
      <c r="O91" s="205">
        <v>706</v>
      </c>
      <c r="Q91" s="1">
        <v>12</v>
      </c>
      <c r="R91" s="1">
        <v>8</v>
      </c>
      <c r="S91" s="2">
        <v>2.4382810118866196</v>
      </c>
      <c r="T91" s="2">
        <v>703.5617189881134</v>
      </c>
      <c r="AC91" s="1" t="s">
        <v>1395</v>
      </c>
      <c r="AD91" s="1" t="s">
        <v>1518</v>
      </c>
    </row>
    <row r="92" spans="1:30" ht="15" customHeight="1" x14ac:dyDescent="0.25">
      <c r="A92" s="263" t="s">
        <v>208</v>
      </c>
      <c r="B92" s="267">
        <v>17927</v>
      </c>
      <c r="C92" s="161" t="s">
        <v>2029</v>
      </c>
      <c r="D92" s="423"/>
      <c r="E92" s="287">
        <v>654067</v>
      </c>
      <c r="F92" s="287">
        <v>6187517</v>
      </c>
      <c r="G92" s="227" t="s">
        <v>1395</v>
      </c>
      <c r="I92" s="218">
        <v>593</v>
      </c>
      <c r="J92" s="289">
        <v>23012</v>
      </c>
      <c r="K92" s="414" t="s">
        <v>1973</v>
      </c>
      <c r="L92" s="10"/>
      <c r="O92" s="205">
        <v>854</v>
      </c>
      <c r="Q92" s="1">
        <v>16</v>
      </c>
      <c r="R92" s="1">
        <v>8</v>
      </c>
      <c r="S92" s="2">
        <v>2.4382810118866196</v>
      </c>
      <c r="T92" s="2">
        <v>851.5617189881134</v>
      </c>
      <c r="U92" s="1"/>
      <c r="Y92" s="1">
        <v>5</v>
      </c>
      <c r="Z92" s="1" t="s">
        <v>1520</v>
      </c>
      <c r="AC92" s="1" t="s">
        <v>1395</v>
      </c>
      <c r="AD92" s="1" t="s">
        <v>1519</v>
      </c>
    </row>
    <row r="93" spans="1:30" ht="15" customHeight="1" x14ac:dyDescent="0.25">
      <c r="A93" s="263" t="s">
        <v>211</v>
      </c>
      <c r="B93" s="267">
        <v>17930</v>
      </c>
      <c r="C93" s="161" t="s">
        <v>2029</v>
      </c>
      <c r="D93" s="215"/>
      <c r="E93" s="287">
        <v>635020</v>
      </c>
      <c r="F93" s="287">
        <v>6185659</v>
      </c>
      <c r="G93" s="227" t="s">
        <v>1395</v>
      </c>
      <c r="I93" s="218">
        <v>594</v>
      </c>
      <c r="J93" s="289">
        <v>23012</v>
      </c>
      <c r="K93" s="414" t="s">
        <v>1973</v>
      </c>
      <c r="L93" s="10"/>
      <c r="O93" s="205">
        <v>739</v>
      </c>
      <c r="Q93" s="1">
        <v>45</v>
      </c>
      <c r="R93" s="1">
        <v>44</v>
      </c>
      <c r="S93" s="2">
        <v>13.41054556537641</v>
      </c>
      <c r="T93" s="2">
        <v>725.58945443462358</v>
      </c>
      <c r="U93" s="1"/>
      <c r="AC93" s="1" t="s">
        <v>1395</v>
      </c>
      <c r="AD93" s="1" t="s">
        <v>1521</v>
      </c>
    </row>
    <row r="94" spans="1:30" ht="15" customHeight="1" x14ac:dyDescent="0.25">
      <c r="A94" s="263" t="s">
        <v>212</v>
      </c>
      <c r="B94" s="267">
        <v>17934</v>
      </c>
      <c r="C94" s="161" t="s">
        <v>2029</v>
      </c>
      <c r="D94" s="215"/>
      <c r="E94" s="287">
        <v>628467</v>
      </c>
      <c r="F94" s="287">
        <v>6192650</v>
      </c>
      <c r="G94" s="227" t="s">
        <v>1395</v>
      </c>
      <c r="H94" s="239">
        <v>592</v>
      </c>
      <c r="I94" s="239">
        <v>592</v>
      </c>
      <c r="J94" s="289">
        <v>23012</v>
      </c>
      <c r="K94" s="414" t="s">
        <v>1973</v>
      </c>
      <c r="L94" s="10"/>
      <c r="O94" s="205">
        <v>718</v>
      </c>
      <c r="Q94" s="1">
        <v>32</v>
      </c>
      <c r="R94" s="1">
        <v>15</v>
      </c>
      <c r="S94" s="2">
        <v>4.5717768972874122</v>
      </c>
      <c r="T94" s="2">
        <v>713.42822310271254</v>
      </c>
      <c r="U94" s="196" t="s">
        <v>1965</v>
      </c>
      <c r="V94" s="164"/>
      <c r="W94" s="195" t="s">
        <v>2074</v>
      </c>
      <c r="X94" s="195" t="s">
        <v>1965</v>
      </c>
      <c r="Y94" s="188"/>
      <c r="AC94" s="1" t="s">
        <v>1395</v>
      </c>
      <c r="AD94" s="1" t="s">
        <v>1503</v>
      </c>
    </row>
    <row r="95" spans="1:30" ht="15" customHeight="1" x14ac:dyDescent="0.25">
      <c r="A95" s="263" t="s">
        <v>214</v>
      </c>
      <c r="B95" s="267">
        <v>17935</v>
      </c>
      <c r="C95" s="161" t="s">
        <v>2029</v>
      </c>
      <c r="D95" s="215"/>
      <c r="E95" s="287">
        <v>651125</v>
      </c>
      <c r="F95" s="287">
        <v>6191823</v>
      </c>
      <c r="G95" s="227" t="s">
        <v>1393</v>
      </c>
      <c r="H95" s="239">
        <v>593</v>
      </c>
      <c r="I95" s="239">
        <v>593</v>
      </c>
      <c r="J95" s="289">
        <v>23012</v>
      </c>
      <c r="K95" s="414" t="s">
        <v>1967</v>
      </c>
      <c r="L95" s="10"/>
      <c r="M95" s="1">
        <v>2651</v>
      </c>
      <c r="N95" s="1">
        <f>M95/3.281</f>
        <v>807.98537031392868</v>
      </c>
      <c r="O95" s="205">
        <v>806</v>
      </c>
      <c r="Q95" s="1">
        <v>200</v>
      </c>
      <c r="R95" s="1">
        <v>30</v>
      </c>
      <c r="S95" s="2">
        <v>9.1435537945748244</v>
      </c>
      <c r="T95" s="2">
        <v>796.85644620542519</v>
      </c>
      <c r="U95" s="2">
        <v>5</v>
      </c>
      <c r="V95" s="164"/>
      <c r="W95" s="161" t="s">
        <v>1987</v>
      </c>
      <c r="X95" s="161" t="s">
        <v>2070</v>
      </c>
      <c r="Y95" s="1">
        <v>10</v>
      </c>
      <c r="AA95" s="1" t="s">
        <v>1522</v>
      </c>
      <c r="AC95" s="1" t="s">
        <v>1393</v>
      </c>
      <c r="AD95" s="1" t="s">
        <v>1415</v>
      </c>
    </row>
    <row r="96" spans="1:30" ht="15" customHeight="1" x14ac:dyDescent="0.25">
      <c r="A96" s="263" t="s">
        <v>218</v>
      </c>
      <c r="B96" s="267">
        <v>17937</v>
      </c>
      <c r="C96" s="161" t="s">
        <v>2029</v>
      </c>
      <c r="D96" s="215"/>
      <c r="E96" s="287">
        <v>622665</v>
      </c>
      <c r="F96" s="287">
        <v>6181695</v>
      </c>
      <c r="G96" s="227" t="s">
        <v>1395</v>
      </c>
      <c r="H96" s="239">
        <v>590</v>
      </c>
      <c r="I96" s="239">
        <v>590</v>
      </c>
      <c r="J96" s="289">
        <v>23012</v>
      </c>
      <c r="K96" s="414" t="s">
        <v>1967</v>
      </c>
      <c r="L96" s="10"/>
      <c r="O96" s="205">
        <v>715</v>
      </c>
      <c r="Q96" s="1">
        <v>148</v>
      </c>
      <c r="R96" s="1">
        <v>13</v>
      </c>
      <c r="S96" s="2">
        <v>3.9622066443157573</v>
      </c>
      <c r="T96" s="2">
        <v>711.03779335568424</v>
      </c>
      <c r="U96" s="189" t="s">
        <v>2137</v>
      </c>
      <c r="V96" s="164" t="s">
        <v>1961</v>
      </c>
      <c r="W96" s="164" t="s">
        <v>2089</v>
      </c>
      <c r="X96" s="188" t="s">
        <v>2144</v>
      </c>
      <c r="Y96" s="188"/>
      <c r="AA96" s="1" t="s">
        <v>1523</v>
      </c>
      <c r="AB96" s="188" t="s">
        <v>2140</v>
      </c>
      <c r="AC96" s="1" t="s">
        <v>1395</v>
      </c>
      <c r="AD96" s="1" t="s">
        <v>1489</v>
      </c>
    </row>
    <row r="97" spans="1:30" ht="15" customHeight="1" x14ac:dyDescent="0.25">
      <c r="A97" s="263" t="s">
        <v>221</v>
      </c>
      <c r="B97" s="267">
        <v>17940</v>
      </c>
      <c r="C97" s="161" t="s">
        <v>2029</v>
      </c>
      <c r="D97" s="215"/>
      <c r="E97" s="287">
        <v>659701</v>
      </c>
      <c r="F97" s="287">
        <v>6182793</v>
      </c>
      <c r="G97" s="227" t="s">
        <v>1395</v>
      </c>
      <c r="H97" s="239">
        <v>851</v>
      </c>
      <c r="I97" s="239">
        <v>851</v>
      </c>
      <c r="J97" s="289">
        <v>23012</v>
      </c>
      <c r="K97" s="414" t="s">
        <v>1967</v>
      </c>
      <c r="L97" s="10"/>
      <c r="O97" s="205">
        <v>805</v>
      </c>
      <c r="Q97" s="1">
        <v>26</v>
      </c>
      <c r="R97" s="1">
        <v>12</v>
      </c>
      <c r="S97" s="2">
        <v>3.6574215178299299</v>
      </c>
      <c r="T97" s="2">
        <v>801.3425784821701</v>
      </c>
      <c r="U97" s="165"/>
      <c r="V97" s="164"/>
      <c r="W97" s="164" t="s">
        <v>2074</v>
      </c>
      <c r="X97" s="164" t="s">
        <v>1965</v>
      </c>
      <c r="Y97" s="188"/>
      <c r="AC97" s="1" t="s">
        <v>1395</v>
      </c>
      <c r="AD97" s="1" t="s">
        <v>1524</v>
      </c>
    </row>
    <row r="98" spans="1:30" ht="15" customHeight="1" x14ac:dyDescent="0.25">
      <c r="A98" s="263" t="s">
        <v>223</v>
      </c>
      <c r="B98" s="267">
        <v>17941</v>
      </c>
      <c r="C98" s="161" t="s">
        <v>2029</v>
      </c>
      <c r="D98" s="425"/>
      <c r="E98" s="287">
        <v>652786</v>
      </c>
      <c r="F98" s="287">
        <v>6190956</v>
      </c>
      <c r="G98" s="227" t="s">
        <v>1395</v>
      </c>
      <c r="H98" s="239">
        <v>593</v>
      </c>
      <c r="I98" s="239">
        <v>593</v>
      </c>
      <c r="J98" s="289">
        <v>23012</v>
      </c>
      <c r="K98" s="414" t="s">
        <v>1967</v>
      </c>
      <c r="L98" s="10"/>
      <c r="O98" s="205">
        <v>740</v>
      </c>
      <c r="Q98" s="1">
        <v>65</v>
      </c>
      <c r="R98" s="1">
        <v>-1</v>
      </c>
      <c r="S98" s="2">
        <v>0.30478512648582745</v>
      </c>
      <c r="T98" s="2">
        <v>739.69521487351415</v>
      </c>
      <c r="U98" s="2">
        <v>0</v>
      </c>
      <c r="V98" s="4">
        <v>0.01</v>
      </c>
      <c r="W98" s="161" t="s">
        <v>1987</v>
      </c>
      <c r="X98" s="161" t="s">
        <v>2069</v>
      </c>
      <c r="Y98" s="1">
        <v>50</v>
      </c>
      <c r="Z98" s="1" t="s">
        <v>1526</v>
      </c>
      <c r="AA98" s="1" t="s">
        <v>1527</v>
      </c>
      <c r="AC98" s="1" t="s">
        <v>1395</v>
      </c>
      <c r="AD98" s="1" t="s">
        <v>1525</v>
      </c>
    </row>
    <row r="99" spans="1:30" ht="15" customHeight="1" x14ac:dyDescent="0.25">
      <c r="A99" s="263" t="s">
        <v>224</v>
      </c>
      <c r="B99" s="267">
        <v>18505</v>
      </c>
      <c r="C99" s="161" t="s">
        <v>2029</v>
      </c>
      <c r="D99" s="215"/>
      <c r="E99" s="287">
        <v>684786</v>
      </c>
      <c r="F99" s="287">
        <v>6160346</v>
      </c>
      <c r="G99" s="227" t="s">
        <v>1395</v>
      </c>
      <c r="H99" s="239">
        <v>622</v>
      </c>
      <c r="I99" s="239">
        <v>622</v>
      </c>
      <c r="J99" s="289">
        <v>23377</v>
      </c>
      <c r="K99" s="414" t="s">
        <v>1967</v>
      </c>
      <c r="L99" s="10">
        <v>4.5</v>
      </c>
      <c r="O99" s="205">
        <v>721</v>
      </c>
      <c r="Q99" s="1">
        <v>135</v>
      </c>
      <c r="R99" s="1">
        <v>4</v>
      </c>
      <c r="S99" s="2">
        <v>1.2191405059433098</v>
      </c>
      <c r="T99" s="2">
        <v>719.7808594940567</v>
      </c>
      <c r="U99" s="2">
        <v>10</v>
      </c>
      <c r="V99" s="164"/>
      <c r="W99" s="164" t="s">
        <v>1987</v>
      </c>
      <c r="X99" s="164" t="s">
        <v>2107</v>
      </c>
      <c r="Y99" s="1">
        <v>96</v>
      </c>
      <c r="AA99" s="1" t="s">
        <v>1528</v>
      </c>
      <c r="AC99" s="1" t="s">
        <v>1395</v>
      </c>
      <c r="AD99" s="1" t="s">
        <v>1443</v>
      </c>
    </row>
    <row r="100" spans="1:30" ht="15" customHeight="1" x14ac:dyDescent="0.25">
      <c r="A100" s="263" t="s">
        <v>227</v>
      </c>
      <c r="B100" s="267">
        <v>18509</v>
      </c>
      <c r="C100" s="161" t="s">
        <v>2029</v>
      </c>
      <c r="D100" s="215"/>
      <c r="E100" s="287">
        <v>683868</v>
      </c>
      <c r="F100" s="287">
        <v>6160066</v>
      </c>
      <c r="G100" s="227" t="s">
        <v>1409</v>
      </c>
      <c r="H100" s="239">
        <v>622</v>
      </c>
      <c r="I100" s="239">
        <v>622</v>
      </c>
      <c r="J100" s="289">
        <v>23377</v>
      </c>
      <c r="K100" s="414" t="s">
        <v>1967</v>
      </c>
      <c r="L100" s="10"/>
      <c r="O100" s="205">
        <v>725</v>
      </c>
      <c r="Q100" s="1">
        <v>125</v>
      </c>
      <c r="R100" s="1">
        <v>8</v>
      </c>
      <c r="S100" s="2">
        <v>2.4382810118866196</v>
      </c>
      <c r="T100" s="2">
        <v>722.5617189881134</v>
      </c>
      <c r="U100" s="2">
        <v>22</v>
      </c>
      <c r="V100" s="164"/>
      <c r="W100" s="159" t="s">
        <v>1975</v>
      </c>
      <c r="X100" s="164" t="s">
        <v>2108</v>
      </c>
      <c r="Y100" s="1">
        <v>75</v>
      </c>
      <c r="AA100" s="1" t="s">
        <v>1530</v>
      </c>
      <c r="AC100" s="1" t="s">
        <v>1409</v>
      </c>
      <c r="AD100" s="1" t="s">
        <v>1529</v>
      </c>
    </row>
    <row r="101" spans="1:30" ht="15" customHeight="1" x14ac:dyDescent="0.25">
      <c r="A101" s="263" t="s">
        <v>229</v>
      </c>
      <c r="B101" s="267">
        <v>18510</v>
      </c>
      <c r="C101" s="161" t="s">
        <v>2029</v>
      </c>
      <c r="D101" s="215"/>
      <c r="E101" s="287">
        <v>641339</v>
      </c>
      <c r="F101" s="287">
        <v>6183843</v>
      </c>
      <c r="G101" s="227" t="s">
        <v>1395</v>
      </c>
      <c r="H101" s="239">
        <v>591</v>
      </c>
      <c r="I101" s="239">
        <v>591</v>
      </c>
      <c r="J101" s="289">
        <v>23377</v>
      </c>
      <c r="K101" s="414" t="s">
        <v>1967</v>
      </c>
      <c r="L101" s="10"/>
      <c r="O101" s="205">
        <v>745</v>
      </c>
      <c r="Q101" s="1">
        <v>250</v>
      </c>
      <c r="R101" s="1">
        <v>75</v>
      </c>
      <c r="S101" s="2">
        <v>22.858884486437059</v>
      </c>
      <c r="T101" s="2">
        <v>722.14111551356291</v>
      </c>
      <c r="U101" s="2">
        <v>1.5</v>
      </c>
      <c r="V101" s="164"/>
      <c r="W101" s="159" t="s">
        <v>1972</v>
      </c>
      <c r="X101" s="159" t="s">
        <v>1989</v>
      </c>
      <c r="Y101" s="1" t="e">
        <f>VLOOKUP(B101,#REF!,4,FALSE)</f>
        <v>#REF!</v>
      </c>
      <c r="AA101" s="1" t="s">
        <v>1532</v>
      </c>
      <c r="AC101" s="1" t="s">
        <v>1395</v>
      </c>
      <c r="AD101" s="1" t="s">
        <v>1531</v>
      </c>
    </row>
    <row r="102" spans="1:30" ht="15" customHeight="1" x14ac:dyDescent="0.25">
      <c r="A102" s="263" t="s">
        <v>232</v>
      </c>
      <c r="B102" s="267">
        <v>18789</v>
      </c>
      <c r="C102" s="161" t="s">
        <v>2029</v>
      </c>
      <c r="D102" s="215"/>
      <c r="E102" s="287">
        <v>652232</v>
      </c>
      <c r="F102" s="287">
        <v>6204581</v>
      </c>
      <c r="G102" s="227" t="s">
        <v>1391</v>
      </c>
      <c r="I102" s="242" t="s">
        <v>2489</v>
      </c>
      <c r="J102" s="289">
        <v>23594</v>
      </c>
      <c r="K102" s="414" t="s">
        <v>1967</v>
      </c>
      <c r="L102" s="10">
        <v>6</v>
      </c>
      <c r="O102" s="205">
        <v>580</v>
      </c>
      <c r="Q102" s="1">
        <v>130</v>
      </c>
      <c r="U102" s="1">
        <v>2</v>
      </c>
      <c r="AA102" s="1" t="s">
        <v>1533</v>
      </c>
      <c r="AC102" s="1" t="s">
        <v>1391</v>
      </c>
      <c r="AD102" s="1" t="s">
        <v>1428</v>
      </c>
    </row>
    <row r="103" spans="1:30" ht="15" customHeight="1" x14ac:dyDescent="0.25">
      <c r="A103" s="263" t="s">
        <v>239</v>
      </c>
      <c r="B103" s="267">
        <v>19059</v>
      </c>
      <c r="C103" s="161" t="s">
        <v>2029</v>
      </c>
      <c r="D103" s="215"/>
      <c r="E103" s="287">
        <v>682115</v>
      </c>
      <c r="F103" s="287">
        <v>6166720</v>
      </c>
      <c r="G103" s="227" t="s">
        <v>1393</v>
      </c>
      <c r="H103" s="239">
        <v>622</v>
      </c>
      <c r="I103" s="239">
        <v>622</v>
      </c>
      <c r="J103" s="289">
        <v>23743</v>
      </c>
      <c r="K103" s="414" t="s">
        <v>1967</v>
      </c>
      <c r="L103" s="10"/>
      <c r="O103" s="205">
        <v>795</v>
      </c>
      <c r="Q103" s="1">
        <v>250</v>
      </c>
      <c r="U103" s="165" t="s">
        <v>1664</v>
      </c>
      <c r="V103" s="164"/>
      <c r="W103" s="165" t="s">
        <v>1664</v>
      </c>
      <c r="X103" s="165" t="s">
        <v>1664</v>
      </c>
      <c r="Y103" s="1">
        <v>200</v>
      </c>
      <c r="AA103" s="1" t="s">
        <v>1392</v>
      </c>
      <c r="AC103" s="1" t="s">
        <v>1393</v>
      </c>
      <c r="AD103" s="1" t="s">
        <v>1534</v>
      </c>
    </row>
    <row r="104" spans="1:30" ht="15" customHeight="1" x14ac:dyDescent="0.25">
      <c r="A104" s="263" t="s">
        <v>241</v>
      </c>
      <c r="B104" s="267">
        <v>19063</v>
      </c>
      <c r="C104" s="161" t="s">
        <v>2029</v>
      </c>
      <c r="D104" s="215"/>
      <c r="E104" s="287">
        <v>636269</v>
      </c>
      <c r="F104" s="287">
        <v>6190509</v>
      </c>
      <c r="G104" s="227" t="s">
        <v>1395</v>
      </c>
      <c r="H104" s="239">
        <v>592</v>
      </c>
      <c r="I104" s="239">
        <v>592</v>
      </c>
      <c r="J104" s="289">
        <v>23743</v>
      </c>
      <c r="K104" s="414" t="s">
        <v>1967</v>
      </c>
      <c r="L104" s="10"/>
      <c r="M104" s="1">
        <v>2350</v>
      </c>
      <c r="N104" s="1">
        <f>M104/3.281</f>
        <v>716.24504724169458</v>
      </c>
      <c r="O104" s="205">
        <v>725</v>
      </c>
      <c r="Q104" s="1">
        <v>128</v>
      </c>
      <c r="R104" s="1">
        <v>55</v>
      </c>
      <c r="S104" s="2">
        <v>16.763181956720512</v>
      </c>
      <c r="T104" s="2">
        <v>708.23681804327953</v>
      </c>
      <c r="U104" s="196" t="s">
        <v>1965</v>
      </c>
      <c r="V104" s="164"/>
      <c r="W104" s="199" t="s">
        <v>2079</v>
      </c>
      <c r="X104" s="199" t="s">
        <v>2070</v>
      </c>
      <c r="Y104" s="195"/>
      <c r="AA104" s="1" t="s">
        <v>1535</v>
      </c>
      <c r="AC104" s="1" t="s">
        <v>1395</v>
      </c>
      <c r="AD104" s="1" t="s">
        <v>1452</v>
      </c>
    </row>
    <row r="105" spans="1:30" ht="15" customHeight="1" x14ac:dyDescent="0.25">
      <c r="A105" s="263" t="s">
        <v>244</v>
      </c>
      <c r="B105" s="267">
        <v>19067</v>
      </c>
      <c r="C105" s="161" t="s">
        <v>2029</v>
      </c>
      <c r="D105" s="215"/>
      <c r="E105" s="287">
        <v>635049</v>
      </c>
      <c r="F105" s="287">
        <v>6184653</v>
      </c>
      <c r="G105" s="227" t="s">
        <v>1395</v>
      </c>
      <c r="H105" s="239">
        <v>594</v>
      </c>
      <c r="I105" s="239">
        <v>594</v>
      </c>
      <c r="J105" s="289">
        <v>23743</v>
      </c>
      <c r="K105" s="414" t="s">
        <v>1967</v>
      </c>
      <c r="L105" s="10">
        <v>6</v>
      </c>
      <c r="O105" s="205">
        <v>765</v>
      </c>
      <c r="Q105" s="1">
        <v>300</v>
      </c>
      <c r="R105" s="1">
        <v>155</v>
      </c>
      <c r="S105" s="2">
        <v>47.241694605303259</v>
      </c>
      <c r="T105" s="2">
        <v>717.75830539469678</v>
      </c>
      <c r="U105" s="2">
        <v>4</v>
      </c>
      <c r="V105" s="164"/>
      <c r="W105" s="195" t="s">
        <v>2079</v>
      </c>
      <c r="X105" s="195" t="s">
        <v>2162</v>
      </c>
      <c r="Y105" s="195"/>
      <c r="AA105" s="1" t="s">
        <v>1536</v>
      </c>
      <c r="AC105" s="1" t="s">
        <v>1395</v>
      </c>
      <c r="AD105" s="1" t="s">
        <v>1521</v>
      </c>
    </row>
    <row r="106" spans="1:30" ht="15" customHeight="1" x14ac:dyDescent="0.25">
      <c r="A106" s="263" t="s">
        <v>248</v>
      </c>
      <c r="B106" s="267">
        <v>19078</v>
      </c>
      <c r="C106" s="161" t="s">
        <v>2029</v>
      </c>
      <c r="D106" s="215"/>
      <c r="E106" s="287">
        <v>633582</v>
      </c>
      <c r="F106" s="287">
        <v>6190388</v>
      </c>
      <c r="G106" s="227" t="s">
        <v>1393</v>
      </c>
      <c r="H106" s="239">
        <v>591</v>
      </c>
      <c r="I106" s="239">
        <v>591</v>
      </c>
      <c r="J106" s="289">
        <v>23743</v>
      </c>
      <c r="K106" s="415" t="s">
        <v>1965</v>
      </c>
      <c r="L106" s="10">
        <v>6</v>
      </c>
      <c r="O106" s="205">
        <v>715</v>
      </c>
      <c r="Q106" s="1">
        <v>150</v>
      </c>
      <c r="R106" s="1">
        <v>2</v>
      </c>
      <c r="S106" s="2">
        <v>0.6095702529716549</v>
      </c>
      <c r="T106" s="2">
        <v>714.39042974702829</v>
      </c>
      <c r="U106" s="2">
        <v>5</v>
      </c>
      <c r="V106" s="164"/>
      <c r="W106" s="159" t="s">
        <v>1987</v>
      </c>
      <c r="X106" s="159" t="s">
        <v>1990</v>
      </c>
      <c r="Y106" s="1" t="e">
        <f>VLOOKUP(B106,#REF!,4,FALSE)</f>
        <v>#REF!</v>
      </c>
      <c r="Z106" s="1" t="s">
        <v>1538</v>
      </c>
      <c r="AA106" s="1" t="s">
        <v>1539</v>
      </c>
      <c r="AB106" s="161" t="s">
        <v>2013</v>
      </c>
      <c r="AC106" s="1" t="s">
        <v>1393</v>
      </c>
      <c r="AD106" s="1" t="s">
        <v>1537</v>
      </c>
    </row>
    <row r="107" spans="1:30" ht="15" customHeight="1" x14ac:dyDescent="0.25">
      <c r="A107" s="263" t="s">
        <v>249</v>
      </c>
      <c r="B107" s="267">
        <v>19080</v>
      </c>
      <c r="C107" s="161" t="s">
        <v>2029</v>
      </c>
      <c r="D107" s="215"/>
      <c r="E107" s="287">
        <v>641304</v>
      </c>
      <c r="F107" s="287">
        <v>6190454</v>
      </c>
      <c r="G107" s="227" t="s">
        <v>1395</v>
      </c>
      <c r="H107" s="239">
        <v>594</v>
      </c>
      <c r="I107" s="239">
        <v>594</v>
      </c>
      <c r="J107" s="289">
        <v>23743</v>
      </c>
      <c r="K107" s="414" t="s">
        <v>1967</v>
      </c>
      <c r="L107" s="10"/>
      <c r="O107" s="205">
        <v>706</v>
      </c>
      <c r="Q107" s="1">
        <v>245</v>
      </c>
      <c r="R107" s="1" t="s">
        <v>1961</v>
      </c>
      <c r="S107" s="2" t="s">
        <v>1961</v>
      </c>
      <c r="T107" s="2" t="s">
        <v>1961</v>
      </c>
      <c r="U107" s="196" t="s">
        <v>1965</v>
      </c>
      <c r="V107" s="164"/>
      <c r="W107" s="195" t="s">
        <v>2079</v>
      </c>
      <c r="X107" s="195" t="s">
        <v>1965</v>
      </c>
      <c r="Y107" s="195"/>
      <c r="AC107" s="1" t="s">
        <v>1395</v>
      </c>
      <c r="AD107" s="1" t="s">
        <v>1506</v>
      </c>
    </row>
    <row r="108" spans="1:30" ht="15" customHeight="1" x14ac:dyDescent="0.25">
      <c r="A108" s="263" t="s">
        <v>251</v>
      </c>
      <c r="B108" s="267">
        <v>19350</v>
      </c>
      <c r="C108" s="161" t="s">
        <v>2029</v>
      </c>
      <c r="D108" s="215"/>
      <c r="E108" s="287">
        <v>686864</v>
      </c>
      <c r="F108" s="287">
        <v>6154932</v>
      </c>
      <c r="G108" s="227" t="s">
        <v>1393</v>
      </c>
      <c r="H108" s="239">
        <v>622</v>
      </c>
      <c r="I108" s="239">
        <v>622</v>
      </c>
      <c r="J108" s="289">
        <v>23924</v>
      </c>
      <c r="K108" s="414" t="s">
        <v>1967</v>
      </c>
      <c r="L108" s="10">
        <v>4.5</v>
      </c>
      <c r="O108" s="205">
        <v>752</v>
      </c>
      <c r="Q108" s="1">
        <v>180</v>
      </c>
      <c r="R108" s="1">
        <v>40</v>
      </c>
      <c r="S108" s="2">
        <v>12.1914050594331</v>
      </c>
      <c r="T108" s="2">
        <v>739.80859494056688</v>
      </c>
      <c r="U108" s="2">
        <v>3</v>
      </c>
      <c r="V108" s="164"/>
      <c r="W108" s="164" t="s">
        <v>1987</v>
      </c>
      <c r="X108" s="164" t="s">
        <v>2109</v>
      </c>
      <c r="Y108" s="1">
        <v>90</v>
      </c>
      <c r="AA108" s="1" t="s">
        <v>1540</v>
      </c>
      <c r="AC108" s="1" t="s">
        <v>1393</v>
      </c>
      <c r="AD108" s="1" t="s">
        <v>1499</v>
      </c>
    </row>
    <row r="109" spans="1:30" ht="15" customHeight="1" x14ac:dyDescent="0.25">
      <c r="A109" s="263" t="s">
        <v>254</v>
      </c>
      <c r="B109" s="267">
        <v>20441</v>
      </c>
      <c r="C109" s="161" t="s">
        <v>2029</v>
      </c>
      <c r="D109" s="215"/>
      <c r="E109" s="287">
        <v>667802</v>
      </c>
      <c r="F109" s="287">
        <v>6192601</v>
      </c>
      <c r="G109" s="227" t="s">
        <v>1393</v>
      </c>
      <c r="H109" s="239">
        <v>851</v>
      </c>
      <c r="I109" s="239">
        <v>851</v>
      </c>
      <c r="J109" s="289">
        <v>24473</v>
      </c>
      <c r="K109" s="414" t="s">
        <v>1409</v>
      </c>
      <c r="L109" s="10"/>
      <c r="O109" s="205">
        <v>739</v>
      </c>
      <c r="Q109" s="1">
        <v>57</v>
      </c>
      <c r="U109" s="162" t="s">
        <v>1664</v>
      </c>
      <c r="V109" s="164"/>
      <c r="W109" s="162" t="s">
        <v>1664</v>
      </c>
      <c r="X109" s="162" t="s">
        <v>1664</v>
      </c>
      <c r="Y109" s="188"/>
      <c r="AA109" s="1" t="s">
        <v>1392</v>
      </c>
      <c r="AC109" s="1" t="s">
        <v>1393</v>
      </c>
      <c r="AD109" s="1" t="s">
        <v>1498</v>
      </c>
    </row>
    <row r="110" spans="1:30" ht="15" customHeight="1" x14ac:dyDescent="0.25">
      <c r="A110" s="263" t="s">
        <v>256</v>
      </c>
      <c r="B110" s="267">
        <v>20450</v>
      </c>
      <c r="C110" s="161" t="s">
        <v>2029</v>
      </c>
      <c r="D110" s="215"/>
      <c r="E110" s="287">
        <v>679799</v>
      </c>
      <c r="F110" s="287">
        <v>6209748</v>
      </c>
      <c r="G110" s="227" t="s">
        <v>1393</v>
      </c>
      <c r="I110" s="242" t="s">
        <v>2489</v>
      </c>
      <c r="J110" s="289">
        <v>24473</v>
      </c>
      <c r="K110" s="414" t="s">
        <v>1967</v>
      </c>
      <c r="L110" s="10"/>
      <c r="O110" s="205">
        <v>702</v>
      </c>
      <c r="Q110" s="1">
        <v>60</v>
      </c>
      <c r="U110" s="188" t="s">
        <v>1664</v>
      </c>
      <c r="W110" s="188" t="s">
        <v>1664</v>
      </c>
      <c r="X110" s="188" t="s">
        <v>1664</v>
      </c>
      <c r="AA110" s="1" t="s">
        <v>1392</v>
      </c>
      <c r="AC110" s="1" t="s">
        <v>1393</v>
      </c>
      <c r="AD110" s="1" t="s">
        <v>1445</v>
      </c>
    </row>
    <row r="111" spans="1:30" ht="15" customHeight="1" x14ac:dyDescent="0.25">
      <c r="A111" s="225" t="s">
        <v>257</v>
      </c>
      <c r="B111" s="3">
        <v>21216</v>
      </c>
      <c r="C111" s="161" t="s">
        <v>2029</v>
      </c>
      <c r="D111" s="215"/>
      <c r="E111" s="239">
        <v>654713</v>
      </c>
      <c r="F111" s="239">
        <v>6179439</v>
      </c>
      <c r="G111" s="227" t="s">
        <v>1393</v>
      </c>
      <c r="I111" s="242" t="s">
        <v>2490</v>
      </c>
      <c r="J111" s="289">
        <v>24838</v>
      </c>
      <c r="K111" s="414" t="s">
        <v>1967</v>
      </c>
      <c r="L111" s="10"/>
      <c r="O111" s="205">
        <v>703</v>
      </c>
      <c r="Q111" s="1">
        <v>130</v>
      </c>
      <c r="U111" s="188" t="s">
        <v>1664</v>
      </c>
      <c r="W111" s="188" t="s">
        <v>1664</v>
      </c>
      <c r="X111" s="188" t="s">
        <v>1664</v>
      </c>
      <c r="AA111" s="1" t="s">
        <v>1392</v>
      </c>
      <c r="AC111" s="1" t="s">
        <v>1393</v>
      </c>
      <c r="AD111" s="1" t="s">
        <v>1541</v>
      </c>
    </row>
    <row r="112" spans="1:30" ht="15" customHeight="1" x14ac:dyDescent="0.25">
      <c r="A112" s="263" t="s">
        <v>259</v>
      </c>
      <c r="B112" s="267">
        <v>21223</v>
      </c>
      <c r="C112" s="161" t="s">
        <v>2029</v>
      </c>
      <c r="D112" s="215"/>
      <c r="E112" s="287">
        <v>634788</v>
      </c>
      <c r="F112" s="287">
        <v>6193654</v>
      </c>
      <c r="G112" s="227" t="s">
        <v>1395</v>
      </c>
      <c r="H112" s="239">
        <v>595</v>
      </c>
      <c r="I112" s="239">
        <v>595</v>
      </c>
      <c r="J112" s="289">
        <v>24838</v>
      </c>
      <c r="K112" s="414" t="s">
        <v>1967</v>
      </c>
      <c r="L112" s="10"/>
      <c r="O112" s="205">
        <v>741</v>
      </c>
      <c r="Q112" s="1">
        <v>150</v>
      </c>
      <c r="R112" s="1">
        <v>85</v>
      </c>
      <c r="S112" s="2">
        <v>25.906735751295336</v>
      </c>
      <c r="T112" s="2">
        <v>715.09326424870471</v>
      </c>
      <c r="U112" s="2">
        <v>4</v>
      </c>
      <c r="V112" s="164"/>
      <c r="W112" s="164" t="s">
        <v>1987</v>
      </c>
      <c r="X112" s="1">
        <v>148</v>
      </c>
      <c r="Y112" s="1">
        <v>15</v>
      </c>
      <c r="AA112" s="1" t="s">
        <v>1543</v>
      </c>
      <c r="AC112" s="1" t="s">
        <v>1395</v>
      </c>
      <c r="AD112" s="1" t="s">
        <v>1542</v>
      </c>
    </row>
    <row r="113" spans="1:30" ht="15" customHeight="1" x14ac:dyDescent="0.25">
      <c r="A113" s="263" t="s">
        <v>260</v>
      </c>
      <c r="B113" s="267">
        <v>21225</v>
      </c>
      <c r="C113" s="161" t="s">
        <v>2029</v>
      </c>
      <c r="D113" s="215"/>
      <c r="E113" s="287">
        <v>641643</v>
      </c>
      <c r="F113" s="287">
        <v>6182752</v>
      </c>
      <c r="G113" s="227" t="s">
        <v>1393</v>
      </c>
      <c r="H113" s="239">
        <v>596</v>
      </c>
      <c r="I113" s="239">
        <v>596</v>
      </c>
      <c r="J113" s="289">
        <v>24838</v>
      </c>
      <c r="K113" s="414" t="s">
        <v>1967</v>
      </c>
      <c r="L113" s="10"/>
      <c r="O113" s="205">
        <v>786</v>
      </c>
      <c r="Q113" s="1">
        <v>60</v>
      </c>
      <c r="R113" s="1">
        <v>11</v>
      </c>
      <c r="S113" s="2">
        <v>3.3526363913441024</v>
      </c>
      <c r="T113" s="2">
        <v>782.64736360865595</v>
      </c>
      <c r="U113" s="196"/>
      <c r="V113" s="164"/>
      <c r="W113" s="195" t="s">
        <v>2089</v>
      </c>
      <c r="X113" s="195" t="s">
        <v>2170</v>
      </c>
      <c r="Y113" s="195"/>
      <c r="AC113" s="1" t="s">
        <v>1393</v>
      </c>
      <c r="AD113" s="1" t="s">
        <v>1496</v>
      </c>
    </row>
    <row r="114" spans="1:30" ht="15" customHeight="1" x14ac:dyDescent="0.25">
      <c r="A114" s="225" t="s">
        <v>263</v>
      </c>
      <c r="B114" s="3">
        <v>21226</v>
      </c>
      <c r="C114" s="161" t="s">
        <v>2029</v>
      </c>
      <c r="D114" s="215"/>
      <c r="E114" s="239">
        <v>678856</v>
      </c>
      <c r="F114" s="239">
        <v>6209706</v>
      </c>
      <c r="G114" s="227" t="s">
        <v>1393</v>
      </c>
      <c r="I114" s="242" t="s">
        <v>2489</v>
      </c>
      <c r="J114" s="289">
        <v>24838</v>
      </c>
      <c r="K114" s="414" t="s">
        <v>1967</v>
      </c>
      <c r="L114" s="10"/>
      <c r="O114" s="205">
        <v>715</v>
      </c>
      <c r="Q114" s="1">
        <v>49</v>
      </c>
      <c r="U114" s="188" t="s">
        <v>1664</v>
      </c>
      <c r="W114" s="188" t="s">
        <v>1664</v>
      </c>
      <c r="X114" s="188" t="s">
        <v>1664</v>
      </c>
      <c r="AA114" s="1" t="s">
        <v>1392</v>
      </c>
      <c r="AC114" s="1" t="s">
        <v>1393</v>
      </c>
      <c r="AD114" s="1" t="s">
        <v>1544</v>
      </c>
    </row>
    <row r="115" spans="1:30" ht="15" customHeight="1" x14ac:dyDescent="0.25">
      <c r="A115" s="225" t="s">
        <v>265</v>
      </c>
      <c r="B115" s="3">
        <v>21227</v>
      </c>
      <c r="C115" s="161" t="s">
        <v>2029</v>
      </c>
      <c r="D115" s="215"/>
      <c r="E115" s="239">
        <v>661375</v>
      </c>
      <c r="F115" s="239">
        <v>6214021</v>
      </c>
      <c r="G115" s="227" t="s">
        <v>1393</v>
      </c>
      <c r="I115" s="242" t="s">
        <v>2489</v>
      </c>
      <c r="J115" s="289">
        <v>24838</v>
      </c>
      <c r="K115" s="414" t="s">
        <v>1967</v>
      </c>
      <c r="L115" s="10"/>
      <c r="O115" s="205">
        <v>754</v>
      </c>
      <c r="Q115" s="1">
        <v>450</v>
      </c>
      <c r="U115" s="1"/>
      <c r="Y115" s="1">
        <v>80</v>
      </c>
      <c r="AC115" s="1" t="s">
        <v>1393</v>
      </c>
      <c r="AD115" s="1" t="s">
        <v>1545</v>
      </c>
    </row>
    <row r="116" spans="1:30" ht="15" customHeight="1" x14ac:dyDescent="0.25">
      <c r="A116" s="225" t="s">
        <v>266</v>
      </c>
      <c r="B116" s="3">
        <v>21232</v>
      </c>
      <c r="C116" s="161" t="s">
        <v>2029</v>
      </c>
      <c r="D116" s="215"/>
      <c r="E116" s="239">
        <v>628872</v>
      </c>
      <c r="F116" s="239">
        <v>6182043</v>
      </c>
      <c r="G116" s="227" t="s">
        <v>1395</v>
      </c>
      <c r="H116" s="239">
        <v>594</v>
      </c>
      <c r="I116" s="239">
        <v>594</v>
      </c>
      <c r="J116" s="289">
        <v>24838</v>
      </c>
      <c r="K116" s="414" t="s">
        <v>1967</v>
      </c>
      <c r="L116" s="10"/>
      <c r="O116" s="205">
        <v>706</v>
      </c>
      <c r="Q116" s="1">
        <v>250</v>
      </c>
      <c r="R116" s="1">
        <v>70</v>
      </c>
      <c r="S116" s="2">
        <v>21.334958854007922</v>
      </c>
      <c r="T116" s="2">
        <v>684.66504114599206</v>
      </c>
      <c r="U116" s="2">
        <v>5</v>
      </c>
      <c r="V116" s="164"/>
      <c r="W116" s="195" t="s">
        <v>2079</v>
      </c>
      <c r="X116" s="195" t="s">
        <v>2150</v>
      </c>
      <c r="Y116" s="195"/>
      <c r="AA116" s="1" t="s">
        <v>1547</v>
      </c>
      <c r="AC116" s="1" t="s">
        <v>1395</v>
      </c>
      <c r="AD116" s="1" t="s">
        <v>1546</v>
      </c>
    </row>
    <row r="117" spans="1:30" ht="15" customHeight="1" x14ac:dyDescent="0.25">
      <c r="A117" s="263" t="s">
        <v>268</v>
      </c>
      <c r="B117" s="267">
        <v>21695</v>
      </c>
      <c r="C117" s="161" t="s">
        <v>2029</v>
      </c>
      <c r="D117" s="205"/>
      <c r="E117" s="287">
        <v>638476</v>
      </c>
      <c r="F117" s="287">
        <v>6193914</v>
      </c>
      <c r="G117" s="227" t="s">
        <v>1395</v>
      </c>
      <c r="H117" s="239">
        <v>595</v>
      </c>
      <c r="I117" s="239">
        <v>595</v>
      </c>
      <c r="J117" s="289">
        <v>25051</v>
      </c>
      <c r="K117" s="414" t="s">
        <v>1967</v>
      </c>
      <c r="L117" s="10"/>
      <c r="M117" s="1">
        <v>2330</v>
      </c>
      <c r="N117" s="1">
        <f>M117/3.281</f>
        <v>710.14934471197807</v>
      </c>
      <c r="O117" s="205">
        <v>708</v>
      </c>
      <c r="Q117" s="1">
        <v>130</v>
      </c>
      <c r="R117" s="1">
        <v>58</v>
      </c>
      <c r="S117" s="2">
        <v>17.677537336177995</v>
      </c>
      <c r="T117" s="2">
        <v>690.32246266382197</v>
      </c>
      <c r="U117" s="2">
        <v>4</v>
      </c>
      <c r="V117" s="164"/>
      <c r="W117" s="159" t="s">
        <v>1975</v>
      </c>
      <c r="X117" s="164" t="s">
        <v>2062</v>
      </c>
      <c r="Y117" s="1">
        <v>60</v>
      </c>
      <c r="Z117" s="6" t="s">
        <v>1549</v>
      </c>
      <c r="AA117" s="1" t="s">
        <v>1550</v>
      </c>
      <c r="AC117" s="1" t="s">
        <v>1395</v>
      </c>
      <c r="AD117" s="1" t="s">
        <v>1548</v>
      </c>
    </row>
    <row r="118" spans="1:30" ht="15" customHeight="1" x14ac:dyDescent="0.25">
      <c r="A118" s="263" t="s">
        <v>269</v>
      </c>
      <c r="B118" s="267">
        <v>22110</v>
      </c>
      <c r="C118" s="161" t="s">
        <v>2029</v>
      </c>
      <c r="D118" s="215"/>
      <c r="E118" s="287">
        <v>649332</v>
      </c>
      <c r="F118" s="287">
        <v>6206179</v>
      </c>
      <c r="G118" s="227" t="s">
        <v>1393</v>
      </c>
      <c r="H118" s="239">
        <v>634</v>
      </c>
      <c r="I118" s="239">
        <v>634</v>
      </c>
      <c r="J118" s="289">
        <v>25204</v>
      </c>
      <c r="K118" s="414" t="s">
        <v>1967</v>
      </c>
      <c r="L118" s="10">
        <v>4.5</v>
      </c>
      <c r="O118" s="205">
        <v>706</v>
      </c>
      <c r="Q118" s="1">
        <v>100</v>
      </c>
      <c r="R118" s="1">
        <v>80</v>
      </c>
      <c r="S118" s="2">
        <v>24.3828101188662</v>
      </c>
      <c r="T118" s="2">
        <v>681.61718988113375</v>
      </c>
      <c r="U118" s="1">
        <v>4</v>
      </c>
      <c r="Y118" s="1">
        <v>70</v>
      </c>
      <c r="AC118" s="1" t="s">
        <v>1393</v>
      </c>
      <c r="AD118" s="1" t="s">
        <v>1551</v>
      </c>
    </row>
    <row r="119" spans="1:30" ht="15" customHeight="1" x14ac:dyDescent="0.25">
      <c r="A119" s="225" t="s">
        <v>270</v>
      </c>
      <c r="B119" s="3">
        <v>22128</v>
      </c>
      <c r="C119" s="161" t="s">
        <v>2029</v>
      </c>
      <c r="D119" s="215"/>
      <c r="E119" s="239">
        <v>681444</v>
      </c>
      <c r="F119" s="239">
        <v>6214457</v>
      </c>
      <c r="G119" s="227" t="s">
        <v>1393</v>
      </c>
      <c r="H119" s="239">
        <v>633</v>
      </c>
      <c r="I119" s="242">
        <v>633</v>
      </c>
      <c r="J119" s="289">
        <v>25204</v>
      </c>
      <c r="K119" s="414" t="s">
        <v>1967</v>
      </c>
      <c r="L119" s="10"/>
      <c r="O119" s="205">
        <v>642</v>
      </c>
      <c r="Q119" s="1">
        <v>180</v>
      </c>
      <c r="U119" s="164" t="s">
        <v>1664</v>
      </c>
      <c r="V119" s="164"/>
      <c r="W119" s="164" t="s">
        <v>1664</v>
      </c>
      <c r="X119" s="164" t="s">
        <v>1664</v>
      </c>
      <c r="Y119" s="1">
        <v>18</v>
      </c>
      <c r="AA119" s="1" t="s">
        <v>1392</v>
      </c>
      <c r="AC119" s="1" t="s">
        <v>1393</v>
      </c>
      <c r="AD119" s="1" t="s">
        <v>1552</v>
      </c>
    </row>
    <row r="120" spans="1:30" ht="15" customHeight="1" x14ac:dyDescent="0.25">
      <c r="A120" s="225" t="s">
        <v>272</v>
      </c>
      <c r="B120" s="3">
        <v>22132</v>
      </c>
      <c r="C120" s="161" t="s">
        <v>2029</v>
      </c>
      <c r="D120" s="215"/>
      <c r="E120" s="239">
        <v>681266</v>
      </c>
      <c r="F120" s="239">
        <v>6212834</v>
      </c>
      <c r="G120" s="227" t="s">
        <v>1393</v>
      </c>
      <c r="H120" s="239">
        <v>633</v>
      </c>
      <c r="I120" s="239">
        <v>633</v>
      </c>
      <c r="J120" s="289">
        <v>25204</v>
      </c>
      <c r="K120" s="414" t="s">
        <v>1967</v>
      </c>
      <c r="L120" s="10"/>
      <c r="O120" s="205">
        <v>656</v>
      </c>
      <c r="Q120" s="1">
        <v>255</v>
      </c>
      <c r="R120" s="1">
        <v>230</v>
      </c>
      <c r="S120" s="2">
        <v>70.100579091740315</v>
      </c>
      <c r="T120" s="2">
        <v>585.89942090825969</v>
      </c>
      <c r="U120" s="1">
        <v>8</v>
      </c>
      <c r="V120" s="164"/>
      <c r="W120" s="164" t="s">
        <v>1972</v>
      </c>
      <c r="X120" s="164" t="s">
        <v>2129</v>
      </c>
      <c r="Y120" s="1">
        <v>250</v>
      </c>
      <c r="AB120" s="164" t="s">
        <v>2130</v>
      </c>
      <c r="AC120" s="1" t="s">
        <v>1393</v>
      </c>
      <c r="AD120" s="1" t="s">
        <v>1553</v>
      </c>
    </row>
    <row r="121" spans="1:30" ht="15" customHeight="1" x14ac:dyDescent="0.25">
      <c r="A121" s="225" t="s">
        <v>274</v>
      </c>
      <c r="B121" s="3">
        <v>22133</v>
      </c>
      <c r="C121" s="161" t="s">
        <v>2029</v>
      </c>
      <c r="D121" s="423"/>
      <c r="E121" s="239">
        <v>630276</v>
      </c>
      <c r="F121" s="239">
        <v>6183726</v>
      </c>
      <c r="G121" s="227" t="s">
        <v>1393</v>
      </c>
      <c r="H121" s="239">
        <v>591</v>
      </c>
      <c r="I121" s="239">
        <v>591</v>
      </c>
      <c r="J121" s="289">
        <v>25204</v>
      </c>
      <c r="K121" s="414" t="s">
        <v>1409</v>
      </c>
      <c r="L121" s="10"/>
      <c r="O121" s="205">
        <v>728</v>
      </c>
      <c r="Q121" s="1">
        <v>42</v>
      </c>
      <c r="R121" s="1">
        <v>29</v>
      </c>
      <c r="S121" s="2">
        <v>8.8387686680889974</v>
      </c>
      <c r="T121" s="2">
        <v>719.16123133191104</v>
      </c>
      <c r="U121" s="159"/>
      <c r="V121" s="164"/>
      <c r="W121" s="159" t="s">
        <v>1972</v>
      </c>
      <c r="X121" s="159" t="s">
        <v>1965</v>
      </c>
      <c r="Y121" s="1" t="e">
        <f>VLOOKUP(B121,#REF!,4,FALSE)</f>
        <v>#REF!</v>
      </c>
      <c r="AC121" s="1" t="s">
        <v>1393</v>
      </c>
      <c r="AD121" s="1" t="s">
        <v>1478</v>
      </c>
    </row>
    <row r="122" spans="1:30" ht="15" customHeight="1" x14ac:dyDescent="0.25">
      <c r="A122" s="225" t="s">
        <v>276</v>
      </c>
      <c r="B122" s="3">
        <v>22143</v>
      </c>
      <c r="C122" s="161" t="s">
        <v>2029</v>
      </c>
      <c r="D122" s="215"/>
      <c r="E122" s="239">
        <v>659198</v>
      </c>
      <c r="F122" s="239">
        <v>6195775</v>
      </c>
      <c r="G122" s="227" t="s">
        <v>1393</v>
      </c>
      <c r="H122" s="239">
        <v>593</v>
      </c>
      <c r="I122" s="239">
        <v>593</v>
      </c>
      <c r="J122" s="289">
        <v>25204</v>
      </c>
      <c r="K122" s="414" t="s">
        <v>1967</v>
      </c>
      <c r="L122" s="10"/>
      <c r="O122" s="205">
        <v>754</v>
      </c>
      <c r="Q122" s="1">
        <v>250</v>
      </c>
      <c r="U122" s="162" t="s">
        <v>1664</v>
      </c>
      <c r="V122" s="164"/>
      <c r="W122" s="162" t="s">
        <v>1664</v>
      </c>
      <c r="X122" s="162" t="s">
        <v>1664</v>
      </c>
      <c r="Y122" s="1">
        <v>190</v>
      </c>
      <c r="AA122" s="1" t="s">
        <v>1392</v>
      </c>
      <c r="AC122" s="1" t="s">
        <v>1393</v>
      </c>
      <c r="AD122" s="1" t="s">
        <v>1554</v>
      </c>
    </row>
    <row r="123" spans="1:30" ht="15" customHeight="1" x14ac:dyDescent="0.25">
      <c r="A123" s="225" t="s">
        <v>277</v>
      </c>
      <c r="B123" s="3">
        <v>22144</v>
      </c>
      <c r="C123" s="161" t="s">
        <v>2029</v>
      </c>
      <c r="D123" s="215"/>
      <c r="E123" s="239">
        <v>663496</v>
      </c>
      <c r="F123" s="239">
        <v>6156291</v>
      </c>
      <c r="G123" s="227" t="s">
        <v>1393</v>
      </c>
      <c r="I123" s="242" t="s">
        <v>2490</v>
      </c>
      <c r="J123" s="289">
        <v>25204</v>
      </c>
      <c r="K123" s="414" t="s">
        <v>1967</v>
      </c>
      <c r="L123" s="10"/>
      <c r="O123" s="205">
        <v>744</v>
      </c>
      <c r="Q123" s="1">
        <v>355</v>
      </c>
      <c r="R123" s="1">
        <v>125</v>
      </c>
      <c r="S123" s="2">
        <v>38.098140810728438</v>
      </c>
      <c r="T123" s="2">
        <v>705.90185918927159</v>
      </c>
      <c r="U123" s="1">
        <v>8</v>
      </c>
      <c r="Y123" s="1">
        <v>310</v>
      </c>
      <c r="AA123" s="1" t="s">
        <v>1556</v>
      </c>
      <c r="AC123" s="1" t="s">
        <v>1393</v>
      </c>
      <c r="AD123" s="1" t="s">
        <v>1555</v>
      </c>
    </row>
    <row r="124" spans="1:30" ht="15" customHeight="1" x14ac:dyDescent="0.25">
      <c r="A124" s="225" t="s">
        <v>281</v>
      </c>
      <c r="B124" s="3">
        <v>22654</v>
      </c>
      <c r="C124" s="161" t="s">
        <v>2029</v>
      </c>
      <c r="D124" s="215"/>
      <c r="E124" s="239">
        <v>661414</v>
      </c>
      <c r="F124" s="239">
        <v>6214057</v>
      </c>
      <c r="G124" s="227" t="s">
        <v>1393</v>
      </c>
      <c r="I124" s="242" t="s">
        <v>2490</v>
      </c>
      <c r="J124" s="289">
        <v>25416</v>
      </c>
      <c r="K124" s="414" t="s">
        <v>1967</v>
      </c>
      <c r="L124" s="10"/>
      <c r="O124" s="205">
        <v>755</v>
      </c>
      <c r="Q124" s="1">
        <v>190</v>
      </c>
      <c r="U124" s="1"/>
      <c r="Y124" s="1">
        <v>75</v>
      </c>
      <c r="AA124" s="1" t="s">
        <v>1557</v>
      </c>
      <c r="AC124" s="1" t="s">
        <v>1393</v>
      </c>
      <c r="AD124" s="1" t="s">
        <v>1545</v>
      </c>
    </row>
    <row r="125" spans="1:30" ht="15" customHeight="1" x14ac:dyDescent="0.25">
      <c r="A125" s="225" t="s">
        <v>282</v>
      </c>
      <c r="B125" s="3">
        <v>22824</v>
      </c>
      <c r="C125" s="161" t="s">
        <v>2029</v>
      </c>
      <c r="D125" s="423"/>
      <c r="E125" s="239">
        <v>635070</v>
      </c>
      <c r="F125" s="239">
        <v>6184444</v>
      </c>
      <c r="G125" s="227" t="s">
        <v>1393</v>
      </c>
      <c r="H125" s="239">
        <v>594</v>
      </c>
      <c r="I125" s="239">
        <v>594</v>
      </c>
      <c r="J125" s="289">
        <v>25466</v>
      </c>
      <c r="K125" s="414" t="s">
        <v>1967</v>
      </c>
      <c r="L125" s="10">
        <v>5</v>
      </c>
      <c r="O125" s="205">
        <v>768</v>
      </c>
      <c r="Q125" s="1">
        <v>537</v>
      </c>
      <c r="R125" s="1">
        <v>177</v>
      </c>
      <c r="S125" s="2">
        <v>53.946967387991464</v>
      </c>
      <c r="T125" s="2">
        <v>714.05303261200856</v>
      </c>
      <c r="U125" s="196" t="s">
        <v>1965</v>
      </c>
      <c r="V125" s="164"/>
      <c r="W125" s="195" t="s">
        <v>2079</v>
      </c>
      <c r="X125" s="195" t="s">
        <v>1965</v>
      </c>
      <c r="Y125" s="195"/>
      <c r="AA125" s="1" t="s">
        <v>1559</v>
      </c>
      <c r="AC125" s="1" t="s">
        <v>1393</v>
      </c>
      <c r="AD125" s="1" t="s">
        <v>1558</v>
      </c>
    </row>
    <row r="126" spans="1:30" ht="15" customHeight="1" x14ac:dyDescent="0.25">
      <c r="A126" s="225" t="s">
        <v>290</v>
      </c>
      <c r="B126" s="3">
        <v>22879</v>
      </c>
      <c r="C126" s="161" t="s">
        <v>2029</v>
      </c>
      <c r="D126" s="215"/>
      <c r="E126" s="239">
        <v>641689</v>
      </c>
      <c r="F126" s="239">
        <v>6192043</v>
      </c>
      <c r="G126" s="227" t="s">
        <v>1393</v>
      </c>
      <c r="H126" s="239">
        <v>594</v>
      </c>
      <c r="I126" s="239">
        <v>594</v>
      </c>
      <c r="J126" s="289">
        <v>25480</v>
      </c>
      <c r="K126" s="414" t="s">
        <v>1967</v>
      </c>
      <c r="L126" s="10">
        <v>5</v>
      </c>
      <c r="O126" s="205">
        <v>706</v>
      </c>
      <c r="Q126" s="1">
        <v>680</v>
      </c>
      <c r="R126" s="1">
        <v>50</v>
      </c>
      <c r="S126" s="2">
        <v>15.239256324291373</v>
      </c>
      <c r="T126" s="2">
        <v>690.76074367570868</v>
      </c>
      <c r="U126" s="196" t="s">
        <v>1965</v>
      </c>
      <c r="V126" s="164"/>
      <c r="W126" s="195" t="s">
        <v>2079</v>
      </c>
      <c r="X126" s="195" t="s">
        <v>1965</v>
      </c>
      <c r="Y126" s="1">
        <v>660</v>
      </c>
      <c r="AA126" s="1" t="s">
        <v>1561</v>
      </c>
      <c r="AC126" s="1" t="s">
        <v>1393</v>
      </c>
      <c r="AD126" s="1" t="s">
        <v>1560</v>
      </c>
    </row>
    <row r="127" spans="1:30" ht="15" customHeight="1" x14ac:dyDescent="0.25">
      <c r="A127" s="225" t="s">
        <v>314</v>
      </c>
      <c r="B127" s="3">
        <v>22892</v>
      </c>
      <c r="C127" s="161" t="s">
        <v>2029</v>
      </c>
      <c r="D127" s="215"/>
      <c r="E127" s="239">
        <v>641374</v>
      </c>
      <c r="F127" s="239">
        <v>6186951</v>
      </c>
      <c r="G127" s="227" t="s">
        <v>1393</v>
      </c>
      <c r="H127" s="239">
        <v>591</v>
      </c>
      <c r="I127" s="239">
        <v>591</v>
      </c>
      <c r="J127" s="289">
        <v>25486</v>
      </c>
      <c r="K127" s="414" t="s">
        <v>1967</v>
      </c>
      <c r="L127" s="10">
        <v>5</v>
      </c>
      <c r="O127" s="205">
        <v>736</v>
      </c>
      <c r="Q127" s="1">
        <v>295</v>
      </c>
      <c r="R127" s="1">
        <v>82</v>
      </c>
      <c r="S127" s="2">
        <v>24.992380371837854</v>
      </c>
      <c r="T127" s="2">
        <v>711.00761962816216</v>
      </c>
      <c r="U127" s="159"/>
      <c r="V127" s="164"/>
      <c r="W127" s="159" t="s">
        <v>1972</v>
      </c>
      <c r="X127" s="159" t="s">
        <v>1965</v>
      </c>
      <c r="Y127" s="1" t="e">
        <f>VLOOKUP(B127,#REF!,4,FALSE)</f>
        <v>#REF!</v>
      </c>
      <c r="AA127" s="1" t="s">
        <v>1563</v>
      </c>
      <c r="AC127" s="1" t="s">
        <v>1393</v>
      </c>
      <c r="AD127" s="1" t="s">
        <v>1562</v>
      </c>
    </row>
    <row r="128" spans="1:30" ht="15" customHeight="1" x14ac:dyDescent="0.25">
      <c r="A128" s="263" t="s">
        <v>323</v>
      </c>
      <c r="B128" s="267">
        <v>22906</v>
      </c>
      <c r="C128" s="161" t="s">
        <v>2029</v>
      </c>
      <c r="D128" s="215"/>
      <c r="E128" s="287">
        <v>641466</v>
      </c>
      <c r="F128" s="287">
        <v>6190411</v>
      </c>
      <c r="G128" s="227" t="s">
        <v>1393</v>
      </c>
      <c r="H128" s="239">
        <v>596</v>
      </c>
      <c r="I128" s="239">
        <v>596</v>
      </c>
      <c r="J128" s="289">
        <v>25492</v>
      </c>
      <c r="K128" s="414" t="s">
        <v>1967</v>
      </c>
      <c r="L128" s="10">
        <v>5</v>
      </c>
      <c r="O128" s="205">
        <v>705</v>
      </c>
      <c r="Q128" s="1">
        <v>158</v>
      </c>
      <c r="R128" s="1">
        <v>98</v>
      </c>
      <c r="S128" s="2">
        <v>29.868942395611093</v>
      </c>
      <c r="T128" s="2">
        <v>675.13105760438896</v>
      </c>
      <c r="U128" s="196"/>
      <c r="V128" s="164"/>
      <c r="W128" s="195" t="s">
        <v>2079</v>
      </c>
      <c r="X128" s="195" t="s">
        <v>2169</v>
      </c>
      <c r="Y128" s="195"/>
      <c r="AA128" s="1" t="s">
        <v>1564</v>
      </c>
      <c r="AC128" s="1" t="s">
        <v>1393</v>
      </c>
      <c r="AD128" s="1" t="s">
        <v>1506</v>
      </c>
    </row>
    <row r="129" spans="1:30" ht="15" customHeight="1" x14ac:dyDescent="0.25">
      <c r="A129" s="225" t="s">
        <v>328</v>
      </c>
      <c r="B129" s="3">
        <v>23339</v>
      </c>
      <c r="C129" s="161" t="s">
        <v>2029</v>
      </c>
      <c r="D129" s="215"/>
      <c r="E129" s="239">
        <v>661167</v>
      </c>
      <c r="F129" s="239">
        <v>6196172</v>
      </c>
      <c r="G129" s="227" t="s">
        <v>1393</v>
      </c>
      <c r="H129" s="239">
        <v>593</v>
      </c>
      <c r="I129" s="239">
        <v>593</v>
      </c>
      <c r="J129" s="289">
        <v>25628</v>
      </c>
      <c r="K129" s="414" t="s">
        <v>1967</v>
      </c>
      <c r="L129" s="10">
        <v>4.5</v>
      </c>
      <c r="O129" s="205">
        <v>774</v>
      </c>
      <c r="Q129" s="1">
        <v>150</v>
      </c>
      <c r="R129" s="1">
        <v>78</v>
      </c>
      <c r="S129" s="2">
        <v>23.773239865894542</v>
      </c>
      <c r="T129" s="2">
        <v>750.22676013410546</v>
      </c>
      <c r="U129" s="2">
        <v>6</v>
      </c>
      <c r="V129" s="164"/>
      <c r="W129" s="159" t="s">
        <v>1975</v>
      </c>
      <c r="X129" s="1">
        <v>142</v>
      </c>
      <c r="Y129" s="1">
        <v>15</v>
      </c>
      <c r="AC129" s="1" t="s">
        <v>1393</v>
      </c>
      <c r="AD129" s="1" t="s">
        <v>1454</v>
      </c>
    </row>
    <row r="130" spans="1:30" ht="15" customHeight="1" x14ac:dyDescent="0.25">
      <c r="A130" s="225" t="s">
        <v>329</v>
      </c>
      <c r="B130" s="3">
        <v>24457</v>
      </c>
      <c r="C130" s="161" t="s">
        <v>2029</v>
      </c>
      <c r="D130" s="205"/>
      <c r="E130" s="239">
        <v>681363</v>
      </c>
      <c r="F130" s="239">
        <v>6213045</v>
      </c>
      <c r="G130" s="227" t="s">
        <v>1393</v>
      </c>
      <c r="H130" s="239">
        <v>633</v>
      </c>
      <c r="I130" s="239">
        <v>633</v>
      </c>
      <c r="J130" s="289">
        <v>25934</v>
      </c>
      <c r="K130" s="414" t="s">
        <v>1967</v>
      </c>
      <c r="L130" s="10"/>
      <c r="M130" s="1">
        <v>2142</v>
      </c>
      <c r="N130" s="1">
        <f>M130/3.281</f>
        <v>652.84974093264248</v>
      </c>
      <c r="O130" s="205">
        <v>651</v>
      </c>
      <c r="Q130" s="1">
        <v>300</v>
      </c>
      <c r="R130" s="1">
        <v>252</v>
      </c>
      <c r="S130" s="2">
        <v>76.805851874428527</v>
      </c>
      <c r="T130" s="2">
        <v>574.19414812557147</v>
      </c>
      <c r="U130" s="1">
        <v>6</v>
      </c>
      <c r="V130" s="164"/>
      <c r="W130" s="159" t="s">
        <v>1975</v>
      </c>
      <c r="X130" s="1">
        <v>290</v>
      </c>
      <c r="Y130" s="1">
        <v>180</v>
      </c>
      <c r="AC130" s="1" t="s">
        <v>1393</v>
      </c>
      <c r="AD130" s="1" t="s">
        <v>1553</v>
      </c>
    </row>
    <row r="131" spans="1:30" ht="15" customHeight="1" x14ac:dyDescent="0.25">
      <c r="A131" s="225" t="s">
        <v>330</v>
      </c>
      <c r="B131" s="3">
        <v>26345</v>
      </c>
      <c r="C131" s="161" t="s">
        <v>2029</v>
      </c>
      <c r="D131" s="215"/>
      <c r="E131" s="239">
        <v>626967</v>
      </c>
      <c r="F131" s="239">
        <v>6182102</v>
      </c>
      <c r="G131" s="227" t="s">
        <v>1393</v>
      </c>
      <c r="H131" s="239">
        <v>591</v>
      </c>
      <c r="I131" s="239">
        <v>591</v>
      </c>
      <c r="J131" s="289">
        <v>26451</v>
      </c>
      <c r="K131" s="414" t="s">
        <v>1967</v>
      </c>
      <c r="L131" s="10">
        <v>6</v>
      </c>
      <c r="O131" s="205">
        <v>704</v>
      </c>
      <c r="Q131" s="1">
        <v>200</v>
      </c>
      <c r="R131" s="1">
        <v>110</v>
      </c>
      <c r="S131" s="2">
        <v>33.526363913441024</v>
      </c>
      <c r="T131" s="2">
        <v>670.47363608655894</v>
      </c>
      <c r="U131" s="2">
        <v>8</v>
      </c>
      <c r="V131" s="164"/>
      <c r="W131" s="159" t="s">
        <v>1987</v>
      </c>
      <c r="X131" s="159" t="s">
        <v>1993</v>
      </c>
      <c r="Y131" s="1" t="e">
        <f>VLOOKUP(B131,#REF!,4,FALSE)</f>
        <v>#REF!</v>
      </c>
      <c r="AA131" s="1" t="s">
        <v>1565</v>
      </c>
      <c r="AC131" s="1" t="s">
        <v>1393</v>
      </c>
      <c r="AD131" s="1" t="s">
        <v>1515</v>
      </c>
    </row>
    <row r="132" spans="1:30" ht="15" customHeight="1" x14ac:dyDescent="0.25">
      <c r="A132" s="225" t="s">
        <v>332</v>
      </c>
      <c r="B132" s="3">
        <v>26346</v>
      </c>
      <c r="C132" s="161" t="s">
        <v>2029</v>
      </c>
      <c r="D132" s="215"/>
      <c r="E132" s="239">
        <v>630208</v>
      </c>
      <c r="F132" s="239">
        <v>6183807</v>
      </c>
      <c r="G132" s="227" t="s">
        <v>1393</v>
      </c>
      <c r="H132" s="239">
        <v>591</v>
      </c>
      <c r="I132" s="239">
        <v>591</v>
      </c>
      <c r="J132" s="289">
        <v>26451</v>
      </c>
      <c r="K132" s="414" t="s">
        <v>1967</v>
      </c>
      <c r="L132" s="10"/>
      <c r="O132" s="205">
        <v>731</v>
      </c>
      <c r="Q132" s="1">
        <v>148</v>
      </c>
      <c r="R132" s="1">
        <v>10</v>
      </c>
      <c r="S132" s="2">
        <v>3.047851264858275</v>
      </c>
      <c r="T132" s="2">
        <v>727.95214873514169</v>
      </c>
      <c r="U132" s="2">
        <v>10</v>
      </c>
      <c r="V132" s="164"/>
      <c r="W132" s="159" t="s">
        <v>1972</v>
      </c>
      <c r="X132" s="159" t="s">
        <v>1992</v>
      </c>
      <c r="Y132" s="1" t="e">
        <f>VLOOKUP(B132,#REF!,4,FALSE)</f>
        <v>#REF!</v>
      </c>
      <c r="AA132" s="1" t="s">
        <v>1566</v>
      </c>
      <c r="AC132" s="1" t="s">
        <v>1393</v>
      </c>
      <c r="AD132" s="1" t="s">
        <v>1478</v>
      </c>
    </row>
    <row r="133" spans="1:30" ht="15" customHeight="1" x14ac:dyDescent="0.25">
      <c r="A133" s="225" t="s">
        <v>333</v>
      </c>
      <c r="B133" s="3">
        <v>26347</v>
      </c>
      <c r="C133" s="161" t="s">
        <v>2029</v>
      </c>
      <c r="D133" s="215"/>
      <c r="E133" s="239">
        <v>630192</v>
      </c>
      <c r="F133" s="239">
        <v>6181685</v>
      </c>
      <c r="G133" s="227" t="s">
        <v>1393</v>
      </c>
      <c r="H133" s="239">
        <v>591</v>
      </c>
      <c r="I133" s="239">
        <v>591</v>
      </c>
      <c r="J133" s="289">
        <v>26451</v>
      </c>
      <c r="K133" s="414" t="s">
        <v>1967</v>
      </c>
      <c r="L133" s="10">
        <v>4.5</v>
      </c>
      <c r="O133" s="205">
        <v>736</v>
      </c>
      <c r="Q133" s="1">
        <v>40</v>
      </c>
      <c r="U133" s="2">
        <v>10</v>
      </c>
      <c r="V133" s="164"/>
      <c r="W133" s="159" t="s">
        <v>1975</v>
      </c>
      <c r="X133" s="159" t="s">
        <v>1991</v>
      </c>
      <c r="Y133" s="1" t="e">
        <f>VLOOKUP(B133,#REF!,4,FALSE)</f>
        <v>#REF!</v>
      </c>
      <c r="AA133" s="1" t="s">
        <v>1567</v>
      </c>
      <c r="AC133" s="1" t="s">
        <v>1393</v>
      </c>
      <c r="AD133" s="1" t="s">
        <v>1546</v>
      </c>
    </row>
    <row r="134" spans="1:30" ht="15" customHeight="1" x14ac:dyDescent="0.25">
      <c r="A134" s="225" t="s">
        <v>334</v>
      </c>
      <c r="B134" s="3">
        <v>27226</v>
      </c>
      <c r="C134" s="161" t="s">
        <v>2029</v>
      </c>
      <c r="D134" s="215"/>
      <c r="E134" s="239">
        <v>675413</v>
      </c>
      <c r="F134" s="239">
        <v>6182376</v>
      </c>
      <c r="G134" s="227" t="s">
        <v>1393</v>
      </c>
      <c r="H134" s="239">
        <v>593</v>
      </c>
      <c r="I134" s="239">
        <v>593</v>
      </c>
      <c r="J134" s="289">
        <v>26604</v>
      </c>
      <c r="K134" s="414" t="s">
        <v>1967</v>
      </c>
      <c r="L134" s="10"/>
      <c r="O134" s="205">
        <v>697</v>
      </c>
      <c r="Q134" s="1">
        <v>300</v>
      </c>
      <c r="U134" s="162" t="s">
        <v>1664</v>
      </c>
      <c r="V134" s="164"/>
      <c r="W134" s="162" t="s">
        <v>1664</v>
      </c>
      <c r="X134" s="162" t="s">
        <v>1664</v>
      </c>
      <c r="Y134" s="1">
        <v>120</v>
      </c>
      <c r="AA134" s="1" t="s">
        <v>1392</v>
      </c>
      <c r="AC134" s="1" t="s">
        <v>1393</v>
      </c>
      <c r="AD134" s="1" t="s">
        <v>1404</v>
      </c>
    </row>
    <row r="135" spans="1:30" ht="15" customHeight="1" x14ac:dyDescent="0.25">
      <c r="A135" s="225" t="s">
        <v>336</v>
      </c>
      <c r="B135" s="3">
        <v>27227</v>
      </c>
      <c r="C135" s="161" t="s">
        <v>2029</v>
      </c>
      <c r="D135" s="215"/>
      <c r="E135" s="239">
        <v>638169</v>
      </c>
      <c r="F135" s="239">
        <v>6188643</v>
      </c>
      <c r="G135" s="227" t="s">
        <v>1393</v>
      </c>
      <c r="H135" s="239">
        <v>591</v>
      </c>
      <c r="I135" s="239">
        <v>591</v>
      </c>
      <c r="J135" s="289">
        <v>26604</v>
      </c>
      <c r="K135" s="414" t="s">
        <v>1967</v>
      </c>
      <c r="L135" s="10"/>
      <c r="O135" s="205">
        <v>750</v>
      </c>
      <c r="Q135" s="1">
        <v>300</v>
      </c>
      <c r="R135" s="1">
        <v>100</v>
      </c>
      <c r="S135" s="2">
        <v>30.478512648582747</v>
      </c>
      <c r="T135" s="2">
        <v>719.52148735141725</v>
      </c>
      <c r="U135" s="2">
        <v>0.5</v>
      </c>
      <c r="V135" s="164"/>
      <c r="W135" s="159" t="s">
        <v>1972</v>
      </c>
      <c r="X135" s="1">
        <v>240</v>
      </c>
      <c r="Y135" s="1" t="e">
        <f>VLOOKUP(B135,#REF!,4,FALSE)</f>
        <v>#REF!</v>
      </c>
      <c r="AA135" s="1" t="s">
        <v>1569</v>
      </c>
      <c r="AC135" s="1" t="s">
        <v>1393</v>
      </c>
      <c r="AD135" s="1" t="s">
        <v>1568</v>
      </c>
    </row>
    <row r="136" spans="1:30" ht="15" customHeight="1" x14ac:dyDescent="0.25">
      <c r="A136" s="263" t="s">
        <v>337</v>
      </c>
      <c r="B136" s="267">
        <v>27521</v>
      </c>
      <c r="C136" s="161" t="s">
        <v>2029</v>
      </c>
      <c r="D136" s="215"/>
      <c r="E136" s="287">
        <v>637021</v>
      </c>
      <c r="F136" s="287">
        <v>6190068</v>
      </c>
      <c r="G136" s="227" t="s">
        <v>1393</v>
      </c>
      <c r="H136" s="239">
        <v>596</v>
      </c>
      <c r="I136" s="239">
        <v>596</v>
      </c>
      <c r="J136" s="289">
        <v>26665</v>
      </c>
      <c r="K136" s="414" t="s">
        <v>1967</v>
      </c>
      <c r="L136" s="10"/>
      <c r="O136" s="205">
        <v>720</v>
      </c>
      <c r="Q136" s="1">
        <v>212</v>
      </c>
      <c r="R136" s="1">
        <v>70</v>
      </c>
      <c r="S136" s="2">
        <v>21.334958854007922</v>
      </c>
      <c r="T136" s="2">
        <v>698.66504114599206</v>
      </c>
      <c r="U136" s="196"/>
      <c r="V136" s="164"/>
      <c r="W136" s="195" t="s">
        <v>2079</v>
      </c>
      <c r="X136" s="195" t="s">
        <v>2168</v>
      </c>
      <c r="Y136" s="195"/>
      <c r="AC136" s="1" t="s">
        <v>1393</v>
      </c>
      <c r="AD136" s="1" t="s">
        <v>1570</v>
      </c>
    </row>
    <row r="137" spans="1:30" ht="15" customHeight="1" x14ac:dyDescent="0.25">
      <c r="A137" s="225" t="s">
        <v>340</v>
      </c>
      <c r="B137" s="3">
        <v>27522</v>
      </c>
      <c r="C137" s="161" t="s">
        <v>2029</v>
      </c>
      <c r="D137" s="215"/>
      <c r="E137" s="239">
        <v>641762</v>
      </c>
      <c r="F137" s="239">
        <v>6189623</v>
      </c>
      <c r="G137" s="227" t="s">
        <v>1393</v>
      </c>
      <c r="I137" s="239">
        <v>591</v>
      </c>
      <c r="J137" s="289">
        <v>26665</v>
      </c>
      <c r="K137" s="414" t="s">
        <v>1967</v>
      </c>
      <c r="L137" s="10"/>
      <c r="O137" s="205">
        <v>719</v>
      </c>
      <c r="Q137" s="1">
        <v>310</v>
      </c>
      <c r="U137" s="1">
        <v>15</v>
      </c>
      <c r="W137" s="237" t="s">
        <v>2</v>
      </c>
      <c r="X137" s="1">
        <v>297</v>
      </c>
      <c r="Y137" s="1">
        <v>255</v>
      </c>
      <c r="AA137" s="1" t="s">
        <v>1572</v>
      </c>
      <c r="AC137" s="1" t="s">
        <v>1393</v>
      </c>
      <c r="AD137" s="1" t="s">
        <v>1571</v>
      </c>
    </row>
    <row r="138" spans="1:30" ht="15" customHeight="1" x14ac:dyDescent="0.25">
      <c r="A138" s="225" t="s">
        <v>343</v>
      </c>
      <c r="B138" s="3">
        <v>27523</v>
      </c>
      <c r="C138" s="161" t="s">
        <v>2029</v>
      </c>
      <c r="D138" s="215"/>
      <c r="E138" s="239">
        <v>642764</v>
      </c>
      <c r="F138" s="239">
        <v>6185393</v>
      </c>
      <c r="G138" s="227" t="s">
        <v>1393</v>
      </c>
      <c r="H138" s="239">
        <v>591</v>
      </c>
      <c r="I138" s="239">
        <v>591</v>
      </c>
      <c r="J138" s="289">
        <v>26665</v>
      </c>
      <c r="K138" s="414" t="s">
        <v>1967</v>
      </c>
      <c r="L138" s="10"/>
      <c r="O138" s="205">
        <v>726</v>
      </c>
      <c r="Q138" s="1">
        <v>325</v>
      </c>
      <c r="U138" s="2">
        <v>20</v>
      </c>
      <c r="V138" s="164"/>
      <c r="W138" s="159" t="s">
        <v>1975</v>
      </c>
      <c r="X138" s="1">
        <v>320</v>
      </c>
      <c r="Y138" s="1" t="e">
        <f>VLOOKUP(B138,#REF!,4,FALSE)</f>
        <v>#REF!</v>
      </c>
      <c r="AA138" s="1" t="s">
        <v>1573</v>
      </c>
      <c r="AC138" s="1" t="s">
        <v>1393</v>
      </c>
      <c r="AD138" s="1" t="s">
        <v>1420</v>
      </c>
    </row>
    <row r="139" spans="1:30" ht="15" customHeight="1" x14ac:dyDescent="0.25">
      <c r="A139" s="225" t="s">
        <v>346</v>
      </c>
      <c r="B139" s="3">
        <v>27836</v>
      </c>
      <c r="C139" s="161" t="s">
        <v>2029</v>
      </c>
      <c r="D139" s="215"/>
      <c r="E139" s="239">
        <v>630287</v>
      </c>
      <c r="F139" s="239">
        <v>6184061</v>
      </c>
      <c r="G139" s="227" t="s">
        <v>1393</v>
      </c>
      <c r="H139" s="239">
        <v>591</v>
      </c>
      <c r="I139" s="239">
        <v>591</v>
      </c>
      <c r="J139" s="289">
        <v>26755</v>
      </c>
      <c r="K139" s="415" t="s">
        <v>1965</v>
      </c>
      <c r="L139" s="10"/>
      <c r="O139" s="205">
        <v>747</v>
      </c>
      <c r="Q139" s="1">
        <v>90</v>
      </c>
      <c r="R139" s="1">
        <v>18</v>
      </c>
      <c r="S139" s="2">
        <v>5.486132276744895</v>
      </c>
      <c r="T139" s="2">
        <v>741.51386772325509</v>
      </c>
      <c r="U139" s="2">
        <v>6</v>
      </c>
      <c r="V139" s="164"/>
      <c r="W139" s="159" t="s">
        <v>1975</v>
      </c>
      <c r="X139" s="159" t="s">
        <v>1996</v>
      </c>
      <c r="Y139" s="1" t="e">
        <f>VLOOKUP(B139,#REF!,4,FALSE)</f>
        <v>#REF!</v>
      </c>
      <c r="AC139" s="1" t="s">
        <v>1393</v>
      </c>
      <c r="AD139" s="1" t="s">
        <v>1478</v>
      </c>
    </row>
    <row r="140" spans="1:30" ht="15" customHeight="1" x14ac:dyDescent="0.25">
      <c r="A140" s="225" t="s">
        <v>348</v>
      </c>
      <c r="B140" s="3">
        <v>28474</v>
      </c>
      <c r="C140" s="161" t="s">
        <v>2029</v>
      </c>
      <c r="D140" s="215"/>
      <c r="E140" s="239">
        <v>675836</v>
      </c>
      <c r="F140" s="239">
        <v>6181849</v>
      </c>
      <c r="G140" s="227" t="s">
        <v>1393</v>
      </c>
      <c r="H140" s="239">
        <v>593</v>
      </c>
      <c r="I140" s="239">
        <v>593</v>
      </c>
      <c r="J140" s="289">
        <v>26869</v>
      </c>
      <c r="K140" s="415" t="s">
        <v>1965</v>
      </c>
      <c r="L140" s="10">
        <v>4.5</v>
      </c>
      <c r="O140" s="205">
        <v>657</v>
      </c>
      <c r="Q140" s="1">
        <v>600</v>
      </c>
      <c r="U140" s="162"/>
      <c r="V140" s="164"/>
      <c r="W140" s="159" t="s">
        <v>1975</v>
      </c>
      <c r="X140" s="1">
        <v>160</v>
      </c>
      <c r="Y140" s="1">
        <v>110</v>
      </c>
      <c r="AC140" s="1" t="s">
        <v>1393</v>
      </c>
      <c r="AD140" s="1" t="s">
        <v>1574</v>
      </c>
    </row>
    <row r="141" spans="1:30" ht="15" customHeight="1" x14ac:dyDescent="0.25">
      <c r="A141" s="225" t="s">
        <v>349</v>
      </c>
      <c r="B141" s="3">
        <v>28489</v>
      </c>
      <c r="C141" s="161" t="s">
        <v>2029</v>
      </c>
      <c r="D141" s="215"/>
      <c r="E141" s="239">
        <v>686991</v>
      </c>
      <c r="F141" s="239">
        <v>6161393</v>
      </c>
      <c r="G141" s="227" t="s">
        <v>1393</v>
      </c>
      <c r="H141" s="239">
        <v>622</v>
      </c>
      <c r="I141" s="239">
        <v>622</v>
      </c>
      <c r="J141" s="289">
        <v>26873</v>
      </c>
      <c r="K141" s="415" t="s">
        <v>1965</v>
      </c>
      <c r="L141" s="10">
        <v>4.5</v>
      </c>
      <c r="O141" s="205">
        <v>745</v>
      </c>
      <c r="Q141" s="1">
        <v>180</v>
      </c>
      <c r="U141" s="2">
        <v>10</v>
      </c>
      <c r="V141" s="164"/>
      <c r="W141" s="159" t="s">
        <v>1975</v>
      </c>
      <c r="X141" s="164" t="s">
        <v>2110</v>
      </c>
      <c r="Y141" s="1">
        <v>120</v>
      </c>
      <c r="AC141" s="1" t="s">
        <v>1393</v>
      </c>
      <c r="AD141" s="1" t="s">
        <v>1575</v>
      </c>
    </row>
    <row r="142" spans="1:30" ht="15" customHeight="1" x14ac:dyDescent="0.25">
      <c r="A142" s="225" t="s">
        <v>350</v>
      </c>
      <c r="B142" s="3">
        <v>28655</v>
      </c>
      <c r="C142" s="161" t="s">
        <v>2029</v>
      </c>
      <c r="D142" s="215"/>
      <c r="E142" s="239">
        <v>679604</v>
      </c>
      <c r="F142" s="239">
        <v>6148781</v>
      </c>
      <c r="G142" s="227" t="s">
        <v>1393</v>
      </c>
      <c r="H142" s="239">
        <v>622</v>
      </c>
      <c r="I142" s="239">
        <v>622</v>
      </c>
      <c r="J142" s="289">
        <v>26887</v>
      </c>
      <c r="K142" s="415" t="s">
        <v>1965</v>
      </c>
      <c r="L142" s="10">
        <v>4.5</v>
      </c>
      <c r="O142" s="205">
        <v>834</v>
      </c>
      <c r="Q142" s="1">
        <v>190</v>
      </c>
      <c r="U142" s="2">
        <v>10</v>
      </c>
      <c r="V142" s="164"/>
      <c r="W142" s="159" t="s">
        <v>1975</v>
      </c>
      <c r="X142" s="164" t="s">
        <v>2111</v>
      </c>
      <c r="Y142" s="1">
        <v>120</v>
      </c>
      <c r="AC142" s="1" t="s">
        <v>1393</v>
      </c>
      <c r="AD142" s="1" t="s">
        <v>1576</v>
      </c>
    </row>
    <row r="143" spans="1:30" ht="15" customHeight="1" x14ac:dyDescent="0.25">
      <c r="A143" s="263" t="s">
        <v>351</v>
      </c>
      <c r="B143" s="267">
        <v>29212</v>
      </c>
      <c r="C143" s="161" t="s">
        <v>2029</v>
      </c>
      <c r="D143" s="215"/>
      <c r="E143" s="287">
        <v>649261</v>
      </c>
      <c r="F143" s="287">
        <v>6207079</v>
      </c>
      <c r="G143" s="227" t="s">
        <v>1393</v>
      </c>
      <c r="I143" s="239">
        <v>634</v>
      </c>
      <c r="J143" s="289">
        <v>26976</v>
      </c>
      <c r="K143" s="415" t="s">
        <v>1965</v>
      </c>
      <c r="L143" s="10">
        <v>4.5</v>
      </c>
      <c r="O143" s="205">
        <v>788</v>
      </c>
      <c r="Q143" s="1">
        <v>500</v>
      </c>
      <c r="U143" s="1"/>
      <c r="W143" s="188" t="s">
        <v>1664</v>
      </c>
      <c r="X143" s="188" t="s">
        <v>1664</v>
      </c>
      <c r="Y143" s="1">
        <v>15</v>
      </c>
      <c r="AA143" s="1" t="s">
        <v>1392</v>
      </c>
      <c r="AC143" s="1" t="s">
        <v>1393</v>
      </c>
      <c r="AD143" s="1" t="s">
        <v>1551</v>
      </c>
    </row>
    <row r="144" spans="1:30" ht="15" customHeight="1" x14ac:dyDescent="0.25">
      <c r="A144" s="225" t="s">
        <v>352</v>
      </c>
      <c r="B144" s="3">
        <v>29610</v>
      </c>
      <c r="C144" s="161" t="s">
        <v>2029</v>
      </c>
      <c r="D144" s="215"/>
      <c r="E144" s="239">
        <v>640369</v>
      </c>
      <c r="F144" s="239">
        <v>6187400</v>
      </c>
      <c r="G144" s="227" t="s">
        <v>1393</v>
      </c>
      <c r="H144" s="239">
        <v>591</v>
      </c>
      <c r="I144" s="239">
        <v>591</v>
      </c>
      <c r="J144" s="289">
        <v>27030</v>
      </c>
      <c r="K144" s="415" t="s">
        <v>1965</v>
      </c>
      <c r="L144" s="10">
        <v>4.5</v>
      </c>
      <c r="O144" s="205">
        <v>745</v>
      </c>
      <c r="Q144" s="1">
        <v>310</v>
      </c>
      <c r="U144" s="159"/>
      <c r="V144" s="164"/>
      <c r="W144" s="159" t="s">
        <v>1975</v>
      </c>
      <c r="X144" s="159" t="s">
        <v>1965</v>
      </c>
      <c r="Y144" s="1" t="e">
        <f>VLOOKUP(B144,#REF!,4,FALSE)</f>
        <v>#REF!</v>
      </c>
      <c r="AC144" s="1" t="s">
        <v>1393</v>
      </c>
      <c r="AD144" s="1" t="s">
        <v>1577</v>
      </c>
    </row>
    <row r="145" spans="1:30" ht="15" customHeight="1" x14ac:dyDescent="0.25">
      <c r="A145" s="225" t="s">
        <v>354</v>
      </c>
      <c r="B145" s="3">
        <v>29611</v>
      </c>
      <c r="C145" s="161" t="s">
        <v>2029</v>
      </c>
      <c r="D145" s="215"/>
      <c r="E145" s="239">
        <v>627181</v>
      </c>
      <c r="F145" s="239">
        <v>6182008</v>
      </c>
      <c r="G145" s="227" t="s">
        <v>1393</v>
      </c>
      <c r="H145" s="239">
        <v>590</v>
      </c>
      <c r="I145" s="239">
        <v>590</v>
      </c>
      <c r="J145" s="289">
        <v>27030</v>
      </c>
      <c r="K145" s="415" t="s">
        <v>1965</v>
      </c>
      <c r="L145" s="10">
        <v>4.5</v>
      </c>
      <c r="O145" s="205">
        <v>701</v>
      </c>
      <c r="Q145" s="1">
        <v>165</v>
      </c>
      <c r="R145" s="1" t="s">
        <v>1961</v>
      </c>
      <c r="S145" s="2" t="s">
        <v>1961</v>
      </c>
      <c r="T145" s="2" t="s">
        <v>1961</v>
      </c>
      <c r="U145" s="2">
        <v>8</v>
      </c>
      <c r="V145" s="164" t="s">
        <v>1961</v>
      </c>
      <c r="W145" s="164" t="s">
        <v>2089</v>
      </c>
      <c r="X145" s="188" t="s">
        <v>1965</v>
      </c>
      <c r="Y145" s="188"/>
      <c r="AC145" s="1" t="s">
        <v>1393</v>
      </c>
      <c r="AD145" s="1" t="s">
        <v>1458</v>
      </c>
    </row>
    <row r="146" spans="1:30" ht="15" customHeight="1" x14ac:dyDescent="0.25">
      <c r="A146" s="263" t="s">
        <v>356</v>
      </c>
      <c r="B146" s="267">
        <v>29612</v>
      </c>
      <c r="C146" s="161" t="s">
        <v>2029</v>
      </c>
      <c r="D146" s="215"/>
      <c r="E146" s="287">
        <v>667220</v>
      </c>
      <c r="F146" s="287">
        <v>6199962</v>
      </c>
      <c r="G146" s="227" t="s">
        <v>1393</v>
      </c>
      <c r="H146" s="239">
        <v>851</v>
      </c>
      <c r="I146" s="239">
        <v>851</v>
      </c>
      <c r="J146" s="289">
        <v>27030</v>
      </c>
      <c r="K146" s="415" t="s">
        <v>1965</v>
      </c>
      <c r="L146" s="10">
        <v>4.5</v>
      </c>
      <c r="O146" s="205">
        <v>781</v>
      </c>
      <c r="Q146" s="1">
        <v>60</v>
      </c>
      <c r="U146" s="165"/>
      <c r="V146" s="164"/>
      <c r="W146" s="164" t="s">
        <v>2074</v>
      </c>
      <c r="X146" s="164" t="s">
        <v>1965</v>
      </c>
      <c r="Y146" s="188"/>
      <c r="AC146" s="1" t="s">
        <v>1393</v>
      </c>
      <c r="AD146" s="1" t="s">
        <v>1444</v>
      </c>
    </row>
    <row r="147" spans="1:30" ht="15" customHeight="1" x14ac:dyDescent="0.25">
      <c r="A147" s="225" t="s">
        <v>357</v>
      </c>
      <c r="B147" s="3">
        <v>29613</v>
      </c>
      <c r="C147" s="161" t="s">
        <v>2029</v>
      </c>
      <c r="D147" s="215"/>
      <c r="E147" s="239">
        <v>627315</v>
      </c>
      <c r="F147" s="239">
        <v>6181862</v>
      </c>
      <c r="G147" s="227" t="s">
        <v>1393</v>
      </c>
      <c r="H147" s="239">
        <v>590</v>
      </c>
      <c r="I147" s="239">
        <v>590</v>
      </c>
      <c r="J147" s="289">
        <v>27030</v>
      </c>
      <c r="K147" s="415" t="s">
        <v>1965</v>
      </c>
      <c r="L147" s="10">
        <v>4.5</v>
      </c>
      <c r="O147" s="205">
        <v>700</v>
      </c>
      <c r="Q147" s="1">
        <v>185</v>
      </c>
      <c r="R147" s="1" t="s">
        <v>1961</v>
      </c>
      <c r="S147" s="2" t="s">
        <v>1961</v>
      </c>
      <c r="T147" s="2" t="s">
        <v>1961</v>
      </c>
      <c r="U147" s="2">
        <v>5</v>
      </c>
      <c r="V147" s="164" t="s">
        <v>1961</v>
      </c>
      <c r="W147" s="188" t="s">
        <v>2079</v>
      </c>
      <c r="X147" s="188" t="s">
        <v>1965</v>
      </c>
      <c r="Y147" s="188"/>
      <c r="AC147" s="1" t="s">
        <v>1393</v>
      </c>
      <c r="AD147" s="1" t="s">
        <v>1458</v>
      </c>
    </row>
    <row r="148" spans="1:30" ht="15" customHeight="1" x14ac:dyDescent="0.25">
      <c r="A148" s="225" t="s">
        <v>358</v>
      </c>
      <c r="B148" s="3">
        <v>29614</v>
      </c>
      <c r="C148" s="161" t="s">
        <v>2029</v>
      </c>
      <c r="D148" s="215"/>
      <c r="E148" s="239">
        <v>643259</v>
      </c>
      <c r="F148" s="239">
        <v>6192233</v>
      </c>
      <c r="G148" s="227" t="s">
        <v>1393</v>
      </c>
      <c r="H148" s="239">
        <v>593</v>
      </c>
      <c r="I148" s="239">
        <v>593</v>
      </c>
      <c r="J148" s="289">
        <v>27030</v>
      </c>
      <c r="K148" s="415" t="s">
        <v>1965</v>
      </c>
      <c r="L148" s="10">
        <v>4.5</v>
      </c>
      <c r="O148" s="205">
        <v>701</v>
      </c>
      <c r="Q148" s="1">
        <v>315</v>
      </c>
      <c r="U148" s="2">
        <v>40</v>
      </c>
      <c r="V148" s="164"/>
      <c r="W148" s="159" t="s">
        <v>1975</v>
      </c>
      <c r="X148" s="161" t="s">
        <v>2068</v>
      </c>
      <c r="Y148" s="1">
        <v>260</v>
      </c>
      <c r="AC148" s="1" t="s">
        <v>1393</v>
      </c>
      <c r="AD148" s="1" t="s">
        <v>1469</v>
      </c>
    </row>
    <row r="149" spans="1:30" ht="15" customHeight="1" x14ac:dyDescent="0.25">
      <c r="A149" s="263" t="s">
        <v>360</v>
      </c>
      <c r="B149" s="267">
        <v>29615</v>
      </c>
      <c r="C149" s="161" t="s">
        <v>2029</v>
      </c>
      <c r="D149" s="423"/>
      <c r="E149" s="287">
        <v>636528</v>
      </c>
      <c r="F149" s="287">
        <v>6193706</v>
      </c>
      <c r="G149" s="227" t="s">
        <v>1393</v>
      </c>
      <c r="H149" s="239">
        <v>595</v>
      </c>
      <c r="I149" s="239">
        <v>595</v>
      </c>
      <c r="J149" s="289">
        <v>27030</v>
      </c>
      <c r="K149" s="415" t="s">
        <v>1965</v>
      </c>
      <c r="L149" s="10">
        <v>4.5</v>
      </c>
      <c r="O149" s="205">
        <v>746</v>
      </c>
      <c r="Q149" s="1">
        <v>130</v>
      </c>
      <c r="U149" s="2">
        <v>15</v>
      </c>
      <c r="V149" s="164"/>
      <c r="W149" s="159" t="s">
        <v>1975</v>
      </c>
      <c r="X149" s="164" t="s">
        <v>2093</v>
      </c>
      <c r="Y149" s="1">
        <v>20</v>
      </c>
      <c r="AC149" s="1" t="s">
        <v>1393</v>
      </c>
      <c r="AD149" s="1" t="s">
        <v>1578</v>
      </c>
    </row>
    <row r="150" spans="1:30" ht="15" customHeight="1" x14ac:dyDescent="0.25">
      <c r="A150" s="225" t="s">
        <v>361</v>
      </c>
      <c r="B150" s="3">
        <v>29617</v>
      </c>
      <c r="C150" s="161" t="s">
        <v>2029</v>
      </c>
      <c r="D150" s="205"/>
      <c r="E150" s="239">
        <v>684917</v>
      </c>
      <c r="F150" s="239">
        <v>6163693</v>
      </c>
      <c r="G150" s="227" t="s">
        <v>1393</v>
      </c>
      <c r="H150" s="239">
        <v>622</v>
      </c>
      <c r="I150" s="239">
        <v>622</v>
      </c>
      <c r="J150" s="289">
        <v>27030</v>
      </c>
      <c r="K150" s="415" t="s">
        <v>1965</v>
      </c>
      <c r="L150" s="10">
        <v>4.5</v>
      </c>
      <c r="O150" s="205">
        <v>756</v>
      </c>
      <c r="Q150" s="1">
        <v>240</v>
      </c>
      <c r="U150" s="2">
        <v>10</v>
      </c>
      <c r="V150" s="164"/>
      <c r="W150" s="159" t="s">
        <v>1975</v>
      </c>
      <c r="X150" s="164" t="s">
        <v>2112</v>
      </c>
      <c r="Y150" s="1">
        <v>125</v>
      </c>
      <c r="AC150" s="1" t="s">
        <v>1393</v>
      </c>
      <c r="AD150" s="1" t="s">
        <v>1579</v>
      </c>
    </row>
    <row r="151" spans="1:30" ht="15" customHeight="1" x14ac:dyDescent="0.25">
      <c r="A151" s="225" t="s">
        <v>362</v>
      </c>
      <c r="B151" s="3">
        <v>29619</v>
      </c>
      <c r="C151" s="161" t="s">
        <v>2029</v>
      </c>
      <c r="D151" s="205"/>
      <c r="E151" s="239">
        <v>630464</v>
      </c>
      <c r="F151" s="239">
        <v>6182867</v>
      </c>
      <c r="G151" s="227" t="s">
        <v>1393</v>
      </c>
      <c r="H151" s="239">
        <v>590</v>
      </c>
      <c r="I151" s="242" t="s">
        <v>2489</v>
      </c>
      <c r="J151" s="289">
        <v>27030</v>
      </c>
      <c r="K151" s="415" t="s">
        <v>1965</v>
      </c>
      <c r="L151" s="10">
        <v>4.5</v>
      </c>
      <c r="O151" s="205">
        <v>719</v>
      </c>
      <c r="Q151" s="1">
        <v>177</v>
      </c>
      <c r="R151" s="1" t="s">
        <v>1961</v>
      </c>
      <c r="S151" s="2" t="s">
        <v>1961</v>
      </c>
      <c r="T151" s="2" t="s">
        <v>1961</v>
      </c>
      <c r="U151" s="2">
        <v>4</v>
      </c>
      <c r="V151" s="164" t="s">
        <v>1961</v>
      </c>
      <c r="W151" s="164" t="s">
        <v>2089</v>
      </c>
      <c r="X151" s="188" t="s">
        <v>1965</v>
      </c>
      <c r="Y151" s="188"/>
      <c r="AC151" s="1" t="s">
        <v>1393</v>
      </c>
      <c r="AD151" s="1" t="s">
        <v>1508</v>
      </c>
    </row>
    <row r="152" spans="1:30" ht="15" customHeight="1" x14ac:dyDescent="0.25">
      <c r="A152" s="225" t="s">
        <v>364</v>
      </c>
      <c r="B152" s="3">
        <v>29620</v>
      </c>
      <c r="C152" s="161" t="s">
        <v>2029</v>
      </c>
      <c r="D152" s="215"/>
      <c r="E152" s="239">
        <v>686365</v>
      </c>
      <c r="F152" s="239">
        <v>6158793</v>
      </c>
      <c r="G152" s="227" t="s">
        <v>1393</v>
      </c>
      <c r="H152" s="239">
        <v>622</v>
      </c>
      <c r="I152" s="239">
        <v>622</v>
      </c>
      <c r="J152" s="289">
        <v>27030</v>
      </c>
      <c r="K152" s="415" t="s">
        <v>1965</v>
      </c>
      <c r="L152" s="10">
        <v>4.5</v>
      </c>
      <c r="O152" s="205">
        <v>727</v>
      </c>
      <c r="Q152" s="1">
        <v>330</v>
      </c>
      <c r="U152" s="2">
        <v>100</v>
      </c>
      <c r="V152" s="164"/>
      <c r="W152" s="159" t="s">
        <v>1975</v>
      </c>
      <c r="X152" s="164" t="s">
        <v>2113</v>
      </c>
      <c r="Y152" s="1">
        <v>285</v>
      </c>
      <c r="AC152" s="1" t="s">
        <v>1393</v>
      </c>
      <c r="AD152" s="1" t="s">
        <v>1580</v>
      </c>
    </row>
    <row r="153" spans="1:30" ht="15" customHeight="1" x14ac:dyDescent="0.25">
      <c r="A153" s="225" t="s">
        <v>365</v>
      </c>
      <c r="B153" s="3">
        <v>29621</v>
      </c>
      <c r="C153" s="161" t="s">
        <v>2029</v>
      </c>
      <c r="D153" s="215"/>
      <c r="E153" s="239">
        <v>629941</v>
      </c>
      <c r="F153" s="239">
        <v>6182889</v>
      </c>
      <c r="G153" s="227" t="s">
        <v>1393</v>
      </c>
      <c r="H153" s="239">
        <v>590</v>
      </c>
      <c r="I153" s="239">
        <v>590</v>
      </c>
      <c r="J153" s="289">
        <v>27030</v>
      </c>
      <c r="K153" s="415" t="s">
        <v>1965</v>
      </c>
      <c r="L153" s="10">
        <v>4.5</v>
      </c>
      <c r="O153" s="205">
        <v>714</v>
      </c>
      <c r="Q153" s="1">
        <v>165</v>
      </c>
      <c r="R153" s="1">
        <v>60</v>
      </c>
      <c r="S153" s="2">
        <v>18.287107589149649</v>
      </c>
      <c r="T153" s="2">
        <v>695.71289241085037</v>
      </c>
      <c r="U153" s="189" t="s">
        <v>1965</v>
      </c>
      <c r="V153" s="164" t="s">
        <v>1961</v>
      </c>
      <c r="W153" s="188" t="s">
        <v>2079</v>
      </c>
      <c r="X153" s="188" t="s">
        <v>1965</v>
      </c>
      <c r="Y153" s="188"/>
      <c r="AC153" s="1" t="s">
        <v>1393</v>
      </c>
      <c r="AD153" s="1" t="s">
        <v>1546</v>
      </c>
    </row>
    <row r="154" spans="1:30" ht="15" customHeight="1" x14ac:dyDescent="0.25">
      <c r="A154" s="225" t="s">
        <v>367</v>
      </c>
      <c r="B154" s="3">
        <v>29623</v>
      </c>
      <c r="C154" s="161" t="s">
        <v>2029</v>
      </c>
      <c r="D154" s="215"/>
      <c r="E154" s="239">
        <v>633654</v>
      </c>
      <c r="F154" s="239">
        <v>6179572</v>
      </c>
      <c r="G154" s="227" t="s">
        <v>1393</v>
      </c>
      <c r="H154" s="239">
        <v>590</v>
      </c>
      <c r="I154" s="239">
        <v>590</v>
      </c>
      <c r="J154" s="289">
        <v>27030</v>
      </c>
      <c r="K154" s="415" t="s">
        <v>1965</v>
      </c>
      <c r="L154" s="10">
        <v>4.5</v>
      </c>
      <c r="O154" s="205">
        <v>719</v>
      </c>
      <c r="Q154" s="1">
        <v>180</v>
      </c>
      <c r="R154" s="1" t="s">
        <v>1961</v>
      </c>
      <c r="S154" s="2" t="s">
        <v>1961</v>
      </c>
      <c r="T154" s="2" t="s">
        <v>1961</v>
      </c>
      <c r="U154" s="2">
        <v>5</v>
      </c>
      <c r="V154" s="164" t="s">
        <v>1961</v>
      </c>
      <c r="W154" s="164" t="s">
        <v>2089</v>
      </c>
      <c r="X154" s="188" t="s">
        <v>1965</v>
      </c>
      <c r="Y154" s="188"/>
      <c r="AC154" s="1" t="s">
        <v>1393</v>
      </c>
      <c r="AD154" s="1" t="s">
        <v>1581</v>
      </c>
    </row>
    <row r="155" spans="1:30" ht="15" customHeight="1" x14ac:dyDescent="0.25">
      <c r="A155" s="263" t="s">
        <v>368</v>
      </c>
      <c r="B155" s="267">
        <v>29624</v>
      </c>
      <c r="C155" s="161" t="s">
        <v>2029</v>
      </c>
      <c r="D155" s="215"/>
      <c r="E155" s="287">
        <v>656367</v>
      </c>
      <c r="F155" s="287">
        <v>6166711</v>
      </c>
      <c r="G155" s="227" t="s">
        <v>1393</v>
      </c>
      <c r="H155" s="239">
        <v>850</v>
      </c>
      <c r="I155" s="239">
        <v>850</v>
      </c>
      <c r="J155" s="289">
        <v>27030</v>
      </c>
      <c r="K155" s="415" t="s">
        <v>1965</v>
      </c>
      <c r="L155" s="10">
        <v>4.5</v>
      </c>
      <c r="O155" s="205">
        <v>728</v>
      </c>
      <c r="Q155" s="1">
        <v>405</v>
      </c>
      <c r="R155" s="1" t="s">
        <v>1961</v>
      </c>
      <c r="S155" s="2" t="s">
        <v>1961</v>
      </c>
      <c r="T155" s="2" t="s">
        <v>1961</v>
      </c>
      <c r="U155" s="2">
        <v>10</v>
      </c>
      <c r="V155" s="198"/>
      <c r="W155" s="199"/>
      <c r="X155" s="199"/>
      <c r="Y155" s="1">
        <v>385</v>
      </c>
      <c r="AC155" s="1" t="s">
        <v>1393</v>
      </c>
      <c r="AD155" s="1" t="s">
        <v>1479</v>
      </c>
    </row>
    <row r="156" spans="1:30" ht="15" customHeight="1" x14ac:dyDescent="0.25">
      <c r="A156" s="225" t="s">
        <v>370</v>
      </c>
      <c r="B156" s="3">
        <v>29625</v>
      </c>
      <c r="C156" s="161" t="s">
        <v>2029</v>
      </c>
      <c r="D156" s="423"/>
      <c r="E156" s="239">
        <v>627208</v>
      </c>
      <c r="F156" s="239">
        <v>6183620</v>
      </c>
      <c r="G156" s="227" t="s">
        <v>1393</v>
      </c>
      <c r="H156" s="239">
        <v>591</v>
      </c>
      <c r="I156" s="239">
        <v>591</v>
      </c>
      <c r="J156" s="289">
        <v>27030</v>
      </c>
      <c r="K156" s="415" t="s">
        <v>1965</v>
      </c>
      <c r="L156" s="10">
        <v>4.5</v>
      </c>
      <c r="O156" s="205">
        <v>726</v>
      </c>
      <c r="Q156" s="1">
        <v>285</v>
      </c>
      <c r="U156" s="2">
        <v>1.5</v>
      </c>
      <c r="V156" s="164"/>
      <c r="W156" s="159" t="s">
        <v>1975</v>
      </c>
      <c r="X156" s="159" t="s">
        <v>1997</v>
      </c>
      <c r="Y156" s="1" t="e">
        <f>VLOOKUP(B156,#REF!,4,FALSE)</f>
        <v>#REF!</v>
      </c>
      <c r="AC156" s="1" t="s">
        <v>1393</v>
      </c>
      <c r="AD156" s="1" t="s">
        <v>1582</v>
      </c>
    </row>
    <row r="157" spans="1:30" ht="15" customHeight="1" x14ac:dyDescent="0.25">
      <c r="A157" s="225" t="s">
        <v>371</v>
      </c>
      <c r="B157" s="3">
        <v>29627</v>
      </c>
      <c r="C157" s="161" t="s">
        <v>2029</v>
      </c>
      <c r="D157" s="215"/>
      <c r="E157" s="239">
        <v>681074</v>
      </c>
      <c r="F157" s="239">
        <v>6178598</v>
      </c>
      <c r="G157" s="227" t="s">
        <v>1583</v>
      </c>
      <c r="H157" s="239">
        <v>598</v>
      </c>
      <c r="I157" s="239">
        <v>598</v>
      </c>
      <c r="J157" s="289">
        <v>27030</v>
      </c>
      <c r="K157" s="414" t="s">
        <v>1967</v>
      </c>
      <c r="L157" s="10">
        <v>8</v>
      </c>
      <c r="O157" s="205">
        <v>609</v>
      </c>
      <c r="Q157" s="1">
        <v>370</v>
      </c>
      <c r="R157" s="1">
        <v>2</v>
      </c>
      <c r="S157" s="2">
        <v>0.6095702529716549</v>
      </c>
      <c r="T157" s="2">
        <v>608.39042974702829</v>
      </c>
      <c r="U157" s="1">
        <v>160</v>
      </c>
      <c r="W157" s="237" t="s">
        <v>1952</v>
      </c>
      <c r="X157" s="237" t="s">
        <v>2491</v>
      </c>
      <c r="Y157" s="1">
        <v>168</v>
      </c>
      <c r="AA157" s="1" t="s">
        <v>1584</v>
      </c>
      <c r="AC157" s="1" t="s">
        <v>1583</v>
      </c>
      <c r="AD157" s="1" t="s">
        <v>1430</v>
      </c>
    </row>
    <row r="158" spans="1:30" ht="15" customHeight="1" x14ac:dyDescent="0.25">
      <c r="A158" s="225" t="s">
        <v>377</v>
      </c>
      <c r="B158" s="3">
        <v>29628</v>
      </c>
      <c r="C158" s="161" t="s">
        <v>2029</v>
      </c>
      <c r="D158" s="215"/>
      <c r="E158" s="239">
        <v>632918</v>
      </c>
      <c r="F158" s="239">
        <v>6181123</v>
      </c>
      <c r="G158" s="227" t="s">
        <v>1393</v>
      </c>
      <c r="H158" s="239">
        <v>594</v>
      </c>
      <c r="I158" s="239">
        <v>594</v>
      </c>
      <c r="J158" s="289">
        <v>27030</v>
      </c>
      <c r="K158" s="415" t="s">
        <v>1965</v>
      </c>
      <c r="L158" s="10">
        <v>4.5</v>
      </c>
      <c r="O158" s="205">
        <v>708</v>
      </c>
      <c r="Q158" s="1">
        <v>225</v>
      </c>
      <c r="R158" s="1" t="s">
        <v>1961</v>
      </c>
      <c r="S158" s="2" t="s">
        <v>1961</v>
      </c>
      <c r="T158" s="2" t="s">
        <v>1961</v>
      </c>
      <c r="U158" s="2">
        <v>15</v>
      </c>
      <c r="V158" s="164"/>
      <c r="W158" s="195" t="s">
        <v>2089</v>
      </c>
      <c r="X158" s="195" t="s">
        <v>1965</v>
      </c>
      <c r="Y158" s="195"/>
      <c r="AC158" s="1" t="s">
        <v>1393</v>
      </c>
      <c r="AD158" s="1" t="s">
        <v>1465</v>
      </c>
    </row>
    <row r="159" spans="1:30" ht="15" customHeight="1" x14ac:dyDescent="0.25">
      <c r="A159" s="263" t="s">
        <v>379</v>
      </c>
      <c r="B159" s="267">
        <v>30049</v>
      </c>
      <c r="C159" s="161" t="s">
        <v>2029</v>
      </c>
      <c r="D159" s="215"/>
      <c r="E159" s="287">
        <v>640920</v>
      </c>
      <c r="F159" s="287">
        <v>6197994</v>
      </c>
      <c r="G159" s="227" t="s">
        <v>1393</v>
      </c>
      <c r="H159" s="239">
        <v>595</v>
      </c>
      <c r="I159" s="239">
        <v>595</v>
      </c>
      <c r="J159" s="289">
        <v>27120</v>
      </c>
      <c r="K159" s="415" t="s">
        <v>1965</v>
      </c>
      <c r="L159" s="10">
        <v>4.5</v>
      </c>
      <c r="O159" s="205">
        <v>772</v>
      </c>
      <c r="Q159" s="1">
        <v>127</v>
      </c>
      <c r="U159" s="2">
        <v>15</v>
      </c>
      <c r="V159" s="164"/>
      <c r="W159" s="159" t="s">
        <v>1975</v>
      </c>
      <c r="X159" s="164" t="s">
        <v>2094</v>
      </c>
      <c r="Y159" s="1">
        <v>45</v>
      </c>
      <c r="AC159" s="1" t="s">
        <v>1393</v>
      </c>
      <c r="AD159" s="1" t="s">
        <v>1585</v>
      </c>
    </row>
    <row r="160" spans="1:30" ht="15" customHeight="1" x14ac:dyDescent="0.25">
      <c r="A160" s="225" t="s">
        <v>381</v>
      </c>
      <c r="B160" s="3">
        <v>30398</v>
      </c>
      <c r="C160" s="161" t="s">
        <v>2029</v>
      </c>
      <c r="D160" s="423"/>
      <c r="E160" s="239">
        <v>634249</v>
      </c>
      <c r="F160" s="239">
        <v>6178097</v>
      </c>
      <c r="G160" s="227" t="s">
        <v>1393</v>
      </c>
      <c r="H160" s="239">
        <v>590</v>
      </c>
      <c r="I160" s="239">
        <v>590</v>
      </c>
      <c r="J160" s="289">
        <v>27177</v>
      </c>
      <c r="K160" s="415" t="s">
        <v>1965</v>
      </c>
      <c r="L160" s="10">
        <v>4.5</v>
      </c>
      <c r="O160" s="205">
        <v>787</v>
      </c>
      <c r="Q160" s="1">
        <v>200</v>
      </c>
      <c r="R160" s="1" t="s">
        <v>1961</v>
      </c>
      <c r="S160" s="2" t="s">
        <v>1961</v>
      </c>
      <c r="T160" s="2" t="s">
        <v>1961</v>
      </c>
      <c r="U160" s="2">
        <v>15</v>
      </c>
      <c r="V160" s="164" t="s">
        <v>1961</v>
      </c>
      <c r="W160" s="164" t="s">
        <v>2089</v>
      </c>
      <c r="X160" s="188" t="s">
        <v>1965</v>
      </c>
      <c r="Y160" s="188"/>
      <c r="AC160" s="1" t="s">
        <v>1393</v>
      </c>
      <c r="AD160" s="1" t="s">
        <v>1586</v>
      </c>
    </row>
    <row r="161" spans="1:30" ht="15" customHeight="1" x14ac:dyDescent="0.25">
      <c r="A161" s="263" t="s">
        <v>383</v>
      </c>
      <c r="B161" s="267">
        <v>33371</v>
      </c>
      <c r="C161" s="161" t="s">
        <v>2029</v>
      </c>
      <c r="D161" s="425"/>
      <c r="E161" s="287">
        <v>656190</v>
      </c>
      <c r="F161" s="287">
        <v>6198298</v>
      </c>
      <c r="G161" s="227" t="s">
        <v>1393</v>
      </c>
      <c r="H161" s="239">
        <v>851</v>
      </c>
      <c r="I161" s="239">
        <v>851</v>
      </c>
      <c r="J161" s="289">
        <v>27638</v>
      </c>
      <c r="K161" s="414" t="s">
        <v>1967</v>
      </c>
      <c r="L161" s="10"/>
      <c r="O161" s="205">
        <v>715</v>
      </c>
      <c r="Q161" s="1">
        <v>71</v>
      </c>
      <c r="R161" s="1">
        <v>18</v>
      </c>
      <c r="S161" s="2">
        <v>5.486132276744895</v>
      </c>
      <c r="T161" s="2">
        <v>709.51386772325509</v>
      </c>
      <c r="U161" s="1">
        <v>1</v>
      </c>
      <c r="V161" s="164"/>
      <c r="W161" s="164" t="s">
        <v>2089</v>
      </c>
      <c r="X161" s="164" t="s">
        <v>2082</v>
      </c>
      <c r="Y161" s="188"/>
      <c r="AC161" s="1" t="s">
        <v>1393</v>
      </c>
      <c r="AD161" s="1" t="s">
        <v>1419</v>
      </c>
    </row>
    <row r="162" spans="1:30" ht="15" customHeight="1" x14ac:dyDescent="0.25">
      <c r="A162" s="263" t="s">
        <v>386</v>
      </c>
      <c r="B162" s="267">
        <v>33372</v>
      </c>
      <c r="C162" s="161" t="s">
        <v>2029</v>
      </c>
      <c r="D162" s="215"/>
      <c r="E162" s="287">
        <v>667800</v>
      </c>
      <c r="F162" s="287">
        <v>6192334</v>
      </c>
      <c r="G162" s="227" t="s">
        <v>1395</v>
      </c>
      <c r="H162" s="239">
        <v>593</v>
      </c>
      <c r="I162" s="240">
        <v>851</v>
      </c>
      <c r="J162" s="289">
        <v>27638</v>
      </c>
      <c r="K162" s="414" t="s">
        <v>1967</v>
      </c>
      <c r="L162" s="10"/>
      <c r="O162" s="205">
        <v>728</v>
      </c>
      <c r="Q162" s="1">
        <v>98</v>
      </c>
      <c r="R162" s="1">
        <v>36</v>
      </c>
      <c r="S162" s="2">
        <v>10.97226455348979</v>
      </c>
      <c r="T162" s="2">
        <v>717.02773544651018</v>
      </c>
      <c r="U162" s="2">
        <v>5</v>
      </c>
      <c r="V162" s="164"/>
      <c r="W162" s="161" t="s">
        <v>2066</v>
      </c>
      <c r="X162" s="237" t="s">
        <v>2485</v>
      </c>
      <c r="Y162" s="237"/>
      <c r="AC162" s="1" t="s">
        <v>1395</v>
      </c>
      <c r="AD162" s="1" t="s">
        <v>1498</v>
      </c>
    </row>
    <row r="163" spans="1:30" ht="15" customHeight="1" x14ac:dyDescent="0.25">
      <c r="A163" s="263" t="s">
        <v>391</v>
      </c>
      <c r="B163" s="267">
        <v>34201</v>
      </c>
      <c r="C163" s="161" t="s">
        <v>2029</v>
      </c>
      <c r="D163" s="215"/>
      <c r="E163" s="287">
        <v>672120</v>
      </c>
      <c r="F163" s="287">
        <v>6216860</v>
      </c>
      <c r="G163" s="227" t="s">
        <v>1393</v>
      </c>
      <c r="H163" s="239">
        <v>631</v>
      </c>
      <c r="I163" s="239">
        <v>631</v>
      </c>
      <c r="J163" s="289">
        <v>27760</v>
      </c>
      <c r="K163" s="414" t="s">
        <v>1967</v>
      </c>
      <c r="L163" s="10">
        <v>4.5</v>
      </c>
      <c r="O163" s="205">
        <v>706</v>
      </c>
      <c r="Q163" s="1">
        <v>115</v>
      </c>
      <c r="U163" s="1">
        <v>25</v>
      </c>
      <c r="V163" s="164"/>
      <c r="W163" s="159" t="s">
        <v>1975</v>
      </c>
      <c r="X163" s="188" t="s">
        <v>2133</v>
      </c>
      <c r="Y163" s="1">
        <v>90</v>
      </c>
      <c r="AA163" s="1" t="s">
        <v>1588</v>
      </c>
      <c r="AB163" s="1" t="s">
        <v>1588</v>
      </c>
      <c r="AC163" s="1" t="s">
        <v>1393</v>
      </c>
      <c r="AD163" s="1" t="s">
        <v>1587</v>
      </c>
    </row>
    <row r="164" spans="1:30" ht="15" customHeight="1" x14ac:dyDescent="0.25">
      <c r="A164" s="263" t="s">
        <v>392</v>
      </c>
      <c r="B164" s="267">
        <v>34202</v>
      </c>
      <c r="C164" s="161" t="s">
        <v>2029</v>
      </c>
      <c r="D164" s="215"/>
      <c r="E164" s="287">
        <v>679878</v>
      </c>
      <c r="F164" s="287">
        <v>6170047</v>
      </c>
      <c r="G164" s="227" t="s">
        <v>1393</v>
      </c>
      <c r="H164" s="239">
        <v>622</v>
      </c>
      <c r="I164" s="239">
        <v>622</v>
      </c>
      <c r="J164" s="289">
        <v>27760</v>
      </c>
      <c r="K164" s="414" t="s">
        <v>1967</v>
      </c>
      <c r="L164" s="10">
        <v>4.5</v>
      </c>
      <c r="O164" s="205">
        <v>811</v>
      </c>
      <c r="Q164" s="1">
        <v>225</v>
      </c>
      <c r="U164" s="2">
        <v>10</v>
      </c>
      <c r="V164" s="164"/>
      <c r="W164" s="159" t="s">
        <v>1975</v>
      </c>
      <c r="X164" s="164" t="s">
        <v>2114</v>
      </c>
      <c r="Y164" s="1">
        <v>65</v>
      </c>
      <c r="AC164" s="1" t="s">
        <v>1393</v>
      </c>
      <c r="AD164" s="1" t="s">
        <v>1589</v>
      </c>
    </row>
    <row r="165" spans="1:30" ht="15" customHeight="1" x14ac:dyDescent="0.25">
      <c r="A165" s="263" t="s">
        <v>394</v>
      </c>
      <c r="B165" s="267">
        <v>34204</v>
      </c>
      <c r="C165" s="161" t="s">
        <v>2029</v>
      </c>
      <c r="D165" s="425"/>
      <c r="E165" s="287">
        <v>638930</v>
      </c>
      <c r="F165" s="287">
        <v>6184122</v>
      </c>
      <c r="G165" s="227" t="s">
        <v>1393</v>
      </c>
      <c r="H165" s="239">
        <v>591</v>
      </c>
      <c r="I165" s="239">
        <v>591</v>
      </c>
      <c r="J165" s="289">
        <v>27760</v>
      </c>
      <c r="K165" s="414" t="s">
        <v>1967</v>
      </c>
      <c r="L165" s="10">
        <v>4.5</v>
      </c>
      <c r="O165" s="205">
        <v>752</v>
      </c>
      <c r="Q165" s="1">
        <v>300</v>
      </c>
      <c r="R165" s="159" t="s">
        <v>1664</v>
      </c>
      <c r="U165" s="162" t="s">
        <v>1664</v>
      </c>
      <c r="V165" s="164"/>
      <c r="W165" s="159" t="s">
        <v>1664</v>
      </c>
      <c r="X165" s="159" t="s">
        <v>1664</v>
      </c>
      <c r="Y165" s="1" t="e">
        <f>VLOOKUP(B165,#REF!,4,FALSE)</f>
        <v>#REF!</v>
      </c>
      <c r="AA165" s="1" t="s">
        <v>1392</v>
      </c>
      <c r="AC165" s="1" t="s">
        <v>1393</v>
      </c>
      <c r="AD165" s="1" t="s">
        <v>1448</v>
      </c>
    </row>
    <row r="166" spans="1:30" ht="15" customHeight="1" x14ac:dyDescent="0.25">
      <c r="A166" s="263" t="s">
        <v>395</v>
      </c>
      <c r="B166" s="267">
        <v>35232</v>
      </c>
      <c r="C166" s="161" t="s">
        <v>2029</v>
      </c>
      <c r="D166" s="215"/>
      <c r="E166" s="287">
        <v>630189</v>
      </c>
      <c r="F166" s="287">
        <v>6183563</v>
      </c>
      <c r="G166" s="227" t="s">
        <v>1389</v>
      </c>
      <c r="H166" s="239">
        <v>591</v>
      </c>
      <c r="I166" s="239">
        <v>591</v>
      </c>
      <c r="J166" s="289">
        <v>27942</v>
      </c>
      <c r="K166" s="414" t="s">
        <v>1967</v>
      </c>
      <c r="L166" s="10">
        <v>4.5</v>
      </c>
      <c r="O166" s="205">
        <v>721</v>
      </c>
      <c r="Q166" s="1">
        <v>150</v>
      </c>
      <c r="U166" s="2">
        <v>25</v>
      </c>
      <c r="V166" s="164"/>
      <c r="W166" s="159" t="s">
        <v>1975</v>
      </c>
      <c r="X166" s="159" t="s">
        <v>1998</v>
      </c>
      <c r="Y166" s="1" t="e">
        <f>VLOOKUP(B166,#REF!,4,FALSE)</f>
        <v>#REF!</v>
      </c>
      <c r="AA166" s="1" t="s">
        <v>1590</v>
      </c>
      <c r="AC166" s="1" t="s">
        <v>1389</v>
      </c>
      <c r="AD166" s="1" t="s">
        <v>1478</v>
      </c>
    </row>
    <row r="167" spans="1:30" ht="15" customHeight="1" x14ac:dyDescent="0.25">
      <c r="A167" s="263" t="s">
        <v>398</v>
      </c>
      <c r="B167" s="267">
        <v>36485</v>
      </c>
      <c r="C167" s="161" t="s">
        <v>2029</v>
      </c>
      <c r="D167" s="205" t="s">
        <v>2220</v>
      </c>
      <c r="E167" s="287">
        <v>636579</v>
      </c>
      <c r="F167" s="287">
        <v>6190288</v>
      </c>
      <c r="G167" s="227" t="s">
        <v>1393</v>
      </c>
      <c r="H167" s="239">
        <v>591</v>
      </c>
      <c r="I167" s="239">
        <v>591</v>
      </c>
      <c r="J167" s="289">
        <v>28126</v>
      </c>
      <c r="K167" s="414" t="s">
        <v>1967</v>
      </c>
      <c r="L167" s="10">
        <v>4.5</v>
      </c>
      <c r="O167" s="205">
        <v>726</v>
      </c>
      <c r="Q167" s="1">
        <v>150</v>
      </c>
      <c r="U167" s="159"/>
      <c r="V167" s="164"/>
      <c r="W167" s="159" t="s">
        <v>1975</v>
      </c>
      <c r="X167" s="159"/>
      <c r="Y167" s="1" t="e">
        <f>VLOOKUP(B167,#REF!,4,FALSE)</f>
        <v>#REF!</v>
      </c>
      <c r="AC167" s="1" t="s">
        <v>1393</v>
      </c>
      <c r="AD167" s="1" t="s">
        <v>1452</v>
      </c>
    </row>
    <row r="168" spans="1:30" ht="15" customHeight="1" x14ac:dyDescent="0.25">
      <c r="A168" s="263" t="s">
        <v>400</v>
      </c>
      <c r="B168" s="267">
        <v>36499</v>
      </c>
      <c r="C168" s="161" t="s">
        <v>2029</v>
      </c>
      <c r="D168" s="215"/>
      <c r="E168" s="287">
        <v>640040</v>
      </c>
      <c r="F168" s="287">
        <v>6180570</v>
      </c>
      <c r="G168" s="227" t="s">
        <v>1393</v>
      </c>
      <c r="H168" s="239">
        <v>591</v>
      </c>
      <c r="I168" s="239">
        <v>591</v>
      </c>
      <c r="J168" s="289">
        <v>28126</v>
      </c>
      <c r="K168" s="414" t="s">
        <v>1967</v>
      </c>
      <c r="L168" s="10">
        <v>4.5</v>
      </c>
      <c r="O168" s="205">
        <v>803</v>
      </c>
      <c r="Q168" s="1">
        <v>135</v>
      </c>
      <c r="U168" s="2">
        <v>7</v>
      </c>
      <c r="V168" s="164"/>
      <c r="W168" s="159" t="s">
        <v>1975</v>
      </c>
      <c r="X168" s="161" t="s">
        <v>1999</v>
      </c>
      <c r="Y168" s="1" t="e">
        <f>VLOOKUP(B168,#REF!,4,FALSE)</f>
        <v>#REF!</v>
      </c>
      <c r="AC168" s="1" t="s">
        <v>1393</v>
      </c>
      <c r="AD168" s="1" t="s">
        <v>1591</v>
      </c>
    </row>
    <row r="169" spans="1:30" ht="15" customHeight="1" x14ac:dyDescent="0.25">
      <c r="A169" s="263" t="s">
        <v>401</v>
      </c>
      <c r="B169" s="267">
        <v>36500</v>
      </c>
      <c r="C169" s="161" t="s">
        <v>2029</v>
      </c>
      <c r="D169" s="215"/>
      <c r="E169" s="287">
        <v>675598</v>
      </c>
      <c r="F169" s="287">
        <v>6216550</v>
      </c>
      <c r="G169" s="227" t="s">
        <v>1393</v>
      </c>
      <c r="H169" s="239">
        <v>631</v>
      </c>
      <c r="I169" s="239">
        <v>631</v>
      </c>
      <c r="J169" s="289">
        <v>28126</v>
      </c>
      <c r="K169" s="414" t="s">
        <v>1967</v>
      </c>
      <c r="L169" s="10"/>
      <c r="O169" s="205">
        <v>654</v>
      </c>
      <c r="Q169" s="1">
        <v>90</v>
      </c>
      <c r="U169" s="1">
        <v>25</v>
      </c>
      <c r="V169" s="164"/>
      <c r="W169" s="159" t="s">
        <v>1975</v>
      </c>
      <c r="X169" s="188" t="s">
        <v>2134</v>
      </c>
      <c r="Y169" s="1">
        <v>50</v>
      </c>
      <c r="AC169" s="1" t="s">
        <v>1393</v>
      </c>
      <c r="AD169" s="1" t="s">
        <v>1592</v>
      </c>
    </row>
    <row r="170" spans="1:30" ht="15" customHeight="1" x14ac:dyDescent="0.25">
      <c r="A170" s="263" t="s">
        <v>403</v>
      </c>
      <c r="B170" s="267">
        <v>36501</v>
      </c>
      <c r="C170" s="161" t="s">
        <v>2029</v>
      </c>
      <c r="D170" s="215"/>
      <c r="E170" s="287">
        <v>676872</v>
      </c>
      <c r="F170" s="287">
        <v>6216820</v>
      </c>
      <c r="G170" s="227" t="s">
        <v>1393</v>
      </c>
      <c r="H170" s="239">
        <v>631</v>
      </c>
      <c r="I170" s="239">
        <v>631</v>
      </c>
      <c r="J170" s="289">
        <v>28126</v>
      </c>
      <c r="K170" s="414" t="s">
        <v>1967</v>
      </c>
      <c r="L170" s="10">
        <v>4.5</v>
      </c>
      <c r="O170" s="205">
        <v>649</v>
      </c>
      <c r="Q170" s="1">
        <v>640</v>
      </c>
      <c r="U170" s="189" t="s">
        <v>1664</v>
      </c>
      <c r="V170" s="164"/>
      <c r="W170" s="188" t="s">
        <v>1664</v>
      </c>
      <c r="X170" s="188" t="s">
        <v>1664</v>
      </c>
      <c r="Y170" s="1">
        <v>60</v>
      </c>
      <c r="AA170" s="1" t="s">
        <v>1392</v>
      </c>
      <c r="AC170" s="1" t="s">
        <v>1393</v>
      </c>
      <c r="AD170" s="1" t="s">
        <v>1593</v>
      </c>
    </row>
    <row r="171" spans="1:30" ht="15" customHeight="1" x14ac:dyDescent="0.25">
      <c r="A171" s="263" t="s">
        <v>404</v>
      </c>
      <c r="B171" s="267">
        <v>36502</v>
      </c>
      <c r="C171" s="161" t="s">
        <v>2029</v>
      </c>
      <c r="D171" s="215"/>
      <c r="E171" s="287">
        <v>675582</v>
      </c>
      <c r="F171" s="287">
        <v>6216723</v>
      </c>
      <c r="G171" s="227" t="s">
        <v>1393</v>
      </c>
      <c r="H171" s="239">
        <v>631</v>
      </c>
      <c r="I171" s="239">
        <v>631</v>
      </c>
      <c r="J171" s="289">
        <v>28126</v>
      </c>
      <c r="K171" s="414" t="s">
        <v>1967</v>
      </c>
      <c r="L171" s="10"/>
      <c r="O171" s="205">
        <v>658</v>
      </c>
      <c r="Q171" s="1">
        <v>90</v>
      </c>
      <c r="U171" s="1">
        <v>25</v>
      </c>
      <c r="V171" s="164"/>
      <c r="W171" s="159" t="s">
        <v>1975</v>
      </c>
      <c r="X171" s="188" t="s">
        <v>2134</v>
      </c>
      <c r="Y171" s="1">
        <v>50</v>
      </c>
      <c r="AA171" s="1" t="s">
        <v>1595</v>
      </c>
      <c r="AB171" s="1" t="s">
        <v>1595</v>
      </c>
      <c r="AC171" s="1" t="s">
        <v>1393</v>
      </c>
      <c r="AD171" s="1" t="s">
        <v>1594</v>
      </c>
    </row>
    <row r="172" spans="1:30" ht="15" customHeight="1" x14ac:dyDescent="0.25">
      <c r="A172" s="263" t="s">
        <v>405</v>
      </c>
      <c r="B172" s="267">
        <v>36508</v>
      </c>
      <c r="C172" s="161" t="s">
        <v>2029</v>
      </c>
      <c r="D172" s="215"/>
      <c r="E172" s="287">
        <v>672332</v>
      </c>
      <c r="F172" s="287">
        <v>6216759</v>
      </c>
      <c r="G172" s="227" t="s">
        <v>1393</v>
      </c>
      <c r="H172" s="239">
        <v>631</v>
      </c>
      <c r="I172" s="239">
        <v>631</v>
      </c>
      <c r="J172" s="289">
        <v>28126</v>
      </c>
      <c r="K172" s="414" t="s">
        <v>1967</v>
      </c>
      <c r="L172" s="10">
        <v>4.5</v>
      </c>
      <c r="O172" s="205">
        <v>694</v>
      </c>
      <c r="Q172" s="1">
        <v>210</v>
      </c>
      <c r="U172" s="1">
        <v>25</v>
      </c>
      <c r="V172" s="164"/>
      <c r="W172" s="159" t="s">
        <v>1975</v>
      </c>
      <c r="X172" s="188" t="s">
        <v>2135</v>
      </c>
      <c r="Y172" s="1">
        <v>50</v>
      </c>
      <c r="AA172" s="1" t="s">
        <v>1596</v>
      </c>
      <c r="AC172" s="1" t="s">
        <v>1393</v>
      </c>
      <c r="AD172" s="1" t="s">
        <v>1587</v>
      </c>
    </row>
    <row r="173" spans="1:30" ht="15" customHeight="1" x14ac:dyDescent="0.25">
      <c r="A173" s="263" t="s">
        <v>407</v>
      </c>
      <c r="B173" s="267">
        <v>36509</v>
      </c>
      <c r="C173" s="161" t="s">
        <v>2029</v>
      </c>
      <c r="D173" s="215"/>
      <c r="E173" s="287">
        <v>670673</v>
      </c>
      <c r="F173" s="287">
        <v>6216719</v>
      </c>
      <c r="G173" s="227" t="s">
        <v>1391</v>
      </c>
      <c r="H173" s="239">
        <v>631</v>
      </c>
      <c r="I173" s="239">
        <v>631</v>
      </c>
      <c r="J173" s="289">
        <v>28126</v>
      </c>
      <c r="K173" s="414" t="s">
        <v>1967</v>
      </c>
      <c r="L173" s="10">
        <v>4.5</v>
      </c>
      <c r="O173" s="205">
        <v>687</v>
      </c>
      <c r="Q173" s="1">
        <v>350</v>
      </c>
      <c r="U173" s="1">
        <v>10</v>
      </c>
      <c r="V173" s="164"/>
      <c r="W173" s="159" t="s">
        <v>1975</v>
      </c>
      <c r="X173" s="188" t="s">
        <v>2136</v>
      </c>
      <c r="Y173" s="1">
        <v>40</v>
      </c>
      <c r="AA173" s="1" t="s">
        <v>1597</v>
      </c>
      <c r="AC173" s="1" t="s">
        <v>1391</v>
      </c>
      <c r="AD173" s="1" t="s">
        <v>1390</v>
      </c>
    </row>
    <row r="174" spans="1:30" ht="15" customHeight="1" x14ac:dyDescent="0.25">
      <c r="A174" s="263" t="s">
        <v>408</v>
      </c>
      <c r="B174" s="267">
        <v>37829</v>
      </c>
      <c r="C174" s="161" t="s">
        <v>2029</v>
      </c>
      <c r="D174" s="423"/>
      <c r="E174" s="287">
        <v>625213</v>
      </c>
      <c r="F174" s="287">
        <v>6183032</v>
      </c>
      <c r="G174" s="227" t="s">
        <v>1393</v>
      </c>
      <c r="H174" s="239">
        <v>591</v>
      </c>
      <c r="I174" s="239">
        <v>591</v>
      </c>
      <c r="J174" s="289">
        <v>28338</v>
      </c>
      <c r="K174" s="414" t="s">
        <v>1967</v>
      </c>
      <c r="L174" s="10">
        <v>4.5</v>
      </c>
      <c r="O174" s="205">
        <v>720</v>
      </c>
      <c r="Q174" s="1">
        <v>165</v>
      </c>
      <c r="U174" s="2">
        <v>10</v>
      </c>
      <c r="V174" s="164"/>
      <c r="W174" s="159" t="s">
        <v>1975</v>
      </c>
      <c r="X174" s="161" t="s">
        <v>2000</v>
      </c>
      <c r="Y174" s="1" t="e">
        <f>VLOOKUP(B174,#REF!,4,FALSE)</f>
        <v>#REF!</v>
      </c>
      <c r="AA174" s="1" t="s">
        <v>1599</v>
      </c>
      <c r="AC174" s="1" t="s">
        <v>1393</v>
      </c>
      <c r="AD174" s="1" t="s">
        <v>1598</v>
      </c>
    </row>
    <row r="175" spans="1:30" ht="15" customHeight="1" x14ac:dyDescent="0.25">
      <c r="A175" s="263" t="s">
        <v>410</v>
      </c>
      <c r="B175" s="267">
        <v>38915</v>
      </c>
      <c r="C175" s="161" t="s">
        <v>2029</v>
      </c>
      <c r="D175" s="215"/>
      <c r="E175" s="287">
        <v>646956</v>
      </c>
      <c r="F175" s="287">
        <v>6176634</v>
      </c>
      <c r="G175" s="227" t="s">
        <v>1395</v>
      </c>
      <c r="H175" s="239">
        <v>591</v>
      </c>
      <c r="I175" s="239">
        <v>591</v>
      </c>
      <c r="J175" s="289">
        <v>28491</v>
      </c>
      <c r="K175" s="415" t="s">
        <v>1965</v>
      </c>
      <c r="L175" s="10"/>
      <c r="O175" s="205">
        <v>765</v>
      </c>
      <c r="Q175" s="1">
        <v>195</v>
      </c>
      <c r="U175" s="2">
        <v>10</v>
      </c>
      <c r="V175" s="164"/>
      <c r="W175" s="159" t="s">
        <v>1975</v>
      </c>
      <c r="X175" s="161" t="s">
        <v>2001</v>
      </c>
      <c r="Y175" s="1" t="e">
        <f>VLOOKUP(B175,#REF!,4,FALSE)</f>
        <v>#REF!</v>
      </c>
      <c r="AC175" s="1" t="s">
        <v>1395</v>
      </c>
      <c r="AD175" s="1" t="s">
        <v>1600</v>
      </c>
    </row>
    <row r="176" spans="1:30" ht="15" customHeight="1" x14ac:dyDescent="0.25">
      <c r="A176" s="263" t="s">
        <v>411</v>
      </c>
      <c r="B176" s="267">
        <v>38916</v>
      </c>
      <c r="C176" s="161" t="s">
        <v>2029</v>
      </c>
      <c r="D176" s="423"/>
      <c r="E176" s="287">
        <v>644514</v>
      </c>
      <c r="F176" s="287">
        <v>6182974</v>
      </c>
      <c r="G176" s="227" t="s">
        <v>1393</v>
      </c>
      <c r="H176" s="239">
        <v>591</v>
      </c>
      <c r="I176" s="239">
        <v>591</v>
      </c>
      <c r="J176" s="289">
        <v>28491</v>
      </c>
      <c r="K176" s="415" t="s">
        <v>1965</v>
      </c>
      <c r="L176" s="10"/>
      <c r="O176" s="205">
        <v>722</v>
      </c>
      <c r="Q176" s="1">
        <v>600</v>
      </c>
      <c r="U176" s="2">
        <v>4</v>
      </c>
      <c r="V176" s="164"/>
      <c r="W176" s="159" t="s">
        <v>1975</v>
      </c>
      <c r="X176" s="1">
        <v>420</v>
      </c>
      <c r="Y176" s="1" t="e">
        <f>VLOOKUP(B176,#REF!,4,FALSE)</f>
        <v>#REF!</v>
      </c>
      <c r="AA176" s="1" t="s">
        <v>1602</v>
      </c>
      <c r="AC176" s="1" t="s">
        <v>1393</v>
      </c>
      <c r="AD176" s="1" t="s">
        <v>1601</v>
      </c>
    </row>
    <row r="177" spans="1:30" ht="15" customHeight="1" x14ac:dyDescent="0.25">
      <c r="A177" s="263" t="s">
        <v>413</v>
      </c>
      <c r="B177" s="267">
        <v>38945</v>
      </c>
      <c r="C177" s="161" t="s">
        <v>2029</v>
      </c>
      <c r="D177" s="215"/>
      <c r="E177" s="287">
        <v>672380</v>
      </c>
      <c r="F177" s="287">
        <v>6177791</v>
      </c>
      <c r="G177" s="227" t="s">
        <v>1393</v>
      </c>
      <c r="H177" s="239">
        <v>593</v>
      </c>
      <c r="I177" s="239">
        <v>593</v>
      </c>
      <c r="J177" s="289">
        <v>28491</v>
      </c>
      <c r="K177" s="415" t="s">
        <v>1965</v>
      </c>
      <c r="L177" s="10"/>
      <c r="O177" s="205">
        <v>830</v>
      </c>
      <c r="Q177" s="1">
        <v>120</v>
      </c>
      <c r="U177" s="2">
        <v>6</v>
      </c>
      <c r="V177" s="164"/>
      <c r="W177" s="159" t="s">
        <v>1975</v>
      </c>
      <c r="X177" s="161" t="s">
        <v>1974</v>
      </c>
      <c r="Y177" s="1">
        <v>0</v>
      </c>
      <c r="AC177" s="1" t="s">
        <v>1393</v>
      </c>
      <c r="AD177" s="1" t="s">
        <v>1603</v>
      </c>
    </row>
    <row r="178" spans="1:30" ht="15" customHeight="1" x14ac:dyDescent="0.25">
      <c r="A178" s="263" t="s">
        <v>414</v>
      </c>
      <c r="B178" s="267">
        <v>38957</v>
      </c>
      <c r="C178" s="161" t="s">
        <v>2029</v>
      </c>
      <c r="D178" s="215"/>
      <c r="E178" s="287">
        <v>687755</v>
      </c>
      <c r="F178" s="287">
        <v>6153029</v>
      </c>
      <c r="G178" s="227" t="s">
        <v>1393</v>
      </c>
      <c r="H178" s="239">
        <v>622</v>
      </c>
      <c r="I178" s="239">
        <v>622</v>
      </c>
      <c r="J178" s="289">
        <v>28491</v>
      </c>
      <c r="K178" s="415" t="s">
        <v>1965</v>
      </c>
      <c r="L178" s="10"/>
      <c r="O178" s="205">
        <v>742</v>
      </c>
      <c r="Q178" s="1">
        <v>220</v>
      </c>
      <c r="U178" s="2">
        <v>15</v>
      </c>
      <c r="V178" s="164"/>
      <c r="W178" s="159" t="s">
        <v>1975</v>
      </c>
      <c r="X178" s="164" t="s">
        <v>2115</v>
      </c>
      <c r="Y178" s="1">
        <v>180</v>
      </c>
      <c r="AC178" s="1" t="s">
        <v>1393</v>
      </c>
      <c r="AD178" s="1" t="s">
        <v>1604</v>
      </c>
    </row>
    <row r="179" spans="1:30" ht="15" customHeight="1" x14ac:dyDescent="0.25">
      <c r="A179" s="263" t="s">
        <v>415</v>
      </c>
      <c r="B179" s="267">
        <v>38967</v>
      </c>
      <c r="C179" s="161" t="s">
        <v>2029</v>
      </c>
      <c r="D179" s="215"/>
      <c r="E179" s="287">
        <v>646858</v>
      </c>
      <c r="F179" s="287">
        <v>6176787</v>
      </c>
      <c r="G179" s="227" t="s">
        <v>1393</v>
      </c>
      <c r="H179" s="239">
        <v>591</v>
      </c>
      <c r="I179" s="239">
        <v>591</v>
      </c>
      <c r="J179" s="289">
        <v>28491</v>
      </c>
      <c r="K179" s="415" t="s">
        <v>1965</v>
      </c>
      <c r="L179" s="10"/>
      <c r="O179" s="205">
        <v>781</v>
      </c>
      <c r="Q179" s="1">
        <v>40</v>
      </c>
      <c r="U179" s="2">
        <v>6</v>
      </c>
      <c r="V179" s="164"/>
      <c r="W179" s="159" t="s">
        <v>1975</v>
      </c>
      <c r="X179" s="161" t="s">
        <v>2002</v>
      </c>
      <c r="Y179" s="1" t="e">
        <f>VLOOKUP(B179,#REF!,4,FALSE)</f>
        <v>#REF!</v>
      </c>
      <c r="AC179" s="1" t="s">
        <v>1393</v>
      </c>
      <c r="AD179" s="1" t="s">
        <v>1600</v>
      </c>
    </row>
    <row r="180" spans="1:30" ht="15" customHeight="1" x14ac:dyDescent="0.25">
      <c r="A180" s="263" t="s">
        <v>416</v>
      </c>
      <c r="B180" s="267">
        <v>38971</v>
      </c>
      <c r="C180" s="161" t="s">
        <v>2029</v>
      </c>
      <c r="D180" s="215"/>
      <c r="E180" s="287">
        <v>671338</v>
      </c>
      <c r="F180" s="287">
        <v>6177834</v>
      </c>
      <c r="G180" s="227" t="s">
        <v>1393</v>
      </c>
      <c r="I180" s="239">
        <v>593</v>
      </c>
      <c r="J180" s="289">
        <v>28491</v>
      </c>
      <c r="K180" s="415" t="s">
        <v>1965</v>
      </c>
      <c r="L180" s="10"/>
      <c r="O180" s="205">
        <v>784</v>
      </c>
      <c r="Q180" s="1">
        <v>180</v>
      </c>
      <c r="U180" s="188" t="s">
        <v>1664</v>
      </c>
      <c r="W180" s="188" t="s">
        <v>1664</v>
      </c>
      <c r="X180" s="188" t="s">
        <v>1664</v>
      </c>
      <c r="Y180" s="1">
        <v>60</v>
      </c>
      <c r="AA180" s="1" t="s">
        <v>1392</v>
      </c>
      <c r="AC180" s="1" t="s">
        <v>1393</v>
      </c>
      <c r="AD180" s="1" t="s">
        <v>1603</v>
      </c>
    </row>
    <row r="181" spans="1:30" ht="15" customHeight="1" x14ac:dyDescent="0.25">
      <c r="A181" s="263" t="s">
        <v>417</v>
      </c>
      <c r="B181" s="267">
        <v>39074</v>
      </c>
      <c r="C181" s="161" t="s">
        <v>2029</v>
      </c>
      <c r="D181" s="215"/>
      <c r="E181" s="287">
        <v>677478</v>
      </c>
      <c r="F181" s="287">
        <v>6178975</v>
      </c>
      <c r="G181" s="227" t="s">
        <v>1395</v>
      </c>
      <c r="H181" s="239">
        <v>593</v>
      </c>
      <c r="I181" s="239">
        <v>593</v>
      </c>
      <c r="J181" s="289">
        <v>28491</v>
      </c>
      <c r="K181" s="415" t="s">
        <v>1965</v>
      </c>
      <c r="L181" s="10"/>
      <c r="O181" s="205">
        <v>670</v>
      </c>
      <c r="Q181" s="1">
        <v>300</v>
      </c>
      <c r="U181" s="2">
        <v>1.5</v>
      </c>
      <c r="V181" s="164"/>
      <c r="W181" s="159" t="s">
        <v>1975</v>
      </c>
      <c r="X181" s="161" t="s">
        <v>2065</v>
      </c>
      <c r="Y181" s="1">
        <v>70</v>
      </c>
      <c r="AC181" s="1" t="s">
        <v>1395</v>
      </c>
      <c r="AD181" s="1" t="s">
        <v>1441</v>
      </c>
    </row>
    <row r="182" spans="1:30" ht="15" customHeight="1" x14ac:dyDescent="0.25">
      <c r="A182" s="263" t="s">
        <v>418</v>
      </c>
      <c r="B182" s="267">
        <v>39075</v>
      </c>
      <c r="C182" s="161" t="s">
        <v>2029</v>
      </c>
      <c r="D182" s="205"/>
      <c r="E182" s="287">
        <v>639486</v>
      </c>
      <c r="F182" s="287">
        <v>6194727</v>
      </c>
      <c r="G182" s="227" t="s">
        <v>1395</v>
      </c>
      <c r="H182" s="239">
        <v>595</v>
      </c>
      <c r="I182" s="239">
        <v>595</v>
      </c>
      <c r="J182" s="289">
        <v>28491</v>
      </c>
      <c r="K182" s="415" t="s">
        <v>1965</v>
      </c>
      <c r="L182" s="10"/>
      <c r="O182" s="205">
        <v>731</v>
      </c>
      <c r="Q182" s="1">
        <v>275</v>
      </c>
      <c r="U182" s="2">
        <v>1</v>
      </c>
      <c r="V182" s="164"/>
      <c r="W182" s="159" t="s">
        <v>1975</v>
      </c>
      <c r="X182" s="164" t="s">
        <v>2095</v>
      </c>
      <c r="Y182" s="1">
        <v>40</v>
      </c>
      <c r="AA182" s="1" t="s">
        <v>1606</v>
      </c>
      <c r="AC182" s="1" t="s">
        <v>1395</v>
      </c>
      <c r="AD182" s="1" t="s">
        <v>1605</v>
      </c>
    </row>
    <row r="183" spans="1:30" ht="15" customHeight="1" x14ac:dyDescent="0.25">
      <c r="A183" s="263" t="s">
        <v>419</v>
      </c>
      <c r="B183" s="267">
        <v>39076</v>
      </c>
      <c r="C183" s="161" t="s">
        <v>2029</v>
      </c>
      <c r="D183" s="215"/>
      <c r="E183" s="287">
        <v>650799</v>
      </c>
      <c r="F183" s="287">
        <v>6205408</v>
      </c>
      <c r="G183" s="227" t="s">
        <v>1393</v>
      </c>
      <c r="H183" s="239">
        <v>634</v>
      </c>
      <c r="I183" s="239">
        <v>634</v>
      </c>
      <c r="J183" s="289">
        <v>28491</v>
      </c>
      <c r="K183" s="415" t="s">
        <v>1965</v>
      </c>
      <c r="L183" s="10"/>
      <c r="O183" s="205">
        <v>693</v>
      </c>
      <c r="Q183" s="1">
        <v>375</v>
      </c>
      <c r="U183" s="1">
        <v>7</v>
      </c>
      <c r="Y183" s="1">
        <v>280</v>
      </c>
      <c r="AA183" s="1" t="s">
        <v>1608</v>
      </c>
      <c r="AC183" s="1" t="s">
        <v>1393</v>
      </c>
      <c r="AD183" s="1" t="s">
        <v>1607</v>
      </c>
    </row>
    <row r="184" spans="1:30" ht="15" customHeight="1" x14ac:dyDescent="0.25">
      <c r="A184" s="263" t="s">
        <v>420</v>
      </c>
      <c r="B184" s="267">
        <v>39078</v>
      </c>
      <c r="C184" s="161" t="s">
        <v>2029</v>
      </c>
      <c r="D184" s="215"/>
      <c r="E184" s="287">
        <v>641777</v>
      </c>
      <c r="F184" s="287">
        <v>6185708</v>
      </c>
      <c r="G184" s="227" t="s">
        <v>1395</v>
      </c>
      <c r="H184" s="239">
        <v>591</v>
      </c>
      <c r="I184" s="239">
        <v>591</v>
      </c>
      <c r="J184" s="289">
        <v>28491</v>
      </c>
      <c r="K184" s="415" t="s">
        <v>1965</v>
      </c>
      <c r="L184" s="10"/>
      <c r="O184" s="205">
        <v>740</v>
      </c>
      <c r="Q184" s="1">
        <v>460</v>
      </c>
      <c r="U184" s="162" t="s">
        <v>1664</v>
      </c>
      <c r="V184" s="164"/>
      <c r="W184" s="162" t="s">
        <v>1664</v>
      </c>
      <c r="X184" s="162" t="s">
        <v>1664</v>
      </c>
      <c r="Y184" s="1" t="e">
        <f>VLOOKUP(B184,#REF!,4,FALSE)</f>
        <v>#REF!</v>
      </c>
      <c r="AC184" s="1" t="s">
        <v>1395</v>
      </c>
      <c r="AD184" s="1" t="s">
        <v>1609</v>
      </c>
    </row>
    <row r="185" spans="1:30" ht="15" customHeight="1" x14ac:dyDescent="0.25">
      <c r="A185" s="263" t="s">
        <v>422</v>
      </c>
      <c r="B185" s="267">
        <v>39081</v>
      </c>
      <c r="C185" s="161" t="s">
        <v>2029</v>
      </c>
      <c r="D185" s="215"/>
      <c r="E185" s="287">
        <v>630228</v>
      </c>
      <c r="F185" s="287">
        <v>6184174</v>
      </c>
      <c r="G185" s="227" t="s">
        <v>1395</v>
      </c>
      <c r="H185" s="239">
        <v>591</v>
      </c>
      <c r="I185" s="239">
        <v>591</v>
      </c>
      <c r="J185" s="289">
        <v>28491</v>
      </c>
      <c r="K185" s="415" t="s">
        <v>1965</v>
      </c>
      <c r="L185" s="10"/>
      <c r="O185" s="205">
        <v>753</v>
      </c>
      <c r="Q185" s="1">
        <v>105</v>
      </c>
      <c r="U185" s="2">
        <v>5</v>
      </c>
      <c r="V185" s="164"/>
      <c r="W185" s="159" t="s">
        <v>1975</v>
      </c>
      <c r="X185" s="161" t="s">
        <v>2003</v>
      </c>
      <c r="Y185" s="1" t="e">
        <f>VLOOKUP(B185,#REF!,4,FALSE)</f>
        <v>#REF!</v>
      </c>
      <c r="AC185" s="1" t="s">
        <v>1395</v>
      </c>
      <c r="AD185" s="1" t="s">
        <v>1478</v>
      </c>
    </row>
    <row r="186" spans="1:30" ht="15" customHeight="1" x14ac:dyDescent="0.25">
      <c r="A186" s="263" t="s">
        <v>423</v>
      </c>
      <c r="B186" s="267">
        <v>39082</v>
      </c>
      <c r="C186" s="161" t="s">
        <v>2029</v>
      </c>
      <c r="D186" s="215"/>
      <c r="E186" s="287">
        <v>684763</v>
      </c>
      <c r="F186" s="287">
        <v>6178968</v>
      </c>
      <c r="G186" s="227" t="s">
        <v>1395</v>
      </c>
      <c r="I186" s="242" t="s">
        <v>2490</v>
      </c>
      <c r="J186" s="289">
        <v>28491</v>
      </c>
      <c r="K186" s="415" t="s">
        <v>1965</v>
      </c>
      <c r="L186" s="10"/>
      <c r="O186" s="205">
        <v>824</v>
      </c>
      <c r="Q186" s="1">
        <v>165</v>
      </c>
      <c r="U186" s="1">
        <v>2</v>
      </c>
      <c r="Y186" s="1">
        <v>25</v>
      </c>
      <c r="AC186" s="1" t="s">
        <v>1395</v>
      </c>
      <c r="AD186" s="1" t="s">
        <v>1610</v>
      </c>
    </row>
    <row r="187" spans="1:30" ht="15" customHeight="1" x14ac:dyDescent="0.25">
      <c r="A187" s="263" t="s">
        <v>424</v>
      </c>
      <c r="B187" s="267">
        <v>39083</v>
      </c>
      <c r="C187" s="161" t="s">
        <v>2029</v>
      </c>
      <c r="D187" s="215"/>
      <c r="E187" s="287">
        <v>649898</v>
      </c>
      <c r="F187" s="287">
        <v>6182812</v>
      </c>
      <c r="G187" s="227" t="s">
        <v>1395</v>
      </c>
      <c r="H187" s="239">
        <v>597</v>
      </c>
      <c r="I187" s="239">
        <v>597</v>
      </c>
      <c r="J187" s="289">
        <v>28491</v>
      </c>
      <c r="K187" s="415" t="s">
        <v>1965</v>
      </c>
      <c r="L187" s="10"/>
      <c r="O187" s="205">
        <v>706</v>
      </c>
      <c r="Q187" s="1">
        <v>460</v>
      </c>
      <c r="R187" s="1" t="s">
        <v>1961</v>
      </c>
      <c r="S187" s="2" t="s">
        <v>1961</v>
      </c>
      <c r="T187" s="2" t="s">
        <v>1961</v>
      </c>
      <c r="U187" s="2">
        <v>75</v>
      </c>
      <c r="V187" s="164"/>
      <c r="W187" s="195" t="s">
        <v>2079</v>
      </c>
      <c r="X187" s="195" t="s">
        <v>2176</v>
      </c>
      <c r="Y187" s="195"/>
      <c r="AC187" s="1" t="s">
        <v>1395</v>
      </c>
      <c r="AD187" s="1" t="s">
        <v>1611</v>
      </c>
    </row>
    <row r="188" spans="1:30" ht="15" customHeight="1" x14ac:dyDescent="0.25">
      <c r="A188" s="263" t="s">
        <v>425</v>
      </c>
      <c r="B188" s="267">
        <v>39084</v>
      </c>
      <c r="C188" s="161" t="s">
        <v>2029</v>
      </c>
      <c r="D188" s="215"/>
      <c r="E188" s="287">
        <v>630665</v>
      </c>
      <c r="F188" s="287">
        <v>6184077</v>
      </c>
      <c r="G188" s="227" t="s">
        <v>1393</v>
      </c>
      <c r="H188" s="239">
        <v>591</v>
      </c>
      <c r="I188" s="239">
        <v>591</v>
      </c>
      <c r="J188" s="289">
        <v>28491</v>
      </c>
      <c r="K188" s="415" t="s">
        <v>1965</v>
      </c>
      <c r="L188" s="10"/>
      <c r="O188" s="205">
        <v>748</v>
      </c>
      <c r="Q188" s="1">
        <v>300</v>
      </c>
      <c r="U188" s="2">
        <v>1</v>
      </c>
      <c r="V188" s="164"/>
      <c r="W188" s="159" t="s">
        <v>1975</v>
      </c>
      <c r="X188" s="161" t="s">
        <v>2004</v>
      </c>
      <c r="Y188" s="1" t="e">
        <f>VLOOKUP(B188,#REF!,4,FALSE)</f>
        <v>#REF!</v>
      </c>
      <c r="AC188" s="1" t="s">
        <v>1393</v>
      </c>
      <c r="AD188" s="1" t="s">
        <v>1478</v>
      </c>
    </row>
    <row r="189" spans="1:30" ht="15" customHeight="1" x14ac:dyDescent="0.25">
      <c r="A189" s="263" t="s">
        <v>426</v>
      </c>
      <c r="B189" s="267">
        <v>39086</v>
      </c>
      <c r="C189" s="161" t="s">
        <v>2029</v>
      </c>
      <c r="D189" s="215"/>
      <c r="E189" s="287">
        <v>681371</v>
      </c>
      <c r="F189" s="287">
        <v>6211554</v>
      </c>
      <c r="G189" s="227" t="s">
        <v>1393</v>
      </c>
      <c r="I189" s="239">
        <v>633</v>
      </c>
      <c r="J189" s="289">
        <v>28491</v>
      </c>
      <c r="K189" s="415" t="s">
        <v>1965</v>
      </c>
      <c r="L189" s="10"/>
      <c r="O189" s="205">
        <v>696</v>
      </c>
      <c r="Q189" s="1">
        <v>240</v>
      </c>
      <c r="U189" s="188" t="s">
        <v>1664</v>
      </c>
      <c r="W189" s="188" t="s">
        <v>1664</v>
      </c>
      <c r="X189" s="188" t="s">
        <v>1664</v>
      </c>
      <c r="Y189" s="1">
        <v>60</v>
      </c>
      <c r="AA189" s="1" t="s">
        <v>1392</v>
      </c>
      <c r="AC189" s="1" t="s">
        <v>1393</v>
      </c>
      <c r="AD189" s="1" t="s">
        <v>1612</v>
      </c>
    </row>
    <row r="190" spans="1:30" ht="15" customHeight="1" x14ac:dyDescent="0.25">
      <c r="A190" s="263" t="s">
        <v>427</v>
      </c>
      <c r="B190" s="267">
        <v>39088</v>
      </c>
      <c r="C190" s="161" t="s">
        <v>2029</v>
      </c>
      <c r="D190" s="215"/>
      <c r="E190" s="287">
        <v>684366</v>
      </c>
      <c r="F190" s="287">
        <v>6178904</v>
      </c>
      <c r="G190" s="227" t="s">
        <v>1395</v>
      </c>
      <c r="I190" s="242" t="s">
        <v>2490</v>
      </c>
      <c r="J190" s="289">
        <v>28491</v>
      </c>
      <c r="K190" s="415" t="s">
        <v>1965</v>
      </c>
      <c r="L190" s="10"/>
      <c r="O190" s="205">
        <v>781</v>
      </c>
      <c r="Q190" s="1">
        <v>200</v>
      </c>
      <c r="U190" s="188" t="s">
        <v>1664</v>
      </c>
      <c r="W190" s="188" t="s">
        <v>1664</v>
      </c>
      <c r="X190" s="188" t="s">
        <v>1664</v>
      </c>
      <c r="Y190" s="1">
        <v>65</v>
      </c>
      <c r="AA190" s="1" t="s">
        <v>1392</v>
      </c>
      <c r="AC190" s="1" t="s">
        <v>1395</v>
      </c>
      <c r="AD190" s="1" t="s">
        <v>1610</v>
      </c>
    </row>
    <row r="191" spans="1:30" ht="15" customHeight="1" x14ac:dyDescent="0.25">
      <c r="A191" s="263" t="s">
        <v>428</v>
      </c>
      <c r="B191" s="267">
        <v>39090</v>
      </c>
      <c r="C191" s="161" t="s">
        <v>2029</v>
      </c>
      <c r="D191" s="215"/>
      <c r="E191" s="287">
        <v>638315</v>
      </c>
      <c r="F191" s="287">
        <v>6193776</v>
      </c>
      <c r="G191" s="227" t="s">
        <v>1393</v>
      </c>
      <c r="H191" s="239">
        <v>595</v>
      </c>
      <c r="I191" s="239">
        <v>595</v>
      </c>
      <c r="J191" s="289">
        <v>28491</v>
      </c>
      <c r="K191" s="415" t="s">
        <v>1965</v>
      </c>
      <c r="L191" s="10"/>
      <c r="O191" s="205">
        <v>695</v>
      </c>
      <c r="Q191" s="1">
        <v>195</v>
      </c>
      <c r="U191" s="2">
        <v>10</v>
      </c>
      <c r="V191" s="164"/>
      <c r="W191" s="159" t="s">
        <v>1975</v>
      </c>
      <c r="X191" s="164" t="s">
        <v>2096</v>
      </c>
      <c r="Y191" s="1">
        <v>140</v>
      </c>
      <c r="AA191" s="1" t="s">
        <v>1613</v>
      </c>
      <c r="AB191" s="1" t="s">
        <v>1613</v>
      </c>
      <c r="AC191" s="1" t="s">
        <v>1393</v>
      </c>
      <c r="AD191" s="1" t="s">
        <v>1548</v>
      </c>
    </row>
    <row r="192" spans="1:30" ht="15" customHeight="1" x14ac:dyDescent="0.25">
      <c r="A192" s="263" t="s">
        <v>429</v>
      </c>
      <c r="B192" s="267">
        <v>39091</v>
      </c>
      <c r="C192" s="161" t="s">
        <v>2029</v>
      </c>
      <c r="D192" s="215"/>
      <c r="E192" s="287">
        <v>661246</v>
      </c>
      <c r="F192" s="287">
        <v>6178314</v>
      </c>
      <c r="G192" s="227" t="s">
        <v>1393</v>
      </c>
      <c r="H192" s="239">
        <v>593</v>
      </c>
      <c r="I192" s="239">
        <v>593</v>
      </c>
      <c r="J192" s="289">
        <v>28491</v>
      </c>
      <c r="K192" s="415" t="s">
        <v>1965</v>
      </c>
      <c r="L192" s="10"/>
      <c r="O192" s="205">
        <v>852</v>
      </c>
      <c r="Q192" s="1">
        <v>60</v>
      </c>
      <c r="U192" s="162"/>
      <c r="V192" s="164"/>
      <c r="W192" s="161" t="s">
        <v>1965</v>
      </c>
      <c r="X192" s="161" t="s">
        <v>1965</v>
      </c>
      <c r="Y192" s="1">
        <v>25</v>
      </c>
      <c r="AC192" s="1" t="s">
        <v>1393</v>
      </c>
      <c r="AD192" s="1" t="s">
        <v>1614</v>
      </c>
    </row>
    <row r="193" spans="1:30" ht="15" customHeight="1" x14ac:dyDescent="0.25">
      <c r="A193" s="263" t="s">
        <v>430</v>
      </c>
      <c r="B193" s="267">
        <v>39092</v>
      </c>
      <c r="C193" s="161" t="s">
        <v>2029</v>
      </c>
      <c r="D193" s="215"/>
      <c r="E193" s="287">
        <v>627088</v>
      </c>
      <c r="F193" s="287">
        <v>6190773</v>
      </c>
      <c r="G193" s="227" t="s">
        <v>1395</v>
      </c>
      <c r="H193" s="239">
        <v>591</v>
      </c>
      <c r="I193" s="239">
        <v>591</v>
      </c>
      <c r="J193" s="289">
        <v>28491</v>
      </c>
      <c r="K193" s="415" t="s">
        <v>1965</v>
      </c>
      <c r="L193" s="10"/>
      <c r="O193" s="205">
        <v>710</v>
      </c>
      <c r="Q193" s="1">
        <v>110</v>
      </c>
      <c r="U193" s="2">
        <v>10</v>
      </c>
      <c r="V193" s="164"/>
      <c r="W193" s="161" t="s">
        <v>1987</v>
      </c>
      <c r="X193" s="161" t="s">
        <v>2005</v>
      </c>
      <c r="Y193" s="1" t="e">
        <f>VLOOKUP(B193,#REF!,4,FALSE)</f>
        <v>#REF!</v>
      </c>
      <c r="AA193" s="1" t="s">
        <v>1615</v>
      </c>
      <c r="AB193" s="1" t="s">
        <v>1615</v>
      </c>
      <c r="AC193" s="1" t="s">
        <v>1395</v>
      </c>
      <c r="AD193" s="1" t="s">
        <v>1502</v>
      </c>
    </row>
    <row r="194" spans="1:30" ht="15" customHeight="1" x14ac:dyDescent="0.25">
      <c r="A194" s="263" t="s">
        <v>431</v>
      </c>
      <c r="B194" s="267">
        <v>39093</v>
      </c>
      <c r="C194" s="161" t="s">
        <v>2029</v>
      </c>
      <c r="D194" s="205"/>
      <c r="E194" s="287">
        <v>638072</v>
      </c>
      <c r="F194" s="287">
        <v>6186991</v>
      </c>
      <c r="G194" s="227" t="s">
        <v>1393</v>
      </c>
      <c r="H194" s="239">
        <v>596</v>
      </c>
      <c r="I194" s="239">
        <v>596</v>
      </c>
      <c r="J194" s="289">
        <v>28491</v>
      </c>
      <c r="K194" s="415" t="s">
        <v>1965</v>
      </c>
      <c r="L194" s="10"/>
      <c r="O194" s="205">
        <v>750</v>
      </c>
      <c r="Q194" s="1">
        <v>215</v>
      </c>
      <c r="R194" s="1" t="s">
        <v>1961</v>
      </c>
      <c r="S194" s="2" t="s">
        <v>1961</v>
      </c>
      <c r="T194" s="2" t="s">
        <v>1961</v>
      </c>
      <c r="U194" s="2">
        <v>5</v>
      </c>
      <c r="V194" s="164"/>
      <c r="W194" s="195" t="s">
        <v>2079</v>
      </c>
      <c r="X194" s="195" t="s">
        <v>2167</v>
      </c>
      <c r="Y194" s="195"/>
      <c r="AC194" s="1" t="s">
        <v>1393</v>
      </c>
      <c r="AD194" s="1" t="s">
        <v>1616</v>
      </c>
    </row>
    <row r="195" spans="1:30" ht="15" customHeight="1" x14ac:dyDescent="0.25">
      <c r="A195" s="263" t="s">
        <v>432</v>
      </c>
      <c r="B195" s="267">
        <v>39097</v>
      </c>
      <c r="C195" s="161" t="s">
        <v>2029</v>
      </c>
      <c r="D195" s="215"/>
      <c r="E195" s="287">
        <v>635090</v>
      </c>
      <c r="F195" s="287">
        <v>6195025</v>
      </c>
      <c r="G195" s="227" t="s">
        <v>1395</v>
      </c>
      <c r="H195" s="239">
        <v>595</v>
      </c>
      <c r="I195" s="239">
        <v>595</v>
      </c>
      <c r="J195" s="289">
        <v>28491</v>
      </c>
      <c r="K195" s="415" t="s">
        <v>1965</v>
      </c>
      <c r="L195" s="10"/>
      <c r="O195" s="205">
        <v>750</v>
      </c>
      <c r="Q195" s="1">
        <v>160</v>
      </c>
      <c r="U195" s="2">
        <v>6</v>
      </c>
      <c r="V195" s="164"/>
      <c r="W195" s="159" t="s">
        <v>1975</v>
      </c>
      <c r="X195" s="164" t="s">
        <v>2097</v>
      </c>
      <c r="Y195" s="1">
        <v>45</v>
      </c>
      <c r="AA195" s="1" t="s">
        <v>1618</v>
      </c>
      <c r="AB195" s="1" t="s">
        <v>1618</v>
      </c>
      <c r="AC195" s="1" t="s">
        <v>1395</v>
      </c>
      <c r="AD195" s="1" t="s">
        <v>1617</v>
      </c>
    </row>
    <row r="196" spans="1:30" ht="15" customHeight="1" x14ac:dyDescent="0.25">
      <c r="A196" s="263" t="s">
        <v>433</v>
      </c>
      <c r="B196" s="267">
        <v>39098</v>
      </c>
      <c r="C196" s="161" t="s">
        <v>2029</v>
      </c>
      <c r="D196" s="205"/>
      <c r="E196" s="287">
        <v>663586</v>
      </c>
      <c r="F196" s="287">
        <v>6178147</v>
      </c>
      <c r="G196" s="227" t="s">
        <v>1393</v>
      </c>
      <c r="H196" s="239">
        <v>593</v>
      </c>
      <c r="I196" s="239">
        <v>593</v>
      </c>
      <c r="J196" s="289">
        <v>28491</v>
      </c>
      <c r="K196" s="415" t="s">
        <v>1965</v>
      </c>
      <c r="L196" s="10"/>
      <c r="O196" s="205">
        <v>825</v>
      </c>
      <c r="Q196" s="1">
        <v>135</v>
      </c>
      <c r="U196" s="2">
        <v>5</v>
      </c>
      <c r="V196" s="164"/>
      <c r="W196" s="159" t="s">
        <v>1975</v>
      </c>
      <c r="X196" s="161" t="s">
        <v>2064</v>
      </c>
      <c r="Y196" s="1">
        <v>50</v>
      </c>
      <c r="AA196" s="1" t="s">
        <v>1620</v>
      </c>
      <c r="AB196" s="1" t="s">
        <v>1620</v>
      </c>
      <c r="AC196" s="1" t="s">
        <v>1393</v>
      </c>
      <c r="AD196" s="1" t="s">
        <v>1619</v>
      </c>
    </row>
    <row r="197" spans="1:30" ht="15" customHeight="1" x14ac:dyDescent="0.25">
      <c r="A197" s="263" t="s">
        <v>434</v>
      </c>
      <c r="B197" s="267">
        <v>39099</v>
      </c>
      <c r="C197" s="161" t="s">
        <v>2029</v>
      </c>
      <c r="D197" s="215"/>
      <c r="E197" s="287">
        <v>621110</v>
      </c>
      <c r="F197" s="287">
        <v>6181726</v>
      </c>
      <c r="G197" s="227" t="s">
        <v>1393</v>
      </c>
      <c r="H197" s="239">
        <v>591</v>
      </c>
      <c r="I197" s="239">
        <v>591</v>
      </c>
      <c r="J197" s="289">
        <v>28491</v>
      </c>
      <c r="K197" s="415" t="s">
        <v>1965</v>
      </c>
      <c r="L197" s="10"/>
      <c r="O197" s="205">
        <v>712</v>
      </c>
      <c r="Q197" s="1">
        <v>240</v>
      </c>
      <c r="U197" s="2">
        <v>10</v>
      </c>
      <c r="V197" s="164"/>
      <c r="W197" s="159" t="s">
        <v>1975</v>
      </c>
      <c r="X197" s="161" t="s">
        <v>2006</v>
      </c>
      <c r="Y197" s="1" t="e">
        <f>VLOOKUP(B197,#REF!,4,FALSE)</f>
        <v>#REF!</v>
      </c>
      <c r="AA197" s="1" t="s">
        <v>1621</v>
      </c>
      <c r="AC197" s="1" t="s">
        <v>1393</v>
      </c>
      <c r="AD197" s="1" t="s">
        <v>1463</v>
      </c>
    </row>
    <row r="198" spans="1:30" ht="15" customHeight="1" x14ac:dyDescent="0.25">
      <c r="A198" s="263" t="s">
        <v>435</v>
      </c>
      <c r="B198" s="267">
        <v>39100</v>
      </c>
      <c r="C198" s="161" t="s">
        <v>2029</v>
      </c>
      <c r="D198" s="215"/>
      <c r="E198" s="287">
        <v>673726</v>
      </c>
      <c r="F198" s="287">
        <v>6165897</v>
      </c>
      <c r="G198" s="227" t="s">
        <v>1393</v>
      </c>
      <c r="H198" s="239">
        <v>622</v>
      </c>
      <c r="I198" s="239">
        <v>622</v>
      </c>
      <c r="J198" s="289">
        <v>28491</v>
      </c>
      <c r="K198" s="415" t="s">
        <v>1965</v>
      </c>
      <c r="L198" s="10"/>
      <c r="O198" s="205">
        <v>818</v>
      </c>
      <c r="Q198" s="1">
        <v>200</v>
      </c>
      <c r="U198" s="2">
        <v>3</v>
      </c>
      <c r="V198" s="164"/>
      <c r="W198" s="159" t="s">
        <v>1975</v>
      </c>
      <c r="X198" s="164" t="s">
        <v>2116</v>
      </c>
      <c r="Y198" s="1">
        <v>50</v>
      </c>
      <c r="AC198" s="1" t="s">
        <v>1393</v>
      </c>
      <c r="AD198" s="1" t="s">
        <v>1622</v>
      </c>
    </row>
    <row r="199" spans="1:30" ht="15" customHeight="1" x14ac:dyDescent="0.25">
      <c r="A199" s="263" t="s">
        <v>436</v>
      </c>
      <c r="B199" s="267">
        <v>39101</v>
      </c>
      <c r="C199" s="161" t="s">
        <v>2029</v>
      </c>
      <c r="D199" s="215"/>
      <c r="E199" s="287">
        <v>660475</v>
      </c>
      <c r="F199" s="287">
        <v>6183119</v>
      </c>
      <c r="G199" s="227" t="s">
        <v>1393</v>
      </c>
      <c r="H199" s="239">
        <v>593</v>
      </c>
      <c r="I199" s="239">
        <v>593</v>
      </c>
      <c r="J199" s="289">
        <v>28491</v>
      </c>
      <c r="K199" s="415" t="s">
        <v>1965</v>
      </c>
      <c r="L199" s="10"/>
      <c r="O199" s="205">
        <v>807</v>
      </c>
      <c r="Q199" s="1">
        <v>195</v>
      </c>
      <c r="U199" s="2">
        <v>3</v>
      </c>
      <c r="V199" s="164"/>
      <c r="W199" s="159" t="s">
        <v>1975</v>
      </c>
      <c r="X199" s="161" t="s">
        <v>2063</v>
      </c>
      <c r="Y199" s="1">
        <v>75</v>
      </c>
      <c r="AA199" s="1" t="s">
        <v>1624</v>
      </c>
      <c r="AB199" s="1" t="s">
        <v>1624</v>
      </c>
      <c r="AC199" s="1" t="s">
        <v>1393</v>
      </c>
      <c r="AD199" s="1" t="s">
        <v>1623</v>
      </c>
    </row>
    <row r="200" spans="1:30" ht="15" customHeight="1" x14ac:dyDescent="0.25">
      <c r="A200" s="263" t="s">
        <v>437</v>
      </c>
      <c r="B200" s="267">
        <v>39102</v>
      </c>
      <c r="C200" s="161" t="s">
        <v>2029</v>
      </c>
      <c r="D200" s="215"/>
      <c r="E200" s="287">
        <v>636365</v>
      </c>
      <c r="F200" s="287">
        <v>6190420</v>
      </c>
      <c r="G200" s="227" t="s">
        <v>1395</v>
      </c>
      <c r="H200" s="239">
        <v>592</v>
      </c>
      <c r="I200" s="239">
        <v>592</v>
      </c>
      <c r="J200" s="289">
        <v>28491</v>
      </c>
      <c r="K200" s="415" t="s">
        <v>1965</v>
      </c>
      <c r="L200" s="10"/>
      <c r="O200" s="205">
        <v>726</v>
      </c>
      <c r="Q200" s="1">
        <v>135</v>
      </c>
      <c r="R200" s="1" t="s">
        <v>1961</v>
      </c>
      <c r="S200" s="2" t="s">
        <v>1961</v>
      </c>
      <c r="T200" s="2" t="s">
        <v>1961</v>
      </c>
      <c r="U200" s="2">
        <v>25</v>
      </c>
      <c r="V200" s="164"/>
      <c r="W200" s="195" t="s">
        <v>2079</v>
      </c>
      <c r="X200" s="195" t="s">
        <v>1965</v>
      </c>
      <c r="Y200" s="195"/>
      <c r="AA200" s="1" t="s">
        <v>1625</v>
      </c>
      <c r="AB200" s="1" t="s">
        <v>1625</v>
      </c>
      <c r="AC200" s="1" t="s">
        <v>1395</v>
      </c>
      <c r="AD200" s="1" t="s">
        <v>1452</v>
      </c>
    </row>
    <row r="201" spans="1:30" ht="15" customHeight="1" x14ac:dyDescent="0.25">
      <c r="A201" s="263" t="s">
        <v>438</v>
      </c>
      <c r="B201" s="267">
        <v>39103</v>
      </c>
      <c r="C201" s="161" t="s">
        <v>2029</v>
      </c>
      <c r="D201" s="205"/>
      <c r="E201" s="287">
        <v>679358</v>
      </c>
      <c r="F201" s="287">
        <v>6172629</v>
      </c>
      <c r="G201" s="227" t="s">
        <v>1395</v>
      </c>
      <c r="H201" s="239">
        <v>622</v>
      </c>
      <c r="I201" s="239">
        <v>622</v>
      </c>
      <c r="J201" s="289">
        <v>28491</v>
      </c>
      <c r="K201" s="415" t="s">
        <v>1965</v>
      </c>
      <c r="L201" s="10"/>
      <c r="O201" s="205">
        <v>870</v>
      </c>
      <c r="Q201" s="1">
        <v>460</v>
      </c>
      <c r="R201" s="1">
        <v>280</v>
      </c>
      <c r="S201" s="2">
        <v>85.33983541603169</v>
      </c>
      <c r="T201" s="2">
        <v>784.66016458396825</v>
      </c>
      <c r="U201" s="2">
        <v>2</v>
      </c>
      <c r="V201" s="164"/>
      <c r="W201" s="159" t="s">
        <v>1975</v>
      </c>
      <c r="X201" s="164" t="s">
        <v>2117</v>
      </c>
      <c r="Y201" s="1">
        <v>30</v>
      </c>
      <c r="AC201" s="1" t="s">
        <v>1395</v>
      </c>
      <c r="AD201" s="1" t="s">
        <v>1626</v>
      </c>
    </row>
    <row r="202" spans="1:30" ht="15" customHeight="1" x14ac:dyDescent="0.25">
      <c r="A202" s="263" t="s">
        <v>439</v>
      </c>
      <c r="B202" s="267">
        <v>39104</v>
      </c>
      <c r="C202" s="161" t="s">
        <v>2029</v>
      </c>
      <c r="D202" s="215"/>
      <c r="E202" s="287">
        <v>641755</v>
      </c>
      <c r="F202" s="287">
        <v>6185793</v>
      </c>
      <c r="G202" s="227" t="s">
        <v>1393</v>
      </c>
      <c r="H202" s="239">
        <v>591</v>
      </c>
      <c r="I202" s="239">
        <v>591</v>
      </c>
      <c r="J202" s="289">
        <v>28491</v>
      </c>
      <c r="K202" s="415" t="s">
        <v>1965</v>
      </c>
      <c r="L202" s="10"/>
      <c r="O202" s="205">
        <v>745</v>
      </c>
      <c r="Q202" s="1">
        <v>360</v>
      </c>
      <c r="U202" s="162" t="s">
        <v>1664</v>
      </c>
      <c r="V202" s="164"/>
      <c r="W202" s="162" t="s">
        <v>1664</v>
      </c>
      <c r="X202" s="162" t="s">
        <v>1664</v>
      </c>
      <c r="Y202" s="1" t="e">
        <f>VLOOKUP(B202,#REF!,4,FALSE)</f>
        <v>#REF!</v>
      </c>
      <c r="AA202" s="1" t="s">
        <v>1627</v>
      </c>
      <c r="AC202" s="1" t="s">
        <v>1393</v>
      </c>
      <c r="AD202" s="1" t="s">
        <v>1609</v>
      </c>
    </row>
    <row r="203" spans="1:30" ht="15" customHeight="1" x14ac:dyDescent="0.25">
      <c r="A203" s="263" t="s">
        <v>440</v>
      </c>
      <c r="B203" s="267">
        <v>39105</v>
      </c>
      <c r="C203" s="161" t="s">
        <v>2029</v>
      </c>
      <c r="D203" s="215"/>
      <c r="E203" s="287">
        <v>632947</v>
      </c>
      <c r="F203" s="287">
        <v>6195734</v>
      </c>
      <c r="G203" s="227" t="s">
        <v>1395</v>
      </c>
      <c r="H203" s="239">
        <v>595</v>
      </c>
      <c r="I203" s="239">
        <v>595</v>
      </c>
      <c r="J203" s="289">
        <v>28491</v>
      </c>
      <c r="K203" s="415" t="s">
        <v>1965</v>
      </c>
      <c r="L203" s="10"/>
      <c r="O203" s="205">
        <v>834</v>
      </c>
      <c r="Q203" s="1">
        <v>420</v>
      </c>
      <c r="U203" s="2">
        <v>2.5</v>
      </c>
      <c r="V203" s="164"/>
      <c r="W203" s="159" t="s">
        <v>1975</v>
      </c>
      <c r="X203" s="164" t="s">
        <v>2098</v>
      </c>
      <c r="Y203" s="1">
        <v>45</v>
      </c>
      <c r="AA203" s="1" t="s">
        <v>1629</v>
      </c>
      <c r="AB203" s="1" t="s">
        <v>1629</v>
      </c>
      <c r="AC203" s="1" t="s">
        <v>1395</v>
      </c>
      <c r="AD203" s="1" t="s">
        <v>1628</v>
      </c>
    </row>
    <row r="204" spans="1:30" ht="15" customHeight="1" x14ac:dyDescent="0.25">
      <c r="A204" s="263" t="s">
        <v>441</v>
      </c>
      <c r="B204" s="267">
        <v>39106</v>
      </c>
      <c r="C204" s="161" t="s">
        <v>2029</v>
      </c>
      <c r="D204" s="215"/>
      <c r="E204" s="287">
        <v>681937</v>
      </c>
      <c r="F204" s="287">
        <v>6167804</v>
      </c>
      <c r="G204" s="227" t="s">
        <v>1393</v>
      </c>
      <c r="H204" s="239">
        <v>622</v>
      </c>
      <c r="I204" s="239">
        <v>622</v>
      </c>
      <c r="J204" s="289">
        <v>28491</v>
      </c>
      <c r="K204" s="415" t="s">
        <v>1965</v>
      </c>
      <c r="L204" s="10"/>
      <c r="O204" s="205">
        <v>804</v>
      </c>
      <c r="Q204" s="1">
        <v>135</v>
      </c>
      <c r="U204" s="165"/>
      <c r="V204" s="164"/>
      <c r="W204" s="159" t="s">
        <v>1975</v>
      </c>
      <c r="X204" s="164" t="s">
        <v>2118</v>
      </c>
      <c r="Y204" s="1">
        <v>70</v>
      </c>
      <c r="AC204" s="1" t="s">
        <v>1393</v>
      </c>
      <c r="AD204" s="1" t="s">
        <v>1630</v>
      </c>
    </row>
    <row r="205" spans="1:30" ht="15" customHeight="1" x14ac:dyDescent="0.25">
      <c r="A205" s="263" t="s">
        <v>442</v>
      </c>
      <c r="B205" s="267">
        <v>39109</v>
      </c>
      <c r="C205" s="161" t="s">
        <v>2029</v>
      </c>
      <c r="D205" s="205"/>
      <c r="E205" s="287">
        <v>683889</v>
      </c>
      <c r="F205" s="287">
        <v>6156360</v>
      </c>
      <c r="G205" s="227" t="s">
        <v>1395</v>
      </c>
      <c r="H205" s="239">
        <v>622</v>
      </c>
      <c r="I205" s="239">
        <v>622</v>
      </c>
      <c r="J205" s="289">
        <v>28491</v>
      </c>
      <c r="K205" s="415" t="s">
        <v>1965</v>
      </c>
      <c r="L205" s="10"/>
      <c r="O205" s="205">
        <v>841</v>
      </c>
      <c r="Q205" s="1">
        <v>390</v>
      </c>
      <c r="U205" s="2">
        <v>2</v>
      </c>
      <c r="V205" s="164"/>
      <c r="W205" s="159" t="s">
        <v>1975</v>
      </c>
      <c r="X205" s="164" t="s">
        <v>2119</v>
      </c>
      <c r="Y205" s="1">
        <v>35</v>
      </c>
      <c r="AC205" s="1" t="s">
        <v>1395</v>
      </c>
      <c r="AD205" s="1" t="s">
        <v>1631</v>
      </c>
    </row>
    <row r="206" spans="1:30" ht="15" customHeight="1" x14ac:dyDescent="0.25">
      <c r="A206" s="263" t="s">
        <v>443</v>
      </c>
      <c r="B206" s="267">
        <v>39110</v>
      </c>
      <c r="C206" s="161" t="s">
        <v>2029</v>
      </c>
      <c r="D206" s="215"/>
      <c r="E206" s="287">
        <v>677393</v>
      </c>
      <c r="F206" s="287">
        <v>6177059</v>
      </c>
      <c r="G206" s="227" t="s">
        <v>1395</v>
      </c>
      <c r="H206" s="239">
        <v>593</v>
      </c>
      <c r="I206" s="239">
        <v>593</v>
      </c>
      <c r="J206" s="289">
        <v>28491</v>
      </c>
      <c r="K206" s="415" t="s">
        <v>1965</v>
      </c>
      <c r="L206" s="10"/>
      <c r="O206" s="205">
        <v>720</v>
      </c>
      <c r="Q206" s="1">
        <v>130</v>
      </c>
      <c r="U206" s="2">
        <v>7</v>
      </c>
      <c r="V206" s="164"/>
      <c r="W206" s="159" t="s">
        <v>1975</v>
      </c>
      <c r="X206" s="161" t="s">
        <v>2062</v>
      </c>
      <c r="Y206" s="1">
        <v>60</v>
      </c>
      <c r="AA206" s="1" t="s">
        <v>1632</v>
      </c>
      <c r="AB206" s="1" t="s">
        <v>1632</v>
      </c>
      <c r="AC206" s="1" t="s">
        <v>1395</v>
      </c>
      <c r="AD206" s="1" t="s">
        <v>1477</v>
      </c>
    </row>
    <row r="207" spans="1:30" ht="15" customHeight="1" x14ac:dyDescent="0.25">
      <c r="A207" s="263" t="s">
        <v>445</v>
      </c>
      <c r="B207" s="267">
        <v>39111</v>
      </c>
      <c r="C207" s="161" t="s">
        <v>2029</v>
      </c>
      <c r="D207" s="215"/>
      <c r="E207" s="287">
        <v>629364</v>
      </c>
      <c r="F207" s="287">
        <v>6184404</v>
      </c>
      <c r="G207" s="227" t="s">
        <v>1393</v>
      </c>
      <c r="H207" s="239">
        <v>591</v>
      </c>
      <c r="I207" s="239">
        <v>591</v>
      </c>
      <c r="J207" s="289">
        <v>28491</v>
      </c>
      <c r="K207" s="415" t="s">
        <v>1965</v>
      </c>
      <c r="L207" s="10"/>
      <c r="O207" s="205">
        <v>764</v>
      </c>
      <c r="Q207" s="1">
        <v>360</v>
      </c>
      <c r="U207" s="2">
        <v>4</v>
      </c>
      <c r="V207" s="164"/>
      <c r="W207" s="159" t="s">
        <v>1975</v>
      </c>
      <c r="X207" s="161" t="s">
        <v>2007</v>
      </c>
      <c r="Y207" s="1" t="e">
        <f>VLOOKUP(B207,#REF!,4,FALSE)</f>
        <v>#REF!</v>
      </c>
      <c r="AA207" s="1" t="s">
        <v>1633</v>
      </c>
      <c r="AC207" s="1" t="s">
        <v>1393</v>
      </c>
      <c r="AD207" s="1" t="s">
        <v>1470</v>
      </c>
    </row>
    <row r="208" spans="1:30" ht="15" customHeight="1" x14ac:dyDescent="0.25">
      <c r="A208" s="263" t="s">
        <v>446</v>
      </c>
      <c r="B208" s="267">
        <v>39112</v>
      </c>
      <c r="C208" s="161" t="s">
        <v>2029</v>
      </c>
      <c r="D208" s="205"/>
      <c r="E208" s="287">
        <v>680264</v>
      </c>
      <c r="F208" s="287">
        <v>6168132</v>
      </c>
      <c r="G208" s="227" t="s">
        <v>1393</v>
      </c>
      <c r="H208" s="239">
        <v>622</v>
      </c>
      <c r="I208" s="239">
        <v>622</v>
      </c>
      <c r="J208" s="289">
        <v>28491</v>
      </c>
      <c r="K208" s="415" t="s">
        <v>1965</v>
      </c>
      <c r="L208" s="10"/>
      <c r="O208" s="205">
        <v>848</v>
      </c>
      <c r="Q208" s="1">
        <v>255</v>
      </c>
      <c r="U208" s="2">
        <v>12</v>
      </c>
      <c r="V208" s="164"/>
      <c r="W208" s="159" t="s">
        <v>1975</v>
      </c>
      <c r="X208" s="164" t="s">
        <v>2120</v>
      </c>
      <c r="Y208" s="1">
        <v>70</v>
      </c>
      <c r="AC208" s="1" t="s">
        <v>1393</v>
      </c>
      <c r="AD208" s="1" t="s">
        <v>1634</v>
      </c>
    </row>
    <row r="209" spans="1:50" ht="15" customHeight="1" x14ac:dyDescent="0.25">
      <c r="A209" s="263" t="s">
        <v>1270</v>
      </c>
      <c r="B209" s="267">
        <v>39115</v>
      </c>
      <c r="C209" s="161" t="s">
        <v>2029</v>
      </c>
      <c r="D209" s="215"/>
      <c r="E209" s="287">
        <v>630596</v>
      </c>
      <c r="F209" s="287">
        <v>6178945</v>
      </c>
      <c r="G209" s="227" t="s">
        <v>1393</v>
      </c>
      <c r="H209" s="239">
        <v>591</v>
      </c>
      <c r="I209" s="239">
        <v>591</v>
      </c>
      <c r="J209" s="289">
        <v>28491</v>
      </c>
      <c r="K209" s="415" t="s">
        <v>1965</v>
      </c>
      <c r="L209" s="10"/>
      <c r="O209" s="205">
        <v>702</v>
      </c>
      <c r="Q209" s="1">
        <v>470</v>
      </c>
      <c r="U209" s="162" t="s">
        <v>1664</v>
      </c>
      <c r="V209" s="164"/>
      <c r="W209" s="162" t="s">
        <v>1664</v>
      </c>
      <c r="X209" s="162" t="s">
        <v>1664</v>
      </c>
      <c r="Y209" s="1" t="e">
        <f>VLOOKUP(B209,#REF!,4,FALSE)</f>
        <v>#REF!</v>
      </c>
      <c r="AA209" s="1" t="s">
        <v>1392</v>
      </c>
      <c r="AC209" s="1" t="s">
        <v>1393</v>
      </c>
      <c r="AD209" s="1" t="s">
        <v>1635</v>
      </c>
    </row>
    <row r="210" spans="1:50" ht="15" customHeight="1" x14ac:dyDescent="0.25">
      <c r="A210" s="263" t="s">
        <v>448</v>
      </c>
      <c r="B210" s="267">
        <v>39116</v>
      </c>
      <c r="C210" s="161" t="s">
        <v>2029</v>
      </c>
      <c r="D210" s="215"/>
      <c r="E210" s="287">
        <v>681579</v>
      </c>
      <c r="F210" s="287">
        <v>6173387</v>
      </c>
      <c r="G210" s="227" t="s">
        <v>1393</v>
      </c>
      <c r="H210" s="239">
        <v>622</v>
      </c>
      <c r="I210" s="239">
        <v>622</v>
      </c>
      <c r="J210" s="289">
        <v>28491</v>
      </c>
      <c r="K210" s="415" t="s">
        <v>1965</v>
      </c>
      <c r="L210" s="10"/>
      <c r="O210" s="205">
        <v>753</v>
      </c>
      <c r="Q210" s="1">
        <v>300</v>
      </c>
      <c r="U210" s="165" t="s">
        <v>1664</v>
      </c>
      <c r="V210" s="164"/>
      <c r="W210" s="164" t="s">
        <v>1664</v>
      </c>
      <c r="X210" s="164" t="s">
        <v>1664</v>
      </c>
      <c r="Y210" s="1">
        <v>30</v>
      </c>
      <c r="AA210" s="1" t="s">
        <v>1392</v>
      </c>
      <c r="AC210" s="1" t="s">
        <v>1393</v>
      </c>
      <c r="AD210" s="1" t="s">
        <v>1636</v>
      </c>
    </row>
    <row r="211" spans="1:50" ht="15" customHeight="1" x14ac:dyDescent="0.25">
      <c r="A211" s="263" t="s">
        <v>449</v>
      </c>
      <c r="B211" s="267">
        <v>39117</v>
      </c>
      <c r="C211" s="161" t="s">
        <v>2029</v>
      </c>
      <c r="D211" s="215"/>
      <c r="E211" s="287">
        <v>626836</v>
      </c>
      <c r="F211" s="287">
        <v>6188340</v>
      </c>
      <c r="G211" s="227" t="s">
        <v>1393</v>
      </c>
      <c r="H211" s="239">
        <v>591</v>
      </c>
      <c r="I211" s="239">
        <v>591</v>
      </c>
      <c r="J211" s="289">
        <v>28491</v>
      </c>
      <c r="K211" s="415" t="s">
        <v>1965</v>
      </c>
      <c r="L211" s="10"/>
      <c r="O211" s="205">
        <v>771</v>
      </c>
      <c r="Q211" s="1">
        <v>100</v>
      </c>
      <c r="U211" s="2">
        <v>8</v>
      </c>
      <c r="V211" s="164"/>
      <c r="W211" s="159" t="s">
        <v>1975</v>
      </c>
      <c r="X211" s="161" t="s">
        <v>2008</v>
      </c>
      <c r="Y211" s="1" t="e">
        <f>VLOOKUP(B211,#REF!,4,FALSE)</f>
        <v>#REF!</v>
      </c>
      <c r="AC211" s="1" t="s">
        <v>1393</v>
      </c>
      <c r="AD211" s="1" t="s">
        <v>1484</v>
      </c>
    </row>
    <row r="212" spans="1:50" ht="15" customHeight="1" x14ac:dyDescent="0.25">
      <c r="A212" s="263" t="s">
        <v>450</v>
      </c>
      <c r="B212" s="267">
        <v>39118</v>
      </c>
      <c r="C212" s="161" t="s">
        <v>2029</v>
      </c>
      <c r="D212" s="215"/>
      <c r="E212" s="287">
        <v>627778</v>
      </c>
      <c r="F212" s="287">
        <v>6189977</v>
      </c>
      <c r="G212" s="227" t="s">
        <v>1395</v>
      </c>
      <c r="H212" s="239">
        <v>592</v>
      </c>
      <c r="I212" s="239">
        <v>592</v>
      </c>
      <c r="J212" s="289">
        <v>28491</v>
      </c>
      <c r="K212" s="415" t="s">
        <v>1965</v>
      </c>
      <c r="L212" s="10"/>
      <c r="O212" s="205">
        <v>754</v>
      </c>
      <c r="Q212" s="1">
        <v>150</v>
      </c>
      <c r="R212" s="1" t="s">
        <v>1961</v>
      </c>
      <c r="S212" s="2" t="s">
        <v>1961</v>
      </c>
      <c r="T212" s="2" t="s">
        <v>1961</v>
      </c>
      <c r="U212" s="2">
        <v>10</v>
      </c>
      <c r="V212" s="164"/>
      <c r="W212" s="195" t="s">
        <v>2079</v>
      </c>
      <c r="X212" s="195" t="s">
        <v>1965</v>
      </c>
      <c r="Y212" s="195"/>
      <c r="AA212" s="1" t="s">
        <v>1637</v>
      </c>
      <c r="AB212" s="1" t="s">
        <v>1637</v>
      </c>
      <c r="AC212" s="1" t="s">
        <v>1395</v>
      </c>
      <c r="AD212" s="1" t="s">
        <v>1502</v>
      </c>
    </row>
    <row r="213" spans="1:50" ht="15" customHeight="1" x14ac:dyDescent="0.25">
      <c r="A213" s="263" t="s">
        <v>451</v>
      </c>
      <c r="B213" s="267">
        <v>40147</v>
      </c>
      <c r="C213" s="161" t="s">
        <v>2029</v>
      </c>
      <c r="D213" s="215"/>
      <c r="E213" s="287">
        <v>654354</v>
      </c>
      <c r="F213" s="287">
        <v>6201634</v>
      </c>
      <c r="G213" s="227" t="s">
        <v>1393</v>
      </c>
      <c r="H213" s="239">
        <v>593</v>
      </c>
      <c r="I213" s="239">
        <v>593</v>
      </c>
      <c r="J213" s="289">
        <v>28690</v>
      </c>
      <c r="K213" s="414" t="s">
        <v>1967</v>
      </c>
      <c r="L213" s="10"/>
      <c r="O213" s="205">
        <v>740</v>
      </c>
      <c r="Q213" s="1">
        <v>54</v>
      </c>
      <c r="U213" s="162" t="s">
        <v>1664</v>
      </c>
      <c r="V213" s="164"/>
      <c r="W213" s="162" t="s">
        <v>1664</v>
      </c>
      <c r="X213" s="162" t="s">
        <v>1664</v>
      </c>
      <c r="Y213" s="1">
        <v>22</v>
      </c>
      <c r="AA213" s="1" t="s">
        <v>1392</v>
      </c>
      <c r="AC213" s="1" t="s">
        <v>1393</v>
      </c>
      <c r="AD213" s="1" t="s">
        <v>1426</v>
      </c>
    </row>
    <row r="214" spans="1:50" ht="15" customHeight="1" x14ac:dyDescent="0.25">
      <c r="A214" s="263" t="s">
        <v>455</v>
      </c>
      <c r="B214" s="267">
        <v>40148</v>
      </c>
      <c r="C214" s="161" t="s">
        <v>2029</v>
      </c>
      <c r="D214" s="423"/>
      <c r="E214" s="287">
        <v>654463</v>
      </c>
      <c r="F214" s="287">
        <v>6201537</v>
      </c>
      <c r="G214" s="227" t="s">
        <v>1393</v>
      </c>
      <c r="H214" s="239">
        <v>593</v>
      </c>
      <c r="I214" s="239">
        <v>593</v>
      </c>
      <c r="J214" s="289">
        <v>28691</v>
      </c>
      <c r="K214" s="414" t="s">
        <v>1967</v>
      </c>
      <c r="L214" s="10"/>
      <c r="O214" s="205">
        <v>740</v>
      </c>
      <c r="Q214" s="1">
        <v>160</v>
      </c>
      <c r="U214" s="162" t="s">
        <v>1664</v>
      </c>
      <c r="V214" s="164"/>
      <c r="W214" s="162" t="s">
        <v>1664</v>
      </c>
      <c r="X214" s="162" t="s">
        <v>1664</v>
      </c>
      <c r="Y214" s="1">
        <v>20</v>
      </c>
      <c r="AA214" s="1" t="s">
        <v>1392</v>
      </c>
      <c r="AC214" s="1" t="s">
        <v>1393</v>
      </c>
      <c r="AD214" s="1" t="s">
        <v>1426</v>
      </c>
    </row>
    <row r="215" spans="1:50" ht="15" customHeight="1" x14ac:dyDescent="0.25">
      <c r="A215" s="263" t="s">
        <v>460</v>
      </c>
      <c r="B215" s="267">
        <v>40349</v>
      </c>
      <c r="C215" s="161" t="s">
        <v>2029</v>
      </c>
      <c r="D215" s="215"/>
      <c r="E215" s="287">
        <v>666774</v>
      </c>
      <c r="F215" s="287">
        <v>6184822</v>
      </c>
      <c r="G215" s="227" t="s">
        <v>1393</v>
      </c>
      <c r="H215" s="239">
        <v>593</v>
      </c>
      <c r="I215" s="239">
        <v>593</v>
      </c>
      <c r="J215" s="289">
        <v>28708</v>
      </c>
      <c r="K215" s="414" t="s">
        <v>1967</v>
      </c>
      <c r="L215" s="10"/>
      <c r="O215" s="205">
        <v>717</v>
      </c>
      <c r="Q215" s="1">
        <v>60</v>
      </c>
      <c r="R215" s="1">
        <v>42</v>
      </c>
      <c r="S215" s="2">
        <v>12.800975312404754</v>
      </c>
      <c r="T215" s="2">
        <v>704.19902468759528</v>
      </c>
      <c r="U215" s="2">
        <v>5</v>
      </c>
      <c r="V215" s="164"/>
      <c r="W215" s="161" t="s">
        <v>1972</v>
      </c>
      <c r="X215" s="161" t="s">
        <v>2061</v>
      </c>
      <c r="Y215" s="1">
        <v>50</v>
      </c>
      <c r="AC215" s="1" t="s">
        <v>1393</v>
      </c>
      <c r="AD215" s="1" t="s">
        <v>1638</v>
      </c>
    </row>
    <row r="216" spans="1:50" ht="15" customHeight="1" x14ac:dyDescent="0.25">
      <c r="A216" s="263" t="s">
        <v>462</v>
      </c>
      <c r="B216" s="267">
        <v>44262</v>
      </c>
      <c r="C216" s="161" t="s">
        <v>2029</v>
      </c>
      <c r="D216" s="215"/>
      <c r="E216" s="287">
        <v>657601</v>
      </c>
      <c r="F216" s="287">
        <v>6199286</v>
      </c>
      <c r="G216" s="227" t="s">
        <v>1393</v>
      </c>
      <c r="H216" s="239">
        <v>851</v>
      </c>
      <c r="I216" s="239">
        <v>851</v>
      </c>
      <c r="J216" s="289">
        <v>29221</v>
      </c>
      <c r="K216" s="414" t="s">
        <v>1967</v>
      </c>
      <c r="L216" s="10"/>
      <c r="M216" s="1">
        <v>2335</v>
      </c>
      <c r="N216" s="1">
        <f>M216/3.281</f>
        <v>711.67327034440711</v>
      </c>
      <c r="O216" s="205">
        <v>710</v>
      </c>
      <c r="Q216" s="1">
        <v>82</v>
      </c>
      <c r="R216" s="1">
        <v>23.6</v>
      </c>
      <c r="S216" s="2">
        <v>7.1929289850655289</v>
      </c>
      <c r="T216" s="2">
        <v>702.80707101493442</v>
      </c>
      <c r="U216" s="1">
        <v>20</v>
      </c>
      <c r="V216" s="164"/>
      <c r="W216" s="164" t="s">
        <v>2089</v>
      </c>
      <c r="X216" s="164" t="s">
        <v>2083</v>
      </c>
      <c r="Y216" s="188"/>
      <c r="AA216" s="1" t="s">
        <v>1640</v>
      </c>
      <c r="AC216" s="1" t="s">
        <v>1393</v>
      </c>
      <c r="AD216" s="1" t="s">
        <v>1639</v>
      </c>
    </row>
    <row r="217" spans="1:50" ht="15" customHeight="1" x14ac:dyDescent="0.25">
      <c r="A217" s="263" t="s">
        <v>464</v>
      </c>
      <c r="B217" s="267">
        <v>44264</v>
      </c>
      <c r="C217" s="161" t="s">
        <v>2029</v>
      </c>
      <c r="D217" s="215"/>
      <c r="E217" s="287">
        <v>665949</v>
      </c>
      <c r="F217" s="287">
        <v>6174607</v>
      </c>
      <c r="G217" s="227" t="s">
        <v>1395</v>
      </c>
      <c r="H217" s="239">
        <v>593</v>
      </c>
      <c r="I217" s="239">
        <v>593</v>
      </c>
      <c r="J217" s="289">
        <v>29221</v>
      </c>
      <c r="K217" s="415" t="s">
        <v>1965</v>
      </c>
      <c r="L217" s="10"/>
      <c r="O217" s="205">
        <v>786</v>
      </c>
      <c r="Q217" s="1">
        <v>235</v>
      </c>
      <c r="U217" s="162"/>
      <c r="V217" s="164"/>
      <c r="W217" s="159" t="s">
        <v>1975</v>
      </c>
      <c r="X217" s="161" t="s">
        <v>2060</v>
      </c>
      <c r="Y217" s="1">
        <v>80</v>
      </c>
      <c r="AA217" s="1" t="s">
        <v>1642</v>
      </c>
      <c r="AB217" s="1" t="s">
        <v>1642</v>
      </c>
      <c r="AC217" s="1" t="s">
        <v>1395</v>
      </c>
      <c r="AD217" s="1" t="s">
        <v>1641</v>
      </c>
    </row>
    <row r="218" spans="1:50" ht="15" customHeight="1" x14ac:dyDescent="0.25">
      <c r="A218" s="263" t="s">
        <v>465</v>
      </c>
      <c r="B218" s="267">
        <v>44905</v>
      </c>
      <c r="C218" s="161" t="s">
        <v>2029</v>
      </c>
      <c r="D218" s="205"/>
      <c r="E218" s="287">
        <v>675544</v>
      </c>
      <c r="F218" s="287">
        <v>6176316</v>
      </c>
      <c r="G218" s="227" t="s">
        <v>1395</v>
      </c>
      <c r="H218" s="239">
        <v>593</v>
      </c>
      <c r="I218" s="239">
        <v>593</v>
      </c>
      <c r="J218" s="289">
        <v>29341</v>
      </c>
      <c r="K218" s="415" t="s">
        <v>1965</v>
      </c>
      <c r="L218" s="10">
        <v>6</v>
      </c>
      <c r="O218" s="205">
        <v>854</v>
      </c>
      <c r="Q218" s="1">
        <v>120</v>
      </c>
      <c r="R218" s="1">
        <v>20</v>
      </c>
      <c r="S218" s="2">
        <v>6.0957025297165499</v>
      </c>
      <c r="T218" s="2">
        <v>847.9042974702835</v>
      </c>
      <c r="U218" s="2">
        <v>8</v>
      </c>
      <c r="V218" s="164"/>
      <c r="W218" s="161" t="s">
        <v>1972</v>
      </c>
      <c r="X218" s="1">
        <v>120</v>
      </c>
      <c r="Y218" s="1">
        <v>25</v>
      </c>
      <c r="AA218" s="1" t="s">
        <v>1644</v>
      </c>
      <c r="AB218" s="1" t="s">
        <v>1644</v>
      </c>
      <c r="AC218" s="1" t="s">
        <v>1395</v>
      </c>
      <c r="AD218" s="1" t="s">
        <v>1643</v>
      </c>
    </row>
    <row r="219" spans="1:50" ht="15" customHeight="1" x14ac:dyDescent="0.25">
      <c r="A219" s="263" t="s">
        <v>466</v>
      </c>
      <c r="B219" s="267">
        <v>44964</v>
      </c>
      <c r="C219" s="161" t="s">
        <v>2029</v>
      </c>
      <c r="D219" s="215"/>
      <c r="E219" s="287">
        <v>666145</v>
      </c>
      <c r="F219" s="287">
        <v>6178757</v>
      </c>
      <c r="G219" s="227" t="s">
        <v>1393</v>
      </c>
      <c r="H219" s="239">
        <v>593</v>
      </c>
      <c r="I219" s="239">
        <v>593</v>
      </c>
      <c r="J219" s="289">
        <v>29346</v>
      </c>
      <c r="K219" s="415" t="s">
        <v>1965</v>
      </c>
      <c r="L219" s="10">
        <v>6</v>
      </c>
      <c r="O219" s="205">
        <v>709</v>
      </c>
      <c r="Q219" s="1">
        <v>750</v>
      </c>
      <c r="U219" s="162"/>
      <c r="V219" s="164"/>
      <c r="W219" s="162" t="s">
        <v>1965</v>
      </c>
      <c r="X219" s="162" t="s">
        <v>1965</v>
      </c>
      <c r="Y219" s="1">
        <v>170</v>
      </c>
      <c r="AC219" s="1" t="s">
        <v>1393</v>
      </c>
      <c r="AD219" s="1" t="s">
        <v>1645</v>
      </c>
    </row>
    <row r="220" spans="1:50" ht="15" customHeight="1" x14ac:dyDescent="0.25">
      <c r="A220" s="263" t="s">
        <v>468</v>
      </c>
      <c r="B220" s="267">
        <v>45782</v>
      </c>
      <c r="C220" s="161" t="s">
        <v>2029</v>
      </c>
      <c r="D220" s="215"/>
      <c r="E220" s="287">
        <v>649674</v>
      </c>
      <c r="F220" s="287">
        <v>6194913</v>
      </c>
      <c r="G220" s="227" t="s">
        <v>1393</v>
      </c>
      <c r="H220" s="239">
        <v>851</v>
      </c>
      <c r="I220" s="239">
        <v>851</v>
      </c>
      <c r="J220" s="289">
        <v>29442</v>
      </c>
      <c r="K220" s="414" t="s">
        <v>1967</v>
      </c>
      <c r="L220" s="10">
        <v>4.5</v>
      </c>
      <c r="O220" s="205">
        <v>783</v>
      </c>
      <c r="Q220" s="1">
        <v>111.5</v>
      </c>
      <c r="R220" s="1">
        <v>40</v>
      </c>
      <c r="S220" s="2">
        <v>12.1914050594331</v>
      </c>
      <c r="T220" s="2">
        <v>770.80859494056688</v>
      </c>
      <c r="U220" s="1">
        <v>1.5</v>
      </c>
      <c r="V220" s="164"/>
      <c r="W220" s="164" t="s">
        <v>2089</v>
      </c>
      <c r="X220" s="164" t="s">
        <v>2084</v>
      </c>
      <c r="Y220" s="188"/>
      <c r="AC220" s="1" t="s">
        <v>1393</v>
      </c>
      <c r="AD220" s="1" t="s">
        <v>1646</v>
      </c>
    </row>
    <row r="221" spans="1:50" ht="15" customHeight="1" x14ac:dyDescent="0.25">
      <c r="A221" s="263" t="s">
        <v>471</v>
      </c>
      <c r="B221" s="267">
        <v>45846</v>
      </c>
      <c r="C221" s="161" t="s">
        <v>2029</v>
      </c>
      <c r="D221" s="215"/>
      <c r="E221" s="287">
        <v>656410</v>
      </c>
      <c r="F221" s="287">
        <v>6197981</v>
      </c>
      <c r="G221" s="227" t="s">
        <v>1393</v>
      </c>
      <c r="H221" s="239">
        <v>851</v>
      </c>
      <c r="I221" s="239">
        <v>851</v>
      </c>
      <c r="J221" s="289">
        <v>29449</v>
      </c>
      <c r="K221" s="414" t="s">
        <v>1967</v>
      </c>
      <c r="L221" s="10">
        <v>4.5</v>
      </c>
      <c r="O221" s="205">
        <v>727</v>
      </c>
      <c r="Q221" s="1">
        <v>32</v>
      </c>
      <c r="R221" s="1">
        <v>18</v>
      </c>
      <c r="S221" s="2">
        <v>5.486132276744895</v>
      </c>
      <c r="T221" s="2">
        <v>721.51386772325509</v>
      </c>
      <c r="U221" s="1">
        <v>2</v>
      </c>
      <c r="V221" s="164"/>
      <c r="W221" s="164" t="s">
        <v>2089</v>
      </c>
      <c r="X221" s="164" t="s">
        <v>2085</v>
      </c>
      <c r="Y221" s="188"/>
      <c r="AC221" s="1" t="s">
        <v>1393</v>
      </c>
      <c r="AD221" s="1" t="s">
        <v>1647</v>
      </c>
    </row>
    <row r="222" spans="1:50" s="247" customFormat="1" ht="15" customHeight="1" x14ac:dyDescent="0.25">
      <c r="A222" s="263" t="s">
        <v>472</v>
      </c>
      <c r="B222" s="267">
        <v>45906</v>
      </c>
      <c r="C222" s="161" t="s">
        <v>2029</v>
      </c>
      <c r="D222" s="423"/>
      <c r="E222" s="287">
        <v>649808</v>
      </c>
      <c r="F222" s="287">
        <v>6194843</v>
      </c>
      <c r="G222" s="227" t="s">
        <v>1393</v>
      </c>
      <c r="H222" s="239">
        <v>851</v>
      </c>
      <c r="I222" s="239">
        <v>851</v>
      </c>
      <c r="J222" s="289">
        <v>29458</v>
      </c>
      <c r="K222" s="414" t="s">
        <v>1967</v>
      </c>
      <c r="L222" s="10"/>
      <c r="M222" s="1"/>
      <c r="N222" s="1"/>
      <c r="O222" s="205">
        <v>786</v>
      </c>
      <c r="P222" s="205"/>
      <c r="Q222" s="1">
        <v>88</v>
      </c>
      <c r="R222" s="1"/>
      <c r="S222" s="2"/>
      <c r="T222" s="2"/>
      <c r="U222" s="164"/>
      <c r="V222" s="164"/>
      <c r="W222" s="164" t="s">
        <v>2089</v>
      </c>
      <c r="X222" s="164" t="s">
        <v>2086</v>
      </c>
      <c r="Y222" s="188"/>
      <c r="Z222" s="1"/>
      <c r="AA222" s="1"/>
      <c r="AB222" s="1"/>
      <c r="AC222" s="1" t="s">
        <v>1393</v>
      </c>
      <c r="AD222" s="1" t="s">
        <v>1646</v>
      </c>
      <c r="AE222" s="5"/>
      <c r="AF222" s="5"/>
      <c r="AG222" s="5"/>
      <c r="AH222" s="5"/>
      <c r="AI222" s="5"/>
      <c r="AJ222" s="5"/>
      <c r="AK222" s="5"/>
      <c r="AL222" s="5"/>
      <c r="AM222" s="5"/>
      <c r="AN222" s="5"/>
      <c r="AO222" s="5"/>
      <c r="AP222" s="5"/>
      <c r="AQ222" s="5"/>
      <c r="AR222" s="5"/>
      <c r="AS222" s="5"/>
      <c r="AT222" s="5"/>
      <c r="AU222" s="5"/>
      <c r="AV222" s="5"/>
      <c r="AW222" s="5"/>
      <c r="AX222" s="5"/>
    </row>
    <row r="223" spans="1:50" ht="15" customHeight="1" x14ac:dyDescent="0.25">
      <c r="A223" s="263" t="s">
        <v>479</v>
      </c>
      <c r="B223" s="267">
        <v>45932</v>
      </c>
      <c r="C223" s="161" t="s">
        <v>2029</v>
      </c>
      <c r="D223" s="215"/>
      <c r="E223" s="287">
        <v>656521</v>
      </c>
      <c r="F223" s="287">
        <v>6198429</v>
      </c>
      <c r="G223" s="227" t="s">
        <v>1393</v>
      </c>
      <c r="H223" s="239">
        <v>593</v>
      </c>
      <c r="I223" s="239">
        <v>593</v>
      </c>
      <c r="J223" s="289">
        <v>29461</v>
      </c>
      <c r="K223" s="414" t="s">
        <v>1967</v>
      </c>
      <c r="L223" s="10">
        <v>4.5</v>
      </c>
      <c r="O223" s="205">
        <v>719</v>
      </c>
      <c r="Q223" s="1">
        <v>90</v>
      </c>
      <c r="U223" s="2">
        <v>1.25</v>
      </c>
      <c r="V223" s="164"/>
      <c r="W223" s="161" t="s">
        <v>1972</v>
      </c>
      <c r="X223" s="161" t="s">
        <v>2059</v>
      </c>
      <c r="Y223" s="1">
        <v>56</v>
      </c>
      <c r="AC223" s="1" t="s">
        <v>1393</v>
      </c>
      <c r="AD223" s="1" t="s">
        <v>1647</v>
      </c>
    </row>
    <row r="224" spans="1:50" ht="15" customHeight="1" x14ac:dyDescent="0.25">
      <c r="A224" s="263" t="s">
        <v>484</v>
      </c>
      <c r="B224" s="267">
        <v>46750</v>
      </c>
      <c r="C224" s="161" t="s">
        <v>2029</v>
      </c>
      <c r="D224" s="215"/>
      <c r="E224" s="287">
        <v>616960</v>
      </c>
      <c r="F224" s="287">
        <v>6181882</v>
      </c>
      <c r="G224" s="227" t="s">
        <v>1393</v>
      </c>
      <c r="H224" s="239">
        <v>591</v>
      </c>
      <c r="I224" s="239">
        <v>591</v>
      </c>
      <c r="J224" s="289">
        <v>29564</v>
      </c>
      <c r="K224" s="415" t="s">
        <v>1965</v>
      </c>
      <c r="L224" s="10">
        <v>6</v>
      </c>
      <c r="O224" s="205">
        <v>750</v>
      </c>
      <c r="Q224" s="1">
        <v>130</v>
      </c>
      <c r="U224" s="2">
        <v>3</v>
      </c>
      <c r="V224" s="164"/>
      <c r="W224" s="161" t="s">
        <v>1972</v>
      </c>
      <c r="X224" s="161">
        <v>130</v>
      </c>
      <c r="Y224" s="1" t="e">
        <f>VLOOKUP(B224,#REF!,4,FALSE)</f>
        <v>#REF!</v>
      </c>
      <c r="AC224" s="1" t="s">
        <v>1393</v>
      </c>
      <c r="AD224" s="1" t="s">
        <v>1648</v>
      </c>
    </row>
    <row r="225" spans="1:30" ht="15" customHeight="1" x14ac:dyDescent="0.25">
      <c r="A225" s="263" t="s">
        <v>485</v>
      </c>
      <c r="B225" s="267">
        <v>47982</v>
      </c>
      <c r="C225" s="161" t="s">
        <v>2029</v>
      </c>
      <c r="D225" s="215"/>
      <c r="E225" s="287">
        <v>666298</v>
      </c>
      <c r="F225" s="287">
        <v>6175657</v>
      </c>
      <c r="G225" s="227" t="s">
        <v>1393</v>
      </c>
      <c r="H225" s="239">
        <v>593</v>
      </c>
      <c r="I225" s="239">
        <v>593</v>
      </c>
      <c r="J225" s="289">
        <v>29725</v>
      </c>
      <c r="K225" s="415" t="s">
        <v>1965</v>
      </c>
      <c r="L225" s="10">
        <v>6</v>
      </c>
      <c r="O225" s="205">
        <v>751</v>
      </c>
      <c r="Q225" s="1">
        <v>350</v>
      </c>
      <c r="R225" s="1">
        <v>100</v>
      </c>
      <c r="S225" s="2">
        <v>30.478512648582747</v>
      </c>
      <c r="T225" s="2">
        <v>720.52148735141725</v>
      </c>
      <c r="U225" s="2">
        <v>1</v>
      </c>
      <c r="V225" s="164"/>
      <c r="W225" s="161" t="s">
        <v>1972</v>
      </c>
      <c r="X225" s="1">
        <v>350</v>
      </c>
      <c r="Y225" s="1">
        <v>176</v>
      </c>
      <c r="AA225" s="1" t="s">
        <v>1649</v>
      </c>
      <c r="AC225" s="1" t="s">
        <v>1393</v>
      </c>
      <c r="AD225" s="1" t="s">
        <v>1641</v>
      </c>
    </row>
    <row r="226" spans="1:30" ht="15" customHeight="1" x14ac:dyDescent="0.25">
      <c r="A226" s="263" t="s">
        <v>486</v>
      </c>
      <c r="B226" s="267">
        <v>48325</v>
      </c>
      <c r="C226" s="161" t="s">
        <v>2029</v>
      </c>
      <c r="D226" s="215"/>
      <c r="E226" s="287">
        <v>628896</v>
      </c>
      <c r="F226" s="287">
        <v>6187082</v>
      </c>
      <c r="G226" s="227" t="s">
        <v>1395</v>
      </c>
      <c r="H226" s="239">
        <v>592</v>
      </c>
      <c r="I226" s="239">
        <v>592</v>
      </c>
      <c r="J226" s="289">
        <v>29756</v>
      </c>
      <c r="K226" s="415" t="s">
        <v>1965</v>
      </c>
      <c r="L226" s="10">
        <v>6</v>
      </c>
      <c r="O226" s="205">
        <v>756</v>
      </c>
      <c r="Q226" s="1">
        <v>64</v>
      </c>
      <c r="R226" s="1">
        <v>4</v>
      </c>
      <c r="S226" s="2">
        <v>1.2191405059433098</v>
      </c>
      <c r="T226" s="2">
        <v>754.7808594940567</v>
      </c>
      <c r="U226" s="2">
        <v>5</v>
      </c>
      <c r="V226" s="164"/>
      <c r="W226" s="195" t="s">
        <v>2159</v>
      </c>
      <c r="X226" s="1">
        <v>64</v>
      </c>
      <c r="Y226" s="195"/>
      <c r="AC226" s="1" t="s">
        <v>1395</v>
      </c>
      <c r="AD226" s="1" t="s">
        <v>1650</v>
      </c>
    </row>
    <row r="227" spans="1:30" ht="15" customHeight="1" x14ac:dyDescent="0.25">
      <c r="A227" s="263" t="s">
        <v>487</v>
      </c>
      <c r="B227" s="267">
        <v>48336</v>
      </c>
      <c r="C227" s="161" t="s">
        <v>2029</v>
      </c>
      <c r="D227" s="215"/>
      <c r="E227" s="287">
        <v>636599</v>
      </c>
      <c r="F227" s="287">
        <v>6188545</v>
      </c>
      <c r="G227" s="227" t="s">
        <v>1395</v>
      </c>
      <c r="H227" s="239">
        <v>591</v>
      </c>
      <c r="I227" s="239">
        <v>591</v>
      </c>
      <c r="J227" s="289">
        <v>29759</v>
      </c>
      <c r="K227" s="415" t="s">
        <v>1965</v>
      </c>
      <c r="L227" s="10">
        <v>6</v>
      </c>
      <c r="O227" s="205">
        <v>722</v>
      </c>
      <c r="Q227" s="1">
        <v>130</v>
      </c>
      <c r="R227" s="1">
        <v>20</v>
      </c>
      <c r="S227" s="2">
        <v>6.0957025297165499</v>
      </c>
      <c r="T227" s="2">
        <v>715.9042974702835</v>
      </c>
      <c r="U227" s="2">
        <v>2</v>
      </c>
      <c r="V227" s="164"/>
      <c r="W227" s="161" t="s">
        <v>1972</v>
      </c>
      <c r="X227" s="161">
        <v>130</v>
      </c>
      <c r="Y227" s="1" t="e">
        <f>VLOOKUP(B227,#REF!,4,FALSE)</f>
        <v>#REF!</v>
      </c>
      <c r="AA227" s="1" t="s">
        <v>1649</v>
      </c>
      <c r="AC227" s="1" t="s">
        <v>1395</v>
      </c>
      <c r="AD227" s="1" t="s">
        <v>1651</v>
      </c>
    </row>
    <row r="228" spans="1:30" ht="15" customHeight="1" x14ac:dyDescent="0.25">
      <c r="A228" s="263" t="s">
        <v>488</v>
      </c>
      <c r="B228" s="267">
        <v>48511</v>
      </c>
      <c r="C228" s="161" t="s">
        <v>2029</v>
      </c>
      <c r="D228" s="215"/>
      <c r="E228" s="287">
        <v>625969</v>
      </c>
      <c r="F228" s="287">
        <v>6188256</v>
      </c>
      <c r="G228" s="227" t="s">
        <v>1395</v>
      </c>
      <c r="H228" s="239">
        <v>591</v>
      </c>
      <c r="I228" s="239">
        <v>591</v>
      </c>
      <c r="J228" s="289">
        <v>29774</v>
      </c>
      <c r="K228" s="415" t="s">
        <v>1965</v>
      </c>
      <c r="L228" s="10">
        <v>6</v>
      </c>
      <c r="O228" s="205">
        <v>735</v>
      </c>
      <c r="Q228" s="1">
        <v>90</v>
      </c>
      <c r="U228" s="2">
        <v>6</v>
      </c>
      <c r="V228" s="164"/>
      <c r="W228" s="159" t="s">
        <v>1975</v>
      </c>
      <c r="X228" s="1">
        <v>90</v>
      </c>
      <c r="Y228" s="1" t="e">
        <f>VLOOKUP(B228,#REF!,4,FALSE)</f>
        <v>#REF!</v>
      </c>
      <c r="AA228" s="1" t="s">
        <v>1649</v>
      </c>
      <c r="AC228" s="1" t="s">
        <v>1395</v>
      </c>
      <c r="AD228" s="1" t="s">
        <v>1484</v>
      </c>
    </row>
    <row r="229" spans="1:30" ht="15" customHeight="1" x14ac:dyDescent="0.25">
      <c r="A229" s="263" t="s">
        <v>489</v>
      </c>
      <c r="B229" s="267">
        <v>48792</v>
      </c>
      <c r="C229" s="161" t="s">
        <v>2029</v>
      </c>
      <c r="D229" s="205"/>
      <c r="E229" s="287">
        <v>620448</v>
      </c>
      <c r="F229" s="287">
        <v>6181921</v>
      </c>
      <c r="G229" s="227" t="s">
        <v>1395</v>
      </c>
      <c r="H229" s="239">
        <v>590</v>
      </c>
      <c r="I229" s="239">
        <v>590</v>
      </c>
      <c r="J229" s="289">
        <v>29806</v>
      </c>
      <c r="K229" s="414" t="s">
        <v>1967</v>
      </c>
      <c r="L229" s="10">
        <v>6</v>
      </c>
      <c r="M229" s="1">
        <v>2351</v>
      </c>
      <c r="N229" s="1">
        <f>M229/3.281</f>
        <v>716.54983236818043</v>
      </c>
      <c r="O229" s="205">
        <v>716</v>
      </c>
      <c r="Q229" s="1">
        <v>140</v>
      </c>
      <c r="R229" s="1">
        <v>84.6</v>
      </c>
      <c r="S229" s="2">
        <v>25.784821700701002</v>
      </c>
      <c r="T229" s="2">
        <v>690.21517829929894</v>
      </c>
      <c r="U229" s="2">
        <v>8</v>
      </c>
      <c r="V229" s="164" t="s">
        <v>1961</v>
      </c>
      <c r="W229" s="188" t="s">
        <v>2079</v>
      </c>
      <c r="X229" s="188" t="s">
        <v>2145</v>
      </c>
      <c r="Y229" s="188"/>
      <c r="AC229" s="1" t="s">
        <v>1395</v>
      </c>
      <c r="AD229" s="1" t="s">
        <v>1652</v>
      </c>
    </row>
    <row r="230" spans="1:30" ht="15" customHeight="1" x14ac:dyDescent="0.25">
      <c r="A230" s="225" t="s">
        <v>492</v>
      </c>
      <c r="B230" s="3">
        <v>49090</v>
      </c>
      <c r="C230" s="161" t="s">
        <v>2029</v>
      </c>
      <c r="D230" s="215"/>
      <c r="E230" s="239">
        <v>671525</v>
      </c>
      <c r="F230" s="239">
        <v>6177844</v>
      </c>
      <c r="G230" s="227" t="s">
        <v>1393</v>
      </c>
      <c r="I230" s="242" t="s">
        <v>2489</v>
      </c>
      <c r="J230" s="289">
        <v>29843</v>
      </c>
      <c r="K230" s="415" t="s">
        <v>1965</v>
      </c>
      <c r="L230" s="10">
        <v>6</v>
      </c>
      <c r="O230" s="205">
        <v>768</v>
      </c>
      <c r="Q230" s="1">
        <v>100</v>
      </c>
      <c r="U230" s="188" t="s">
        <v>1664</v>
      </c>
      <c r="W230" s="188" t="s">
        <v>1664</v>
      </c>
      <c r="X230" s="188" t="s">
        <v>1664</v>
      </c>
      <c r="AA230" s="1" t="s">
        <v>1392</v>
      </c>
      <c r="AC230" s="1" t="s">
        <v>1393</v>
      </c>
      <c r="AD230" s="1" t="s">
        <v>1603</v>
      </c>
    </row>
    <row r="231" spans="1:30" ht="15" customHeight="1" x14ac:dyDescent="0.25">
      <c r="A231" s="225" t="s">
        <v>493</v>
      </c>
      <c r="B231" s="3">
        <v>49511</v>
      </c>
      <c r="C231" s="161" t="s">
        <v>2029</v>
      </c>
      <c r="D231" s="215"/>
      <c r="E231" s="239">
        <v>639579</v>
      </c>
      <c r="F231" s="239">
        <v>6180199</v>
      </c>
      <c r="G231" s="227" t="s">
        <v>1395</v>
      </c>
      <c r="H231" s="239">
        <v>591</v>
      </c>
      <c r="I231" s="239">
        <v>591</v>
      </c>
      <c r="J231" s="289">
        <v>29896</v>
      </c>
      <c r="K231" s="414" t="s">
        <v>1967</v>
      </c>
      <c r="L231" s="10">
        <v>6</v>
      </c>
      <c r="O231" s="205">
        <v>790</v>
      </c>
      <c r="Q231" s="1">
        <v>70</v>
      </c>
      <c r="R231" s="1">
        <v>35</v>
      </c>
      <c r="S231" s="2">
        <v>10.667479427003961</v>
      </c>
      <c r="T231" s="2">
        <v>779.33252057299603</v>
      </c>
      <c r="U231" s="2">
        <v>6</v>
      </c>
      <c r="V231" s="164"/>
      <c r="W231" s="161" t="s">
        <v>1972</v>
      </c>
      <c r="X231" s="161" t="s">
        <v>2009</v>
      </c>
      <c r="Y231" s="1" t="e">
        <f>VLOOKUP(B231,#REF!,4,FALSE)</f>
        <v>#REF!</v>
      </c>
      <c r="AC231" s="1" t="s">
        <v>1395</v>
      </c>
      <c r="AD231" s="1" t="s">
        <v>1397</v>
      </c>
    </row>
    <row r="232" spans="1:30" ht="15" customHeight="1" x14ac:dyDescent="0.25">
      <c r="A232" s="225" t="s">
        <v>494</v>
      </c>
      <c r="B232" s="3">
        <v>50273</v>
      </c>
      <c r="C232" s="161" t="s">
        <v>2029</v>
      </c>
      <c r="D232" s="215"/>
      <c r="E232" s="239">
        <v>667273</v>
      </c>
      <c r="F232" s="239">
        <v>6198089</v>
      </c>
      <c r="G232" s="227" t="s">
        <v>1393</v>
      </c>
      <c r="H232" s="239">
        <v>593</v>
      </c>
      <c r="I232" s="239">
        <v>593</v>
      </c>
      <c r="J232" s="289">
        <v>30084</v>
      </c>
      <c r="K232" s="415" t="s">
        <v>1965</v>
      </c>
      <c r="L232" s="10">
        <v>4.5</v>
      </c>
      <c r="O232" s="205">
        <v>815</v>
      </c>
      <c r="Q232" s="1">
        <v>223</v>
      </c>
      <c r="R232" s="1">
        <v>190</v>
      </c>
      <c r="S232" s="2">
        <v>57.90917403230722</v>
      </c>
      <c r="T232" s="2">
        <v>757.09082596769281</v>
      </c>
      <c r="U232" s="162"/>
      <c r="V232" s="164"/>
      <c r="W232" s="161" t="s">
        <v>1965</v>
      </c>
      <c r="X232" s="161" t="s">
        <v>1965</v>
      </c>
      <c r="Y232" s="1">
        <v>220</v>
      </c>
      <c r="AC232" s="1" t="s">
        <v>1393</v>
      </c>
      <c r="AD232" s="1" t="s">
        <v>1481</v>
      </c>
    </row>
    <row r="233" spans="1:30" ht="15" customHeight="1" x14ac:dyDescent="0.25">
      <c r="A233" s="225" t="s">
        <v>506</v>
      </c>
      <c r="B233" s="3">
        <v>52748</v>
      </c>
      <c r="C233" s="161" t="s">
        <v>2029</v>
      </c>
      <c r="D233" s="423"/>
      <c r="E233" s="239">
        <v>635146</v>
      </c>
      <c r="F233" s="239">
        <v>6179886</v>
      </c>
      <c r="G233" s="227" t="s">
        <v>1395</v>
      </c>
      <c r="H233" s="239">
        <v>591</v>
      </c>
      <c r="I233" s="239">
        <v>591</v>
      </c>
      <c r="J233" s="289">
        <v>30574</v>
      </c>
      <c r="K233" s="415" t="s">
        <v>1965</v>
      </c>
      <c r="L233" s="10">
        <v>5</v>
      </c>
      <c r="O233" s="205">
        <v>754</v>
      </c>
      <c r="Q233" s="1">
        <v>100</v>
      </c>
      <c r="R233" s="1">
        <v>25</v>
      </c>
      <c r="S233" s="2">
        <v>7.6196281621456867</v>
      </c>
      <c r="T233" s="2">
        <v>746.38037183785434</v>
      </c>
      <c r="U233" s="2">
        <v>7</v>
      </c>
      <c r="V233" s="164"/>
      <c r="W233" s="161" t="s">
        <v>1972</v>
      </c>
      <c r="X233" s="161" t="s">
        <v>2010</v>
      </c>
      <c r="Y233" s="1" t="e">
        <f>VLOOKUP(B233,#REF!,4,FALSE)</f>
        <v>#REF!</v>
      </c>
      <c r="AC233" s="1" t="s">
        <v>1395</v>
      </c>
      <c r="AD233" s="1" t="s">
        <v>1653</v>
      </c>
    </row>
    <row r="234" spans="1:30" ht="15" customHeight="1" x14ac:dyDescent="0.25">
      <c r="A234" s="225" t="s">
        <v>512</v>
      </c>
      <c r="B234" s="3">
        <v>52925</v>
      </c>
      <c r="C234" s="161" t="s">
        <v>2029</v>
      </c>
      <c r="D234" s="205"/>
      <c r="E234" s="239">
        <v>635199</v>
      </c>
      <c r="F234" s="239">
        <v>6184446</v>
      </c>
      <c r="G234" s="227" t="s">
        <v>1389</v>
      </c>
      <c r="H234" s="239">
        <v>594</v>
      </c>
      <c r="I234" s="239">
        <v>594</v>
      </c>
      <c r="J234" s="289">
        <v>30610</v>
      </c>
      <c r="K234" s="414" t="s">
        <v>1967</v>
      </c>
      <c r="L234" s="10">
        <v>6</v>
      </c>
      <c r="M234" s="1">
        <v>2516</v>
      </c>
      <c r="N234" s="1">
        <f>M234/3.281</f>
        <v>766.83937823834196</v>
      </c>
      <c r="O234" s="205">
        <v>766</v>
      </c>
      <c r="Q234" s="1">
        <v>300</v>
      </c>
      <c r="R234" s="1">
        <v>150</v>
      </c>
      <c r="S234" s="2">
        <v>45.717768972874119</v>
      </c>
      <c r="T234" s="2">
        <v>720.28223102712593</v>
      </c>
      <c r="U234" s="2">
        <v>5</v>
      </c>
      <c r="W234" s="195" t="s">
        <v>2079</v>
      </c>
      <c r="X234" s="195" t="s">
        <v>1965</v>
      </c>
      <c r="Y234" s="195"/>
      <c r="AA234" s="1" t="s">
        <v>1654</v>
      </c>
      <c r="AC234" s="1" t="s">
        <v>1389</v>
      </c>
      <c r="AD234" s="1" t="s">
        <v>1558</v>
      </c>
    </row>
    <row r="235" spans="1:30" ht="15" customHeight="1" x14ac:dyDescent="0.25">
      <c r="A235" s="225" t="s">
        <v>515</v>
      </c>
      <c r="B235" s="3">
        <v>52953</v>
      </c>
      <c r="C235" s="161" t="s">
        <v>2029</v>
      </c>
      <c r="D235" s="215"/>
      <c r="E235" s="239">
        <v>633186</v>
      </c>
      <c r="F235" s="239">
        <v>6189724</v>
      </c>
      <c r="G235" s="227" t="s">
        <v>1395</v>
      </c>
      <c r="H235" s="239">
        <v>592</v>
      </c>
      <c r="I235" s="239">
        <v>592</v>
      </c>
      <c r="J235" s="289">
        <v>30615</v>
      </c>
      <c r="K235" s="414" t="s">
        <v>1967</v>
      </c>
      <c r="L235" s="10"/>
      <c r="O235" s="205">
        <v>729</v>
      </c>
      <c r="Q235" s="1">
        <v>60</v>
      </c>
      <c r="R235" s="1">
        <v>30</v>
      </c>
      <c r="S235" s="2">
        <v>9.1435537945748244</v>
      </c>
      <c r="T235" s="2">
        <v>719.85644620542519</v>
      </c>
      <c r="U235" s="2">
        <v>5</v>
      </c>
      <c r="V235" s="164"/>
      <c r="W235" s="195" t="s">
        <v>2079</v>
      </c>
      <c r="X235" s="195" t="s">
        <v>2157</v>
      </c>
      <c r="Y235" s="195"/>
      <c r="AC235" s="1" t="s">
        <v>1395</v>
      </c>
      <c r="AD235" s="1" t="s">
        <v>1462</v>
      </c>
    </row>
    <row r="236" spans="1:30" ht="15" customHeight="1" x14ac:dyDescent="0.25">
      <c r="A236" s="225" t="s">
        <v>517</v>
      </c>
      <c r="B236" s="3">
        <v>53418</v>
      </c>
      <c r="C236" s="161" t="s">
        <v>2029</v>
      </c>
      <c r="D236" s="215"/>
      <c r="E236" s="239">
        <v>625573</v>
      </c>
      <c r="F236" s="239">
        <v>6191828</v>
      </c>
      <c r="G236" s="227" t="s">
        <v>1395</v>
      </c>
      <c r="H236" s="239">
        <v>592</v>
      </c>
      <c r="I236" s="239">
        <v>592</v>
      </c>
      <c r="J236" s="289">
        <v>30773</v>
      </c>
      <c r="K236" s="414" t="s">
        <v>1967</v>
      </c>
      <c r="L236" s="10">
        <v>6</v>
      </c>
      <c r="O236" s="205">
        <v>728</v>
      </c>
      <c r="Q236" s="1">
        <v>105</v>
      </c>
      <c r="R236" s="1">
        <v>20</v>
      </c>
      <c r="S236" s="2">
        <v>6.0957025297165499</v>
      </c>
      <c r="T236" s="2">
        <v>721.9042974702835</v>
      </c>
      <c r="U236" s="2">
        <v>5</v>
      </c>
      <c r="V236" s="164"/>
      <c r="W236" s="195" t="s">
        <v>2079</v>
      </c>
      <c r="X236" s="195" t="s">
        <v>2158</v>
      </c>
      <c r="Y236" s="195"/>
      <c r="AC236" s="1" t="s">
        <v>1395</v>
      </c>
      <c r="AD236" s="1" t="s">
        <v>1451</v>
      </c>
    </row>
    <row r="237" spans="1:30" ht="15" customHeight="1" x14ac:dyDescent="0.25">
      <c r="A237" s="225" t="s">
        <v>520</v>
      </c>
      <c r="B237" s="3">
        <v>54157</v>
      </c>
      <c r="C237" s="161" t="s">
        <v>2029</v>
      </c>
      <c r="D237" s="272"/>
      <c r="E237" s="239">
        <v>643215</v>
      </c>
      <c r="F237" s="239">
        <v>6185344</v>
      </c>
      <c r="G237" s="227" t="s">
        <v>1395</v>
      </c>
      <c r="H237" s="239">
        <v>591</v>
      </c>
      <c r="I237" s="239">
        <v>591</v>
      </c>
      <c r="J237" s="289">
        <v>30971</v>
      </c>
      <c r="K237" s="414" t="s">
        <v>1967</v>
      </c>
      <c r="L237" s="10">
        <v>6</v>
      </c>
      <c r="O237" s="205">
        <v>724</v>
      </c>
      <c r="Q237" s="1">
        <v>320</v>
      </c>
      <c r="R237" s="1">
        <v>110</v>
      </c>
      <c r="S237" s="2">
        <v>33.526363913441024</v>
      </c>
      <c r="T237" s="2">
        <v>690.47363608655894</v>
      </c>
      <c r="U237" s="2">
        <v>10</v>
      </c>
      <c r="V237" s="164"/>
      <c r="W237" s="161" t="s">
        <v>1987</v>
      </c>
      <c r="X237" s="199" t="s">
        <v>2200</v>
      </c>
      <c r="Y237" s="1" t="e">
        <f>VLOOKUP(B237,#REF!,4,FALSE)</f>
        <v>#REF!</v>
      </c>
      <c r="AA237" s="1" t="s">
        <v>1655</v>
      </c>
      <c r="AB237" s="161" t="s">
        <v>2012</v>
      </c>
      <c r="AC237" s="1" t="s">
        <v>1395</v>
      </c>
      <c r="AD237" s="1" t="s">
        <v>1420</v>
      </c>
    </row>
    <row r="238" spans="1:30" ht="15" customHeight="1" x14ac:dyDescent="0.25">
      <c r="A238" s="225" t="s">
        <v>524</v>
      </c>
      <c r="B238" s="3">
        <v>54961</v>
      </c>
      <c r="C238" s="161" t="s">
        <v>2029</v>
      </c>
      <c r="D238" s="215"/>
      <c r="E238" s="239">
        <v>630163</v>
      </c>
      <c r="F238" s="239">
        <v>6184004</v>
      </c>
      <c r="G238" s="227" t="s">
        <v>1395</v>
      </c>
      <c r="H238" s="239">
        <v>591</v>
      </c>
      <c r="I238" s="239">
        <v>591</v>
      </c>
      <c r="J238" s="289">
        <v>31238</v>
      </c>
      <c r="K238" s="414" t="s">
        <v>1967</v>
      </c>
      <c r="L238" s="10">
        <v>6</v>
      </c>
      <c r="O238" s="205">
        <v>739</v>
      </c>
      <c r="Q238" s="1">
        <v>243</v>
      </c>
      <c r="U238" s="2">
        <v>6.1</v>
      </c>
      <c r="V238" s="164"/>
      <c r="W238" s="159" t="s">
        <v>1975</v>
      </c>
      <c r="X238" s="161" t="s">
        <v>2016</v>
      </c>
      <c r="Y238" s="1" t="e">
        <f>VLOOKUP(B238,#REF!,4,FALSE)</f>
        <v>#REF!</v>
      </c>
      <c r="AB238" s="1" t="s">
        <v>2015</v>
      </c>
      <c r="AC238" s="1" t="s">
        <v>1395</v>
      </c>
      <c r="AD238" s="1" t="s">
        <v>1478</v>
      </c>
    </row>
    <row r="239" spans="1:30" ht="15" customHeight="1" x14ac:dyDescent="0.25">
      <c r="A239" s="225" t="s">
        <v>526</v>
      </c>
      <c r="B239" s="3">
        <v>54969</v>
      </c>
      <c r="C239" s="161" t="s">
        <v>2029</v>
      </c>
      <c r="D239" s="423"/>
      <c r="E239" s="239">
        <v>628833</v>
      </c>
      <c r="F239" s="239">
        <v>6182849</v>
      </c>
      <c r="G239" s="227" t="s">
        <v>1395</v>
      </c>
      <c r="H239" s="239">
        <v>591</v>
      </c>
      <c r="I239" s="239">
        <v>591</v>
      </c>
      <c r="J239" s="289">
        <v>31239</v>
      </c>
      <c r="K239" s="414" t="s">
        <v>1967</v>
      </c>
      <c r="L239" s="10">
        <v>6</v>
      </c>
      <c r="O239" s="205">
        <v>711</v>
      </c>
      <c r="Q239" s="1">
        <v>220</v>
      </c>
      <c r="R239" s="1">
        <v>80</v>
      </c>
      <c r="S239" s="2">
        <v>24.3828101188662</v>
      </c>
      <c r="T239" s="2">
        <v>686.61718988113375</v>
      </c>
      <c r="U239" s="2">
        <v>8</v>
      </c>
      <c r="V239" s="164"/>
      <c r="W239" s="159" t="s">
        <v>1975</v>
      </c>
      <c r="X239" s="161" t="s">
        <v>2017</v>
      </c>
      <c r="Y239" s="1" t="e">
        <f>VLOOKUP(B239,#REF!,4,FALSE)</f>
        <v>#REF!</v>
      </c>
      <c r="AA239" s="1" t="s">
        <v>1656</v>
      </c>
      <c r="AB239" s="1" t="s">
        <v>1656</v>
      </c>
      <c r="AC239" s="1" t="s">
        <v>1395</v>
      </c>
      <c r="AD239" s="1" t="s">
        <v>1546</v>
      </c>
    </row>
    <row r="240" spans="1:30" ht="15" customHeight="1" x14ac:dyDescent="0.25">
      <c r="A240" s="225" t="s">
        <v>530</v>
      </c>
      <c r="B240" s="3">
        <v>54974</v>
      </c>
      <c r="C240" s="161" t="s">
        <v>2029</v>
      </c>
      <c r="D240" s="205"/>
      <c r="E240" s="239">
        <v>628106</v>
      </c>
      <c r="F240" s="239">
        <v>6179646</v>
      </c>
      <c r="G240" s="227" t="s">
        <v>1395</v>
      </c>
      <c r="H240" s="239">
        <v>590</v>
      </c>
      <c r="I240" s="239">
        <v>590</v>
      </c>
      <c r="J240" s="289">
        <v>31240</v>
      </c>
      <c r="K240" s="414" t="s">
        <v>1967</v>
      </c>
      <c r="L240" s="10">
        <v>6</v>
      </c>
      <c r="O240" s="205">
        <v>684</v>
      </c>
      <c r="Q240" s="1">
        <v>140</v>
      </c>
      <c r="R240" s="1">
        <v>90</v>
      </c>
      <c r="S240" s="2">
        <v>27.430661383724473</v>
      </c>
      <c r="T240" s="2">
        <v>656.56933861627556</v>
      </c>
      <c r="U240" s="2">
        <v>5</v>
      </c>
      <c r="V240" s="164" t="s">
        <v>1961</v>
      </c>
      <c r="W240" s="188" t="s">
        <v>2079</v>
      </c>
      <c r="X240" s="188" t="s">
        <v>2146</v>
      </c>
      <c r="Y240" s="188"/>
      <c r="AC240" s="1" t="s">
        <v>1395</v>
      </c>
      <c r="AD240" s="1" t="s">
        <v>1657</v>
      </c>
    </row>
    <row r="241" spans="1:50" ht="15" customHeight="1" x14ac:dyDescent="0.25">
      <c r="A241" s="225" t="s">
        <v>535</v>
      </c>
      <c r="B241" s="3">
        <v>56767</v>
      </c>
      <c r="C241" s="161" t="s">
        <v>2029</v>
      </c>
      <c r="D241" s="215"/>
      <c r="E241" s="239">
        <v>652894</v>
      </c>
      <c r="F241" s="239">
        <v>6198644</v>
      </c>
      <c r="G241" s="227" t="s">
        <v>1395</v>
      </c>
      <c r="H241" s="239">
        <v>593</v>
      </c>
      <c r="I241" s="239">
        <v>593</v>
      </c>
      <c r="J241" s="289">
        <v>31747</v>
      </c>
      <c r="K241" s="414" t="s">
        <v>1967</v>
      </c>
      <c r="L241" s="10">
        <v>6</v>
      </c>
      <c r="O241" s="205">
        <v>713</v>
      </c>
      <c r="Q241" s="1">
        <v>148</v>
      </c>
      <c r="U241" s="2">
        <v>4</v>
      </c>
      <c r="V241" s="164"/>
      <c r="W241" s="161" t="s">
        <v>1972</v>
      </c>
      <c r="X241" s="161" t="s">
        <v>2058</v>
      </c>
      <c r="Y241" s="1">
        <v>119</v>
      </c>
      <c r="AA241" s="1" t="s">
        <v>1659</v>
      </c>
      <c r="AB241" s="1" t="s">
        <v>1659</v>
      </c>
      <c r="AC241" s="1" t="s">
        <v>1395</v>
      </c>
      <c r="AD241" s="1" t="s">
        <v>1658</v>
      </c>
    </row>
    <row r="242" spans="1:50" ht="15" customHeight="1" x14ac:dyDescent="0.25">
      <c r="A242" s="225" t="s">
        <v>541</v>
      </c>
      <c r="B242" s="3">
        <v>56811</v>
      </c>
      <c r="C242" s="161" t="s">
        <v>2029</v>
      </c>
      <c r="D242" s="423"/>
      <c r="E242" s="239">
        <v>627322</v>
      </c>
      <c r="F242" s="239">
        <v>6189731</v>
      </c>
      <c r="G242" s="227" t="s">
        <v>1393</v>
      </c>
      <c r="H242" s="239">
        <v>591</v>
      </c>
      <c r="I242" s="239">
        <v>591</v>
      </c>
      <c r="J242" s="289">
        <v>31778</v>
      </c>
      <c r="K242" s="415" t="s">
        <v>1965</v>
      </c>
      <c r="L242" s="10"/>
      <c r="O242" s="205">
        <v>751</v>
      </c>
      <c r="Q242" s="1">
        <v>80</v>
      </c>
      <c r="U242" s="159"/>
      <c r="V242" s="164"/>
      <c r="W242" s="159" t="s">
        <v>1975</v>
      </c>
      <c r="X242" s="188" t="s">
        <v>2142</v>
      </c>
      <c r="Y242" s="1" t="e">
        <f>VLOOKUP(B242,#REF!,4,FALSE)</f>
        <v>#REF!</v>
      </c>
      <c r="AC242" s="1" t="s">
        <v>1393</v>
      </c>
      <c r="AD242" s="1" t="s">
        <v>1660</v>
      </c>
    </row>
    <row r="243" spans="1:50" ht="15" customHeight="1" x14ac:dyDescent="0.25">
      <c r="A243" s="225" t="s">
        <v>545</v>
      </c>
      <c r="B243" s="3">
        <v>57708</v>
      </c>
      <c r="C243" s="161" t="s">
        <v>2029</v>
      </c>
      <c r="D243" s="215"/>
      <c r="E243" s="239">
        <v>627704</v>
      </c>
      <c r="F243" s="239">
        <v>6187188</v>
      </c>
      <c r="G243" s="227" t="s">
        <v>1393</v>
      </c>
      <c r="H243" s="239">
        <v>592</v>
      </c>
      <c r="I243" s="239">
        <v>592</v>
      </c>
      <c r="J243" s="289">
        <v>32092</v>
      </c>
      <c r="K243" s="415" t="s">
        <v>1965</v>
      </c>
      <c r="L243" s="10"/>
      <c r="O243" s="205">
        <v>749</v>
      </c>
      <c r="Q243" s="1">
        <v>73</v>
      </c>
      <c r="R243" s="1" t="s">
        <v>1961</v>
      </c>
      <c r="S243" s="2" t="s">
        <v>1961</v>
      </c>
      <c r="T243" s="2" t="s">
        <v>1961</v>
      </c>
      <c r="U243" s="196" t="s">
        <v>1965</v>
      </c>
      <c r="V243" s="164"/>
      <c r="W243" s="195" t="s">
        <v>2079</v>
      </c>
      <c r="X243" s="195" t="s">
        <v>2160</v>
      </c>
      <c r="Y243" s="195"/>
      <c r="AC243" s="1" t="s">
        <v>1393</v>
      </c>
      <c r="AD243" s="1" t="s">
        <v>1661</v>
      </c>
    </row>
    <row r="244" spans="1:50" ht="15" customHeight="1" x14ac:dyDescent="0.25">
      <c r="A244" s="225" t="s">
        <v>551</v>
      </c>
      <c r="B244" s="3">
        <v>57770</v>
      </c>
      <c r="C244" s="161" t="s">
        <v>2029</v>
      </c>
      <c r="D244" s="215"/>
      <c r="E244" s="239">
        <v>674961</v>
      </c>
      <c r="F244" s="239">
        <v>6172628</v>
      </c>
      <c r="G244" s="227" t="s">
        <v>1395</v>
      </c>
      <c r="H244" s="239">
        <v>622</v>
      </c>
      <c r="I244" s="239">
        <v>622</v>
      </c>
      <c r="J244" s="289">
        <v>32113</v>
      </c>
      <c r="K244" s="414" t="s">
        <v>1967</v>
      </c>
      <c r="L244" s="10">
        <v>6.5</v>
      </c>
      <c r="O244" s="205">
        <v>690</v>
      </c>
      <c r="Q244" s="1">
        <v>112</v>
      </c>
      <c r="R244" s="1">
        <v>21</v>
      </c>
      <c r="S244" s="2">
        <v>6.4004876562023769</v>
      </c>
      <c r="T244" s="2">
        <v>683.59951234379764</v>
      </c>
      <c r="U244" s="2">
        <v>1</v>
      </c>
      <c r="V244" s="164"/>
      <c r="W244" s="164" t="s">
        <v>1972</v>
      </c>
      <c r="X244" s="164" t="s">
        <v>2121</v>
      </c>
      <c r="Y244" s="1">
        <v>28</v>
      </c>
      <c r="AC244" s="1" t="s">
        <v>1395</v>
      </c>
      <c r="AD244" s="1" t="s">
        <v>1662</v>
      </c>
    </row>
    <row r="245" spans="1:50" ht="15" customHeight="1" x14ac:dyDescent="0.25">
      <c r="A245" s="263" t="s">
        <v>553</v>
      </c>
      <c r="B245" s="267">
        <v>58146</v>
      </c>
      <c r="C245" s="161" t="s">
        <v>2029</v>
      </c>
      <c r="D245" s="215"/>
      <c r="E245" s="287">
        <v>650304</v>
      </c>
      <c r="F245" s="287">
        <v>6206596</v>
      </c>
      <c r="G245" s="227" t="s">
        <v>1395</v>
      </c>
      <c r="I245" s="239">
        <v>634</v>
      </c>
      <c r="J245" s="289">
        <v>32284</v>
      </c>
      <c r="K245" s="414" t="s">
        <v>1967</v>
      </c>
      <c r="L245" s="10">
        <v>6</v>
      </c>
      <c r="O245" s="205">
        <v>726</v>
      </c>
      <c r="Q245" s="1">
        <v>320</v>
      </c>
      <c r="U245" s="1"/>
      <c r="Y245" s="1">
        <v>35</v>
      </c>
      <c r="AA245" s="1" t="s">
        <v>1665</v>
      </c>
      <c r="AC245" s="1" t="s">
        <v>1395</v>
      </c>
      <c r="AD245" s="1" t="s">
        <v>1663</v>
      </c>
    </row>
    <row r="246" spans="1:50" ht="15" customHeight="1" x14ac:dyDescent="0.25">
      <c r="A246" s="225" t="s">
        <v>562</v>
      </c>
      <c r="B246" s="3">
        <v>58368</v>
      </c>
      <c r="C246" s="161" t="s">
        <v>2029</v>
      </c>
      <c r="D246" s="215"/>
      <c r="E246" s="239">
        <v>650427</v>
      </c>
      <c r="F246" s="239">
        <v>6177462</v>
      </c>
      <c r="G246" s="227" t="s">
        <v>1395</v>
      </c>
      <c r="H246" s="239">
        <v>680</v>
      </c>
      <c r="I246" s="253">
        <v>591</v>
      </c>
      <c r="J246" s="289">
        <v>32379</v>
      </c>
      <c r="K246" s="414" t="s">
        <v>1967</v>
      </c>
      <c r="L246" s="10"/>
      <c r="O246" s="205">
        <v>726</v>
      </c>
      <c r="Q246" s="1">
        <v>460</v>
      </c>
      <c r="U246" s="1">
        <v>2.5</v>
      </c>
      <c r="W246" s="237" t="s">
        <v>1</v>
      </c>
      <c r="X246" s="1">
        <v>285</v>
      </c>
      <c r="Y246" s="1">
        <v>2</v>
      </c>
      <c r="AA246" s="1" t="s">
        <v>1667</v>
      </c>
      <c r="AC246" s="1" t="s">
        <v>1395</v>
      </c>
      <c r="AD246" s="1" t="s">
        <v>1666</v>
      </c>
    </row>
    <row r="247" spans="1:50" ht="15" customHeight="1" x14ac:dyDescent="0.25">
      <c r="A247" s="225" t="s">
        <v>566</v>
      </c>
      <c r="B247" s="3">
        <v>58422</v>
      </c>
      <c r="C247" s="161" t="s">
        <v>2029</v>
      </c>
      <c r="D247" s="215"/>
      <c r="E247" s="239">
        <v>633876</v>
      </c>
      <c r="F247" s="239">
        <v>6193656</v>
      </c>
      <c r="G247" s="227" t="s">
        <v>1395</v>
      </c>
      <c r="H247" s="239">
        <v>592</v>
      </c>
      <c r="I247" s="239">
        <v>592</v>
      </c>
      <c r="J247" s="289">
        <v>32403</v>
      </c>
      <c r="K247" s="414" t="s">
        <v>1967</v>
      </c>
      <c r="L247" s="10">
        <v>6</v>
      </c>
      <c r="O247" s="205">
        <v>725</v>
      </c>
      <c r="Q247" s="1">
        <v>85</v>
      </c>
      <c r="R247" s="1">
        <v>36</v>
      </c>
      <c r="S247" s="2">
        <v>10.97226455348979</v>
      </c>
      <c r="T247" s="2">
        <v>714.02773544651018</v>
      </c>
      <c r="U247" s="2">
        <v>7.5</v>
      </c>
      <c r="V247" s="164"/>
      <c r="W247" s="164" t="s">
        <v>2089</v>
      </c>
      <c r="X247" s="164" t="s">
        <v>2099</v>
      </c>
      <c r="Y247" s="1">
        <v>76</v>
      </c>
      <c r="AC247" s="1" t="s">
        <v>1395</v>
      </c>
      <c r="AD247" s="1" t="s">
        <v>1485</v>
      </c>
    </row>
    <row r="248" spans="1:50" ht="15" customHeight="1" x14ac:dyDescent="0.25">
      <c r="A248" s="225" t="s">
        <v>569</v>
      </c>
      <c r="B248" s="3">
        <v>58596</v>
      </c>
      <c r="C248" s="161" t="s">
        <v>2029</v>
      </c>
      <c r="D248" s="215"/>
      <c r="E248" s="239">
        <v>685875</v>
      </c>
      <c r="F248" s="239">
        <v>6165777</v>
      </c>
      <c r="G248" s="227" t="s">
        <v>1668</v>
      </c>
      <c r="H248" s="239">
        <v>622</v>
      </c>
      <c r="I248" s="239">
        <v>622</v>
      </c>
      <c r="J248" s="289">
        <v>32481</v>
      </c>
      <c r="K248" s="414" t="s">
        <v>1967</v>
      </c>
      <c r="L248" s="10">
        <v>8</v>
      </c>
      <c r="O248" s="205">
        <v>732</v>
      </c>
      <c r="Q248" s="1">
        <v>158</v>
      </c>
      <c r="R248" s="1">
        <v>39</v>
      </c>
      <c r="S248" s="2">
        <v>11.886619932947271</v>
      </c>
      <c r="T248" s="2">
        <v>720.11338006705273</v>
      </c>
      <c r="U248" s="2">
        <v>35</v>
      </c>
      <c r="V248" s="164"/>
      <c r="W248" s="159" t="s">
        <v>1975</v>
      </c>
      <c r="X248" s="164" t="s">
        <v>2122</v>
      </c>
      <c r="Y248" s="1">
        <v>101</v>
      </c>
      <c r="AC248" s="1" t="s">
        <v>1668</v>
      </c>
      <c r="AD248" s="1" t="s">
        <v>1669</v>
      </c>
    </row>
    <row r="249" spans="1:50" ht="15" customHeight="1" x14ac:dyDescent="0.25">
      <c r="A249" s="225" t="s">
        <v>575</v>
      </c>
      <c r="B249" s="3">
        <v>58665</v>
      </c>
      <c r="C249" s="161" t="s">
        <v>2029</v>
      </c>
      <c r="D249" s="423"/>
      <c r="E249" s="239">
        <v>637162</v>
      </c>
      <c r="F249" s="239">
        <v>6181643</v>
      </c>
      <c r="G249" s="227" t="s">
        <v>1395</v>
      </c>
      <c r="H249" s="239">
        <v>591</v>
      </c>
      <c r="I249" s="239">
        <v>591</v>
      </c>
      <c r="J249" s="289">
        <v>32568</v>
      </c>
      <c r="K249" s="414" t="s">
        <v>1967</v>
      </c>
      <c r="O249" s="205">
        <v>790</v>
      </c>
      <c r="Q249" s="1">
        <v>401</v>
      </c>
      <c r="R249" s="1">
        <v>37</v>
      </c>
      <c r="S249" s="2">
        <v>11.277049679975617</v>
      </c>
      <c r="T249" s="2">
        <v>778.72295032002444</v>
      </c>
      <c r="U249" s="159"/>
      <c r="V249" s="164"/>
      <c r="W249" s="161" t="s">
        <v>1972</v>
      </c>
      <c r="X249" s="161" t="s">
        <v>2019</v>
      </c>
      <c r="Y249" s="1" t="e">
        <f>VLOOKUP(B249,#REF!,4,FALSE)</f>
        <v>#REF!</v>
      </c>
      <c r="AA249" s="1" t="s">
        <v>1671</v>
      </c>
      <c r="AB249" s="1" t="s">
        <v>2018</v>
      </c>
      <c r="AC249" s="1" t="s">
        <v>1395</v>
      </c>
      <c r="AD249" s="1" t="s">
        <v>1670</v>
      </c>
    </row>
    <row r="250" spans="1:50" s="247" customFormat="1" ht="15" customHeight="1" x14ac:dyDescent="0.25">
      <c r="A250" s="225" t="s">
        <v>577</v>
      </c>
      <c r="B250" s="3">
        <v>58742</v>
      </c>
      <c r="C250" s="161" t="s">
        <v>2029</v>
      </c>
      <c r="D250" s="215"/>
      <c r="E250" s="239">
        <v>638904</v>
      </c>
      <c r="F250" s="239">
        <v>6179757</v>
      </c>
      <c r="G250" s="227" t="s">
        <v>1395</v>
      </c>
      <c r="H250" s="239">
        <v>591</v>
      </c>
      <c r="I250" s="239">
        <v>591</v>
      </c>
      <c r="J250" s="289">
        <v>32613</v>
      </c>
      <c r="K250" s="414" t="s">
        <v>1967</v>
      </c>
      <c r="L250" s="10">
        <v>6</v>
      </c>
      <c r="M250" s="1"/>
      <c r="N250" s="1"/>
      <c r="O250" s="205">
        <v>834</v>
      </c>
      <c r="P250" s="205"/>
      <c r="Q250" s="1">
        <v>200</v>
      </c>
      <c r="R250" s="1"/>
      <c r="S250" s="2"/>
      <c r="T250" s="2"/>
      <c r="U250" s="2">
        <v>0.5</v>
      </c>
      <c r="V250" s="164"/>
      <c r="W250" s="159" t="s">
        <v>1975</v>
      </c>
      <c r="X250" s="161" t="s">
        <v>2020</v>
      </c>
      <c r="Y250" s="1" t="e">
        <f>VLOOKUP(B250,#REF!,4,FALSE)</f>
        <v>#REF!</v>
      </c>
      <c r="Z250" s="1"/>
      <c r="AA250" s="1"/>
      <c r="AB250" s="1"/>
      <c r="AC250" s="1" t="s">
        <v>1395</v>
      </c>
      <c r="AD250" s="1" t="s">
        <v>1397</v>
      </c>
      <c r="AE250" s="5"/>
      <c r="AF250" s="5"/>
      <c r="AG250" s="5"/>
      <c r="AH250" s="5"/>
      <c r="AI250" s="5"/>
      <c r="AJ250" s="5"/>
      <c r="AK250" s="5"/>
      <c r="AL250" s="5"/>
      <c r="AM250" s="5"/>
      <c r="AN250" s="5"/>
      <c r="AO250" s="5"/>
      <c r="AP250" s="5"/>
      <c r="AQ250" s="5"/>
      <c r="AR250" s="5"/>
      <c r="AS250" s="5"/>
      <c r="AT250" s="5"/>
      <c r="AU250" s="5"/>
      <c r="AV250" s="5"/>
      <c r="AW250" s="5"/>
      <c r="AX250" s="5"/>
    </row>
    <row r="251" spans="1:50" s="247" customFormat="1" ht="15" customHeight="1" x14ac:dyDescent="0.25">
      <c r="A251" s="263" t="s">
        <v>581</v>
      </c>
      <c r="B251" s="267">
        <v>58851</v>
      </c>
      <c r="C251" s="161" t="s">
        <v>2029</v>
      </c>
      <c r="D251" s="215"/>
      <c r="E251" s="287">
        <v>631125</v>
      </c>
      <c r="F251" s="287">
        <v>6176774</v>
      </c>
      <c r="G251" s="227" t="s">
        <v>1409</v>
      </c>
      <c r="H251" s="239">
        <v>591</v>
      </c>
      <c r="I251" s="239">
        <v>591</v>
      </c>
      <c r="J251" s="289">
        <v>32664</v>
      </c>
      <c r="K251" s="414" t="s">
        <v>1967</v>
      </c>
      <c r="L251" s="10">
        <v>6</v>
      </c>
      <c r="M251" s="1"/>
      <c r="N251" s="1"/>
      <c r="O251" s="205">
        <v>742</v>
      </c>
      <c r="P251" s="205"/>
      <c r="Q251" s="1">
        <v>400</v>
      </c>
      <c r="R251" s="1">
        <v>140</v>
      </c>
      <c r="S251" s="2">
        <v>42.669917708015845</v>
      </c>
      <c r="T251" s="2">
        <v>699.33008229198413</v>
      </c>
      <c r="U251" s="2">
        <v>8</v>
      </c>
      <c r="V251" s="164"/>
      <c r="W251" s="161" t="s">
        <v>1987</v>
      </c>
      <c r="X251" s="161" t="s">
        <v>2021</v>
      </c>
      <c r="Y251" s="1" t="e">
        <f>VLOOKUP(B251,#REF!,4,FALSE)</f>
        <v>#REF!</v>
      </c>
      <c r="Z251" s="1"/>
      <c r="AA251" s="1" t="s">
        <v>1673</v>
      </c>
      <c r="AB251" s="1"/>
      <c r="AC251" s="1" t="s">
        <v>1409</v>
      </c>
      <c r="AD251" s="1" t="s">
        <v>1672</v>
      </c>
      <c r="AE251" s="5"/>
      <c r="AF251" s="5"/>
      <c r="AG251" s="5"/>
      <c r="AH251" s="5"/>
      <c r="AI251" s="5"/>
      <c r="AJ251" s="5"/>
      <c r="AK251" s="5"/>
      <c r="AL251" s="5"/>
      <c r="AM251" s="5"/>
      <c r="AN251" s="5"/>
      <c r="AO251" s="5"/>
      <c r="AP251" s="5"/>
      <c r="AQ251" s="5"/>
      <c r="AR251" s="5"/>
      <c r="AS251" s="5"/>
      <c r="AT251" s="5"/>
      <c r="AU251" s="5"/>
      <c r="AV251" s="5"/>
      <c r="AW251" s="5"/>
      <c r="AX251" s="5"/>
    </row>
    <row r="252" spans="1:50" s="247" customFormat="1" ht="15" customHeight="1" x14ac:dyDescent="0.25">
      <c r="A252" s="263" t="s">
        <v>586</v>
      </c>
      <c r="B252" s="267">
        <v>59028</v>
      </c>
      <c r="C252" s="161" t="s">
        <v>2029</v>
      </c>
      <c r="D252" s="423"/>
      <c r="E252" s="287">
        <v>677602</v>
      </c>
      <c r="F252" s="287">
        <v>6165470</v>
      </c>
      <c r="G252" s="227" t="s">
        <v>1395</v>
      </c>
      <c r="H252" s="239">
        <v>473</v>
      </c>
      <c r="I252" s="239">
        <v>622</v>
      </c>
      <c r="J252" s="289">
        <v>32748</v>
      </c>
      <c r="K252" s="414" t="s">
        <v>1967</v>
      </c>
      <c r="L252" s="10">
        <v>6</v>
      </c>
      <c r="M252" s="1"/>
      <c r="N252" s="1"/>
      <c r="O252" s="205">
        <v>796</v>
      </c>
      <c r="P252" s="205"/>
      <c r="Q252" s="1">
        <v>170</v>
      </c>
      <c r="R252" s="1">
        <v>146</v>
      </c>
      <c r="S252" s="2">
        <v>44.498628466930811</v>
      </c>
      <c r="T252" s="2">
        <v>751.50137153306923</v>
      </c>
      <c r="U252" s="2">
        <v>9</v>
      </c>
      <c r="V252" s="164"/>
      <c r="W252" s="159" t="s">
        <v>1975</v>
      </c>
      <c r="X252" s="164" t="s">
        <v>2123</v>
      </c>
      <c r="Y252" s="1">
        <v>18</v>
      </c>
      <c r="Z252" s="1"/>
      <c r="AA252" s="1"/>
      <c r="AB252" s="1"/>
      <c r="AC252" s="1" t="s">
        <v>1395</v>
      </c>
      <c r="AD252" s="1" t="s">
        <v>1674</v>
      </c>
      <c r="AE252" s="5"/>
      <c r="AF252" s="5"/>
      <c r="AG252" s="5"/>
      <c r="AH252" s="5"/>
      <c r="AI252" s="5"/>
      <c r="AJ252" s="5"/>
      <c r="AK252" s="5"/>
      <c r="AL252" s="5"/>
      <c r="AM252" s="5"/>
      <c r="AN252" s="5"/>
      <c r="AO252" s="5"/>
      <c r="AP252" s="5"/>
      <c r="AQ252" s="5"/>
      <c r="AR252" s="5"/>
      <c r="AS252" s="5"/>
      <c r="AT252" s="5"/>
      <c r="AU252" s="5"/>
      <c r="AV252" s="5"/>
      <c r="AW252" s="5"/>
      <c r="AX252" s="5"/>
    </row>
    <row r="253" spans="1:50" s="247" customFormat="1" ht="15" customHeight="1" x14ac:dyDescent="0.25">
      <c r="A253" s="263" t="s">
        <v>593</v>
      </c>
      <c r="B253" s="267">
        <v>59127</v>
      </c>
      <c r="C253" s="161" t="s">
        <v>2029</v>
      </c>
      <c r="D253" s="423"/>
      <c r="E253" s="287">
        <v>638752</v>
      </c>
      <c r="F253" s="287">
        <v>6179665</v>
      </c>
      <c r="G253" s="227" t="s">
        <v>1395</v>
      </c>
      <c r="H253" s="239">
        <v>591</v>
      </c>
      <c r="I253" s="239">
        <v>591</v>
      </c>
      <c r="J253" s="289">
        <v>32806</v>
      </c>
      <c r="K253" s="414" t="s">
        <v>1967</v>
      </c>
      <c r="L253" s="10">
        <v>6</v>
      </c>
      <c r="M253" s="1"/>
      <c r="N253" s="1"/>
      <c r="O253" s="205">
        <v>848</v>
      </c>
      <c r="P253" s="205"/>
      <c r="Q253" s="1">
        <v>260</v>
      </c>
      <c r="R253" s="1"/>
      <c r="S253" s="2"/>
      <c r="T253" s="2"/>
      <c r="U253" s="162" t="s">
        <v>1664</v>
      </c>
      <c r="V253" s="164"/>
      <c r="W253" s="162" t="s">
        <v>1664</v>
      </c>
      <c r="X253" s="162" t="s">
        <v>1664</v>
      </c>
      <c r="Y253" s="1" t="e">
        <f>VLOOKUP(B253,#REF!,4,FALSE)</f>
        <v>#REF!</v>
      </c>
      <c r="Z253" s="1"/>
      <c r="AA253" s="1" t="s">
        <v>1675</v>
      </c>
      <c r="AB253" s="1"/>
      <c r="AC253" s="1" t="s">
        <v>1395</v>
      </c>
      <c r="AD253" s="1" t="s">
        <v>1397</v>
      </c>
      <c r="AE253" s="5"/>
      <c r="AF253" s="5"/>
      <c r="AG253" s="5"/>
      <c r="AH253" s="5"/>
      <c r="AI253" s="5"/>
      <c r="AJ253" s="5"/>
      <c r="AK253" s="5"/>
      <c r="AL253" s="5"/>
      <c r="AM253" s="5"/>
      <c r="AN253" s="5"/>
      <c r="AO253" s="5"/>
      <c r="AP253" s="5"/>
      <c r="AQ253" s="5"/>
      <c r="AR253" s="5"/>
      <c r="AS253" s="5"/>
      <c r="AT253" s="5"/>
      <c r="AU253" s="5"/>
      <c r="AV253" s="5"/>
      <c r="AW253" s="5"/>
      <c r="AX253" s="5"/>
    </row>
    <row r="254" spans="1:50" s="247" customFormat="1" ht="15" customHeight="1" x14ac:dyDescent="0.25">
      <c r="A254" s="263" t="s">
        <v>596</v>
      </c>
      <c r="B254" s="267">
        <v>59157</v>
      </c>
      <c r="C254" s="161" t="s">
        <v>2029</v>
      </c>
      <c r="D254" s="215"/>
      <c r="E254" s="287">
        <v>633995</v>
      </c>
      <c r="F254" s="287">
        <v>6178534</v>
      </c>
      <c r="G254" s="227" t="s">
        <v>1395</v>
      </c>
      <c r="H254" s="239">
        <v>591</v>
      </c>
      <c r="I254" s="239">
        <v>591</v>
      </c>
      <c r="J254" s="289">
        <v>32829</v>
      </c>
      <c r="K254" s="414" t="s">
        <v>1967</v>
      </c>
      <c r="L254" s="10">
        <v>6</v>
      </c>
      <c r="M254" s="1"/>
      <c r="N254" s="1"/>
      <c r="O254" s="205">
        <v>737</v>
      </c>
      <c r="P254" s="205"/>
      <c r="Q254" s="1">
        <v>163</v>
      </c>
      <c r="R254" s="1"/>
      <c r="S254" s="2"/>
      <c r="T254" s="2"/>
      <c r="U254" s="2">
        <v>24</v>
      </c>
      <c r="V254" s="164"/>
      <c r="W254" s="199" t="s">
        <v>1972</v>
      </c>
      <c r="X254" s="199" t="s">
        <v>2191</v>
      </c>
      <c r="Y254" s="237"/>
      <c r="Z254" s="1"/>
      <c r="AA254" s="1"/>
      <c r="AB254" s="1"/>
      <c r="AC254" s="1" t="s">
        <v>1395</v>
      </c>
      <c r="AD254" s="1" t="s">
        <v>1586</v>
      </c>
      <c r="AE254" s="5"/>
      <c r="AF254" s="5"/>
      <c r="AG254" s="5"/>
      <c r="AH254" s="5"/>
      <c r="AI254" s="5"/>
      <c r="AJ254" s="5"/>
      <c r="AK254" s="5"/>
      <c r="AL254" s="5"/>
      <c r="AM254" s="5"/>
      <c r="AN254" s="5"/>
      <c r="AO254" s="5"/>
      <c r="AP254" s="5"/>
      <c r="AQ254" s="5"/>
      <c r="AR254" s="5"/>
      <c r="AS254" s="5"/>
      <c r="AT254" s="5"/>
      <c r="AU254" s="5"/>
      <c r="AV254" s="5"/>
      <c r="AW254" s="5"/>
      <c r="AX254" s="5"/>
    </row>
    <row r="255" spans="1:50" s="247" customFormat="1" ht="15" customHeight="1" x14ac:dyDescent="0.25">
      <c r="A255" s="263" t="s">
        <v>600</v>
      </c>
      <c r="B255" s="267">
        <v>59189</v>
      </c>
      <c r="C255" s="161" t="s">
        <v>2029</v>
      </c>
      <c r="D255" s="215"/>
      <c r="E255" s="287">
        <v>647657</v>
      </c>
      <c r="F255" s="287">
        <v>6183066</v>
      </c>
      <c r="G255" s="227" t="s">
        <v>1395</v>
      </c>
      <c r="H255" s="239">
        <v>591</v>
      </c>
      <c r="I255" s="239">
        <v>591</v>
      </c>
      <c r="J255" s="289">
        <v>32849</v>
      </c>
      <c r="K255" s="414" t="s">
        <v>1967</v>
      </c>
      <c r="L255" s="10">
        <v>6</v>
      </c>
      <c r="M255" s="1"/>
      <c r="N255" s="1"/>
      <c r="O255" s="205">
        <v>726</v>
      </c>
      <c r="P255" s="205"/>
      <c r="Q255" s="1">
        <v>337</v>
      </c>
      <c r="R255" s="1">
        <v>75</v>
      </c>
      <c r="S255" s="2">
        <v>22.858884486437059</v>
      </c>
      <c r="T255" s="2">
        <v>703.14111551356291</v>
      </c>
      <c r="U255" s="2">
        <v>50</v>
      </c>
      <c r="V255" s="164"/>
      <c r="W255" s="159" t="s">
        <v>1975</v>
      </c>
      <c r="X255" s="161" t="s">
        <v>2022</v>
      </c>
      <c r="Y255" s="1" t="e">
        <f>VLOOKUP(B255,#REF!,4,FALSE)</f>
        <v>#REF!</v>
      </c>
      <c r="Z255" s="1"/>
      <c r="AA255" s="1"/>
      <c r="AB255" s="1"/>
      <c r="AC255" s="1" t="s">
        <v>1395</v>
      </c>
      <c r="AD255" s="1" t="s">
        <v>1676</v>
      </c>
      <c r="AE255" s="5"/>
      <c r="AF255" s="5"/>
      <c r="AG255" s="5"/>
      <c r="AH255" s="5"/>
      <c r="AI255" s="5"/>
      <c r="AJ255" s="5"/>
      <c r="AK255" s="5"/>
      <c r="AL255" s="5"/>
      <c r="AM255" s="5"/>
      <c r="AN255" s="5"/>
      <c r="AO255" s="5"/>
      <c r="AP255" s="5"/>
      <c r="AQ255" s="5"/>
      <c r="AR255" s="5"/>
      <c r="AS255" s="5"/>
      <c r="AT255" s="5"/>
      <c r="AU255" s="5"/>
      <c r="AV255" s="5"/>
      <c r="AW255" s="5"/>
      <c r="AX255" s="5"/>
    </row>
    <row r="256" spans="1:50" s="247" customFormat="1" ht="15" customHeight="1" x14ac:dyDescent="0.25">
      <c r="A256" s="263" t="s">
        <v>604</v>
      </c>
      <c r="B256" s="267">
        <v>59192</v>
      </c>
      <c r="C256" s="161" t="s">
        <v>2029</v>
      </c>
      <c r="D256" s="215"/>
      <c r="E256" s="287">
        <v>647727</v>
      </c>
      <c r="F256" s="287">
        <v>6183006</v>
      </c>
      <c r="G256" s="227" t="s">
        <v>1395</v>
      </c>
      <c r="H256" s="239">
        <v>276</v>
      </c>
      <c r="I256" s="239">
        <v>591</v>
      </c>
      <c r="J256" s="289">
        <v>32849</v>
      </c>
      <c r="K256" s="414" t="s">
        <v>1967</v>
      </c>
      <c r="L256" s="10">
        <v>6</v>
      </c>
      <c r="M256" s="1"/>
      <c r="N256" s="1"/>
      <c r="O256" s="205">
        <v>729</v>
      </c>
      <c r="P256" s="205"/>
      <c r="Q256" s="1">
        <v>330</v>
      </c>
      <c r="R256" s="1">
        <v>75</v>
      </c>
      <c r="S256" s="2">
        <v>22.858884486437059</v>
      </c>
      <c r="T256" s="2">
        <v>706.14111551356291</v>
      </c>
      <c r="U256" s="2">
        <v>50</v>
      </c>
      <c r="V256" s="164"/>
      <c r="W256" s="159" t="s">
        <v>1975</v>
      </c>
      <c r="X256" s="1" t="s">
        <v>2022</v>
      </c>
      <c r="Y256" s="1" t="e">
        <f>VLOOKUP(B256,#REF!,4,FALSE)</f>
        <v>#REF!</v>
      </c>
      <c r="Z256" s="1"/>
      <c r="AA256" s="1"/>
      <c r="AB256" s="1"/>
      <c r="AC256" s="1" t="s">
        <v>1395</v>
      </c>
      <c r="AD256" s="1" t="s">
        <v>1676</v>
      </c>
      <c r="AE256" s="5"/>
      <c r="AF256" s="5"/>
      <c r="AG256" s="5"/>
      <c r="AH256" s="5"/>
      <c r="AI256" s="5"/>
      <c r="AJ256" s="5"/>
      <c r="AK256" s="5"/>
      <c r="AL256" s="5"/>
      <c r="AM256" s="5"/>
      <c r="AN256" s="5"/>
      <c r="AO256" s="5"/>
      <c r="AP256" s="5"/>
      <c r="AQ256" s="5"/>
      <c r="AR256" s="5"/>
      <c r="AS256" s="5"/>
      <c r="AT256" s="5"/>
      <c r="AU256" s="5"/>
      <c r="AV256" s="5"/>
      <c r="AW256" s="5"/>
      <c r="AX256" s="5"/>
    </row>
    <row r="257" spans="1:50" ht="15" customHeight="1" x14ac:dyDescent="0.25">
      <c r="A257" s="263" t="s">
        <v>606</v>
      </c>
      <c r="B257" s="267">
        <v>59200</v>
      </c>
      <c r="C257" s="161" t="s">
        <v>2029</v>
      </c>
      <c r="D257" s="215"/>
      <c r="E257" s="287">
        <v>639434</v>
      </c>
      <c r="F257" s="287">
        <v>6190044</v>
      </c>
      <c r="G257" s="227" t="s">
        <v>1395</v>
      </c>
      <c r="H257" s="239">
        <v>596</v>
      </c>
      <c r="I257" s="239">
        <v>596</v>
      </c>
      <c r="J257" s="289">
        <v>32865</v>
      </c>
      <c r="K257" s="414" t="s">
        <v>1967</v>
      </c>
      <c r="L257" s="10">
        <v>6</v>
      </c>
      <c r="O257" s="205">
        <v>713</v>
      </c>
      <c r="Q257" s="1">
        <v>100</v>
      </c>
      <c r="R257" s="1">
        <v>46</v>
      </c>
      <c r="S257" s="2">
        <v>14.020115818348064</v>
      </c>
      <c r="T257" s="2">
        <v>698.97988418165198</v>
      </c>
      <c r="U257" s="2">
        <v>8.6999999999999993</v>
      </c>
      <c r="V257" s="164"/>
      <c r="W257" s="195" t="s">
        <v>1972</v>
      </c>
      <c r="X257" s="195" t="s">
        <v>2166</v>
      </c>
      <c r="Y257" s="195">
        <v>41</v>
      </c>
      <c r="AC257" s="1" t="s">
        <v>1395</v>
      </c>
      <c r="AD257" s="1" t="s">
        <v>1677</v>
      </c>
    </row>
    <row r="258" spans="1:50" ht="15" customHeight="1" x14ac:dyDescent="0.25">
      <c r="A258" s="263" t="s">
        <v>607</v>
      </c>
      <c r="B258" s="267">
        <v>59308</v>
      </c>
      <c r="C258" s="161" t="s">
        <v>2029</v>
      </c>
      <c r="D258" s="215"/>
      <c r="E258" s="287">
        <v>665840</v>
      </c>
      <c r="F258" s="287">
        <v>6184973</v>
      </c>
      <c r="G258" s="227" t="s">
        <v>1395</v>
      </c>
      <c r="H258" s="239">
        <v>851</v>
      </c>
      <c r="I258" s="239">
        <v>851</v>
      </c>
      <c r="J258" s="289">
        <v>33005</v>
      </c>
      <c r="K258" s="414" t="s">
        <v>1967</v>
      </c>
      <c r="L258" s="10">
        <v>6</v>
      </c>
      <c r="M258" s="1">
        <v>2410</v>
      </c>
      <c r="N258" s="1">
        <f>M258/3.281</f>
        <v>734.53215483084421</v>
      </c>
      <c r="O258" s="205">
        <v>744</v>
      </c>
      <c r="Q258" s="1">
        <v>76</v>
      </c>
      <c r="R258" s="1">
        <v>34</v>
      </c>
      <c r="S258" s="2">
        <v>10.362694300518134</v>
      </c>
      <c r="T258" s="2">
        <v>733.63730569948189</v>
      </c>
      <c r="U258" s="1">
        <v>9</v>
      </c>
      <c r="V258" s="164"/>
      <c r="W258" s="164" t="s">
        <v>2089</v>
      </c>
      <c r="X258" s="164" t="s">
        <v>2087</v>
      </c>
      <c r="Y258" s="188"/>
      <c r="AC258" s="1" t="s">
        <v>1395</v>
      </c>
      <c r="AD258" s="1" t="s">
        <v>1678</v>
      </c>
    </row>
    <row r="259" spans="1:50" ht="15" customHeight="1" x14ac:dyDescent="0.25">
      <c r="A259" s="263" t="s">
        <v>609</v>
      </c>
      <c r="B259" s="267">
        <v>59317</v>
      </c>
      <c r="C259" s="161" t="s">
        <v>2029</v>
      </c>
      <c r="D259" s="215"/>
      <c r="E259" s="287">
        <v>617350</v>
      </c>
      <c r="F259" s="287">
        <v>6180195</v>
      </c>
      <c r="G259" s="227" t="s">
        <v>1409</v>
      </c>
      <c r="H259" s="239">
        <v>591</v>
      </c>
      <c r="I259" s="239">
        <v>591</v>
      </c>
      <c r="J259" s="289">
        <v>33014</v>
      </c>
      <c r="K259" s="414" t="s">
        <v>1967</v>
      </c>
      <c r="L259" s="10">
        <v>6</v>
      </c>
      <c r="O259" s="205">
        <v>713</v>
      </c>
      <c r="Q259" s="1">
        <v>180</v>
      </c>
      <c r="R259" s="1">
        <v>70</v>
      </c>
      <c r="S259" s="2">
        <v>21.334958854007922</v>
      </c>
      <c r="T259" s="2">
        <v>691.66504114599206</v>
      </c>
      <c r="U259" s="2">
        <v>15</v>
      </c>
      <c r="V259" s="164"/>
      <c r="W259" s="159" t="s">
        <v>1975</v>
      </c>
      <c r="X259" s="161" t="s">
        <v>2023</v>
      </c>
      <c r="Y259" s="1" t="e">
        <f>VLOOKUP(B259,#REF!,4,FALSE)</f>
        <v>#REF!</v>
      </c>
      <c r="AA259" s="1" t="s">
        <v>1680</v>
      </c>
      <c r="AC259" s="1" t="s">
        <v>1409</v>
      </c>
      <c r="AD259" s="1" t="s">
        <v>1679</v>
      </c>
    </row>
    <row r="260" spans="1:50" ht="15" customHeight="1" x14ac:dyDescent="0.25">
      <c r="A260" s="263" t="s">
        <v>614</v>
      </c>
      <c r="B260" s="267">
        <v>59318</v>
      </c>
      <c r="C260" s="161" t="s">
        <v>2029</v>
      </c>
      <c r="D260" s="215"/>
      <c r="E260" s="287">
        <v>622905</v>
      </c>
      <c r="F260" s="287">
        <v>6184769</v>
      </c>
      <c r="G260" s="227" t="s">
        <v>1395</v>
      </c>
      <c r="H260" s="239">
        <v>591</v>
      </c>
      <c r="I260" s="239">
        <v>591</v>
      </c>
      <c r="J260" s="289">
        <v>33015</v>
      </c>
      <c r="K260" s="414" t="s">
        <v>1967</v>
      </c>
      <c r="L260" s="10">
        <v>6</v>
      </c>
      <c r="O260" s="205">
        <v>739</v>
      </c>
      <c r="Q260" s="1">
        <v>260</v>
      </c>
      <c r="R260" s="1">
        <v>40</v>
      </c>
      <c r="S260" s="2">
        <v>12.1914050594331</v>
      </c>
      <c r="T260" s="2">
        <v>726.80859494056688</v>
      </c>
      <c r="U260" s="2">
        <v>1</v>
      </c>
      <c r="V260" s="164"/>
      <c r="W260" s="159" t="s">
        <v>1975</v>
      </c>
      <c r="X260" s="161" t="s">
        <v>2024</v>
      </c>
      <c r="Y260" s="1" t="e">
        <f>VLOOKUP(B260,#REF!,4,FALSE)</f>
        <v>#REF!</v>
      </c>
      <c r="AC260" s="1" t="s">
        <v>1395</v>
      </c>
      <c r="AD260" s="1" t="s">
        <v>1681</v>
      </c>
    </row>
    <row r="261" spans="1:50" ht="15" customHeight="1" x14ac:dyDescent="0.25">
      <c r="A261" s="263" t="s">
        <v>617</v>
      </c>
      <c r="B261" s="267">
        <v>59417</v>
      </c>
      <c r="C261" s="161" t="s">
        <v>2029</v>
      </c>
      <c r="D261" s="205"/>
      <c r="E261" s="287">
        <v>685178</v>
      </c>
      <c r="F261" s="287">
        <v>6161882</v>
      </c>
      <c r="G261" s="227" t="s">
        <v>1395</v>
      </c>
      <c r="H261" s="239">
        <v>272</v>
      </c>
      <c r="I261" s="206">
        <v>622</v>
      </c>
      <c r="J261" s="289">
        <v>33079</v>
      </c>
      <c r="K261" s="414" t="s">
        <v>1967</v>
      </c>
      <c r="L261" s="10">
        <v>7</v>
      </c>
      <c r="O261" s="205">
        <v>725</v>
      </c>
      <c r="Q261" s="1">
        <v>171</v>
      </c>
      <c r="R261" s="1">
        <v>16.8</v>
      </c>
      <c r="S261" s="2">
        <v>5.1203901249619017</v>
      </c>
      <c r="T261" s="2">
        <v>719.87960987503811</v>
      </c>
      <c r="U261" s="2">
        <v>8</v>
      </c>
      <c r="V261" s="164"/>
      <c r="W261" s="164" t="s">
        <v>1987</v>
      </c>
      <c r="X261" s="164" t="s">
        <v>2124</v>
      </c>
      <c r="Y261" s="1">
        <v>165</v>
      </c>
      <c r="AC261" s="1" t="s">
        <v>1395</v>
      </c>
      <c r="AD261" s="1" t="s">
        <v>1682</v>
      </c>
    </row>
    <row r="262" spans="1:50" ht="15" customHeight="1" x14ac:dyDescent="0.25">
      <c r="A262" s="263" t="s">
        <v>620</v>
      </c>
      <c r="B262" s="267">
        <v>59421</v>
      </c>
      <c r="C262" s="161" t="s">
        <v>2029</v>
      </c>
      <c r="D262" s="215"/>
      <c r="E262" s="287">
        <v>668994</v>
      </c>
      <c r="F262" s="287">
        <v>6208334</v>
      </c>
      <c r="G262" s="227" t="s">
        <v>1395</v>
      </c>
      <c r="H262" s="239">
        <v>633</v>
      </c>
      <c r="I262" s="239">
        <v>593</v>
      </c>
      <c r="J262" s="289">
        <v>33080</v>
      </c>
      <c r="K262" s="414" t="s">
        <v>1967</v>
      </c>
      <c r="L262" s="10">
        <v>6</v>
      </c>
      <c r="O262" s="205">
        <v>672</v>
      </c>
      <c r="Q262" s="1">
        <v>100</v>
      </c>
      <c r="R262" s="1">
        <v>72</v>
      </c>
      <c r="S262" s="2">
        <v>21.94452910697958</v>
      </c>
      <c r="T262" s="2">
        <v>650.05547089302047</v>
      </c>
      <c r="U262" s="2">
        <v>3</v>
      </c>
      <c r="V262" s="164"/>
      <c r="W262" s="159" t="s">
        <v>1975</v>
      </c>
      <c r="X262" s="161" t="s">
        <v>2057</v>
      </c>
      <c r="Y262" s="1">
        <v>60</v>
      </c>
      <c r="AC262" s="1" t="s">
        <v>1395</v>
      </c>
      <c r="AD262" s="1" t="s">
        <v>1683</v>
      </c>
    </row>
    <row r="263" spans="1:50" ht="15" customHeight="1" x14ac:dyDescent="0.25">
      <c r="A263" s="285" t="s">
        <v>622</v>
      </c>
      <c r="B263" s="286">
        <v>59575</v>
      </c>
      <c r="C263" s="215" t="s">
        <v>2029</v>
      </c>
      <c r="D263" s="215"/>
      <c r="E263" s="287">
        <v>673284</v>
      </c>
      <c r="F263" s="287">
        <v>6197190</v>
      </c>
      <c r="G263" s="227" t="s">
        <v>1395</v>
      </c>
      <c r="H263" s="239">
        <v>243</v>
      </c>
      <c r="I263" s="239">
        <v>593</v>
      </c>
      <c r="J263" s="289">
        <v>33212</v>
      </c>
      <c r="K263" s="414" t="s">
        <v>1967</v>
      </c>
      <c r="L263" s="245">
        <v>6</v>
      </c>
      <c r="M263" s="239"/>
      <c r="N263" s="239"/>
      <c r="O263" s="205">
        <v>706</v>
      </c>
      <c r="Q263" s="239">
        <v>80</v>
      </c>
      <c r="R263" s="239">
        <v>12</v>
      </c>
      <c r="S263" s="190">
        <v>3.6574215178299299</v>
      </c>
      <c r="T263" s="190">
        <v>702.3425784821701</v>
      </c>
      <c r="U263" s="239">
        <v>12</v>
      </c>
      <c r="V263" s="246"/>
      <c r="W263" s="239"/>
      <c r="X263" s="239"/>
      <c r="Y263" s="1">
        <v>32</v>
      </c>
      <c r="Z263" s="239"/>
      <c r="AA263" s="239"/>
      <c r="AB263" s="239"/>
      <c r="AC263" s="239" t="s">
        <v>1395</v>
      </c>
      <c r="AD263" s="239" t="s">
        <v>1684</v>
      </c>
      <c r="AE263" s="247"/>
      <c r="AF263" s="247"/>
      <c r="AG263" s="247"/>
      <c r="AH263" s="247"/>
      <c r="AI263" s="247"/>
      <c r="AJ263" s="247"/>
      <c r="AK263" s="247"/>
      <c r="AL263" s="247"/>
      <c r="AM263" s="247"/>
      <c r="AN263" s="247"/>
      <c r="AO263" s="247"/>
      <c r="AP263" s="247"/>
      <c r="AQ263" s="247"/>
      <c r="AR263" s="247"/>
      <c r="AS263" s="247"/>
      <c r="AT263" s="247"/>
      <c r="AU263" s="247"/>
      <c r="AV263" s="247"/>
      <c r="AW263" s="247"/>
      <c r="AX263" s="247"/>
    </row>
    <row r="264" spans="1:50" ht="15" customHeight="1" x14ac:dyDescent="0.25">
      <c r="A264" s="263" t="s">
        <v>625</v>
      </c>
      <c r="B264" s="267">
        <v>59619</v>
      </c>
      <c r="C264" s="161" t="s">
        <v>2029</v>
      </c>
      <c r="D264" s="215"/>
      <c r="E264" s="287">
        <v>663929</v>
      </c>
      <c r="F264" s="287">
        <v>6186707</v>
      </c>
      <c r="G264" s="227" t="s">
        <v>1409</v>
      </c>
      <c r="H264" s="239">
        <v>593</v>
      </c>
      <c r="I264" s="239">
        <v>593</v>
      </c>
      <c r="J264" s="289">
        <v>33323</v>
      </c>
      <c r="K264" s="414" t="s">
        <v>1967</v>
      </c>
      <c r="L264" s="10">
        <v>6</v>
      </c>
      <c r="O264" s="205">
        <v>726</v>
      </c>
      <c r="Q264" s="1">
        <v>82</v>
      </c>
      <c r="R264" s="1">
        <v>45</v>
      </c>
      <c r="S264" s="2">
        <v>13.715330691862237</v>
      </c>
      <c r="T264" s="2">
        <v>712.28466930813772</v>
      </c>
      <c r="U264" s="2">
        <v>10</v>
      </c>
      <c r="V264" s="164"/>
      <c r="W264" s="161" t="s">
        <v>1972</v>
      </c>
      <c r="X264" s="161" t="s">
        <v>2056</v>
      </c>
      <c r="Y264" s="1">
        <v>57</v>
      </c>
      <c r="AC264" s="1" t="s">
        <v>1409</v>
      </c>
      <c r="AD264" s="1" t="s">
        <v>1686</v>
      </c>
    </row>
    <row r="265" spans="1:50" ht="15" customHeight="1" x14ac:dyDescent="0.25">
      <c r="A265" s="263" t="s">
        <v>628</v>
      </c>
      <c r="B265" s="267">
        <v>59624</v>
      </c>
      <c r="C265" s="161" t="s">
        <v>2029</v>
      </c>
      <c r="D265" s="215"/>
      <c r="E265" s="287">
        <v>665316</v>
      </c>
      <c r="F265" s="287">
        <v>6207019</v>
      </c>
      <c r="G265" s="227" t="s">
        <v>1409</v>
      </c>
      <c r="H265" s="239">
        <v>243</v>
      </c>
      <c r="I265" s="240">
        <v>851</v>
      </c>
      <c r="J265" s="289">
        <v>33328</v>
      </c>
      <c r="K265" s="414" t="s">
        <v>1967</v>
      </c>
      <c r="L265" s="10">
        <v>6</v>
      </c>
      <c r="M265" s="1">
        <v>2475</v>
      </c>
      <c r="N265" s="1">
        <f>M265/3.281</f>
        <v>754.34318805242299</v>
      </c>
      <c r="O265" s="205">
        <v>769</v>
      </c>
      <c r="Q265" s="1">
        <v>200</v>
      </c>
      <c r="R265" s="1">
        <v>136</v>
      </c>
      <c r="S265" s="2">
        <v>41.450777202072537</v>
      </c>
      <c r="T265" s="2">
        <v>727.54922279792743</v>
      </c>
      <c r="U265" s="1">
        <v>2.5</v>
      </c>
      <c r="V265" s="164"/>
      <c r="W265" s="164" t="s">
        <v>2089</v>
      </c>
      <c r="X265" s="164" t="s">
        <v>2088</v>
      </c>
      <c r="Y265" s="188"/>
      <c r="AC265" s="1" t="s">
        <v>1409</v>
      </c>
      <c r="AD265" s="1" t="s">
        <v>1687</v>
      </c>
    </row>
    <row r="266" spans="1:50" ht="15" customHeight="1" x14ac:dyDescent="0.25">
      <c r="A266" s="263" t="s">
        <v>631</v>
      </c>
      <c r="B266" s="267">
        <v>59729</v>
      </c>
      <c r="C266" s="161" t="s">
        <v>2029</v>
      </c>
      <c r="D266" s="215"/>
      <c r="E266" s="287">
        <v>622614</v>
      </c>
      <c r="F266" s="287">
        <v>6180684</v>
      </c>
      <c r="G266" s="227" t="s">
        <v>1395</v>
      </c>
      <c r="H266" s="239">
        <v>590</v>
      </c>
      <c r="I266" s="239">
        <v>590</v>
      </c>
      <c r="J266" s="289">
        <v>33422</v>
      </c>
      <c r="K266" s="414" t="s">
        <v>1967</v>
      </c>
      <c r="L266" s="10">
        <v>6</v>
      </c>
      <c r="O266" s="205">
        <v>716</v>
      </c>
      <c r="Q266" s="1">
        <v>119</v>
      </c>
      <c r="R266" s="1" t="s">
        <v>1961</v>
      </c>
      <c r="S266" s="2" t="s">
        <v>1961</v>
      </c>
      <c r="T266" s="2" t="s">
        <v>1961</v>
      </c>
      <c r="U266" s="189" t="s">
        <v>1965</v>
      </c>
      <c r="V266" s="164" t="s">
        <v>1961</v>
      </c>
      <c r="W266" s="188" t="s">
        <v>2079</v>
      </c>
      <c r="X266" s="188" t="s">
        <v>1965</v>
      </c>
      <c r="Y266" s="188"/>
      <c r="AA266" s="1" t="s">
        <v>1689</v>
      </c>
      <c r="AC266" s="1" t="s">
        <v>1395</v>
      </c>
      <c r="AD266" s="1" t="s">
        <v>1688</v>
      </c>
    </row>
    <row r="267" spans="1:50" ht="15" customHeight="1" x14ac:dyDescent="0.25">
      <c r="A267" s="263" t="s">
        <v>633</v>
      </c>
      <c r="B267" s="267">
        <v>59746</v>
      </c>
      <c r="C267" s="161" t="s">
        <v>2029</v>
      </c>
      <c r="D267" s="215"/>
      <c r="E267" s="287">
        <v>679486</v>
      </c>
      <c r="F267" s="287">
        <v>6148769</v>
      </c>
      <c r="G267" s="227" t="s">
        <v>1395</v>
      </c>
      <c r="I267" s="239">
        <v>622</v>
      </c>
      <c r="J267" s="289">
        <v>33437</v>
      </c>
      <c r="K267" s="414" t="s">
        <v>1967</v>
      </c>
      <c r="L267" s="10">
        <v>6</v>
      </c>
      <c r="O267" s="205">
        <v>834</v>
      </c>
      <c r="Q267" s="1">
        <v>210</v>
      </c>
      <c r="R267" s="1">
        <v>135</v>
      </c>
      <c r="S267" s="2">
        <v>41.145992075586712</v>
      </c>
      <c r="T267" s="2">
        <v>792.85400792441328</v>
      </c>
      <c r="U267" s="1">
        <v>50</v>
      </c>
      <c r="Y267" s="1">
        <v>85</v>
      </c>
      <c r="AC267" s="1" t="s">
        <v>1395</v>
      </c>
      <c r="AD267" s="1" t="s">
        <v>1576</v>
      </c>
    </row>
    <row r="268" spans="1:50" ht="15" customHeight="1" x14ac:dyDescent="0.25">
      <c r="A268" s="263" t="s">
        <v>638</v>
      </c>
      <c r="B268" s="267">
        <v>59774</v>
      </c>
      <c r="C268" s="161" t="s">
        <v>2029</v>
      </c>
      <c r="D268" s="215"/>
      <c r="E268" s="287">
        <v>657392</v>
      </c>
      <c r="F268" s="287">
        <v>6193952</v>
      </c>
      <c r="G268" s="227" t="s">
        <v>1395</v>
      </c>
      <c r="H268" s="239">
        <v>593</v>
      </c>
      <c r="I268" s="239">
        <v>593</v>
      </c>
      <c r="J268" s="289">
        <v>33457</v>
      </c>
      <c r="K268" s="414" t="s">
        <v>1967</v>
      </c>
      <c r="L268" s="10">
        <v>6</v>
      </c>
      <c r="O268" s="205">
        <v>766</v>
      </c>
      <c r="Q268" s="1">
        <v>243</v>
      </c>
      <c r="R268" s="1">
        <v>65</v>
      </c>
      <c r="S268" s="2">
        <v>19.811033221578786</v>
      </c>
      <c r="T268" s="2">
        <v>746.18896677842122</v>
      </c>
      <c r="U268" s="2">
        <v>5</v>
      </c>
      <c r="V268" s="164"/>
      <c r="W268" s="161" t="s">
        <v>1972</v>
      </c>
      <c r="X268" s="1">
        <v>217</v>
      </c>
      <c r="Y268" s="1">
        <v>192</v>
      </c>
      <c r="AC268" s="1" t="s">
        <v>1395</v>
      </c>
      <c r="AD268" s="1" t="s">
        <v>1467</v>
      </c>
    </row>
    <row r="269" spans="1:50" ht="15" customHeight="1" x14ac:dyDescent="0.25">
      <c r="A269" s="263" t="s">
        <v>640</v>
      </c>
      <c r="B269" s="267">
        <v>59879</v>
      </c>
      <c r="C269" s="161" t="s">
        <v>2029</v>
      </c>
      <c r="D269" s="215"/>
      <c r="E269" s="287">
        <v>676850</v>
      </c>
      <c r="F269" s="287">
        <v>6210500</v>
      </c>
      <c r="G269" s="227" t="s">
        <v>1393</v>
      </c>
      <c r="H269" s="239">
        <v>633</v>
      </c>
      <c r="I269" s="239">
        <v>633</v>
      </c>
      <c r="J269" s="289">
        <v>33535</v>
      </c>
      <c r="K269" s="414" t="s">
        <v>1967</v>
      </c>
      <c r="L269" s="10">
        <v>6</v>
      </c>
      <c r="M269" s="1">
        <v>2450</v>
      </c>
      <c r="N269" s="1">
        <f>M269/3.281</f>
        <v>746.72355989027733</v>
      </c>
      <c r="O269" s="205">
        <v>739</v>
      </c>
      <c r="Q269" s="1">
        <v>62</v>
      </c>
      <c r="R269" s="1">
        <v>43</v>
      </c>
      <c r="S269" s="2">
        <v>13.105760438890581</v>
      </c>
      <c r="T269" s="2">
        <v>725.89423956110943</v>
      </c>
      <c r="U269" s="2">
        <v>0.4</v>
      </c>
      <c r="V269" s="164"/>
      <c r="W269" s="188" t="s">
        <v>1972</v>
      </c>
      <c r="X269" s="188" t="s">
        <v>2131</v>
      </c>
      <c r="Y269" s="1">
        <v>10</v>
      </c>
      <c r="AA269" s="1" t="s">
        <v>1691</v>
      </c>
      <c r="AC269" s="1" t="s">
        <v>1393</v>
      </c>
      <c r="AD269" s="1" t="s">
        <v>1690</v>
      </c>
    </row>
    <row r="270" spans="1:50" ht="15" customHeight="1" x14ac:dyDescent="0.25">
      <c r="A270" s="263" t="s">
        <v>641</v>
      </c>
      <c r="B270" s="267">
        <v>59880</v>
      </c>
      <c r="C270" s="161" t="s">
        <v>2029</v>
      </c>
      <c r="D270" s="215"/>
      <c r="E270" s="287">
        <v>677200</v>
      </c>
      <c r="F270" s="287">
        <v>6210400</v>
      </c>
      <c r="G270" s="227" t="s">
        <v>1393</v>
      </c>
      <c r="H270" s="239">
        <v>633</v>
      </c>
      <c r="I270" s="239">
        <v>633</v>
      </c>
      <c r="J270" s="289">
        <v>33535</v>
      </c>
      <c r="K270" s="414" t="s">
        <v>1967</v>
      </c>
      <c r="L270" s="10">
        <v>6</v>
      </c>
      <c r="M270" s="1">
        <v>2440</v>
      </c>
      <c r="N270" s="1">
        <f>M270/3.281</f>
        <v>743.67570862541902</v>
      </c>
      <c r="O270" s="205">
        <v>740</v>
      </c>
      <c r="Q270" s="1">
        <v>62</v>
      </c>
      <c r="R270" s="1">
        <v>57</v>
      </c>
      <c r="S270" s="2">
        <v>17.372752209692166</v>
      </c>
      <c r="T270" s="2">
        <v>722.62724779030782</v>
      </c>
      <c r="U270" s="2">
        <v>0.4</v>
      </c>
      <c r="V270" s="164"/>
      <c r="W270" s="188" t="s">
        <v>1972</v>
      </c>
      <c r="X270" s="188" t="s">
        <v>2131</v>
      </c>
      <c r="Y270" s="1">
        <v>10</v>
      </c>
      <c r="AA270" s="1" t="s">
        <v>1691</v>
      </c>
      <c r="AC270" s="1" t="s">
        <v>1393</v>
      </c>
      <c r="AD270" s="1" t="s">
        <v>1690</v>
      </c>
    </row>
    <row r="271" spans="1:50" ht="15" customHeight="1" x14ac:dyDescent="0.25">
      <c r="A271" s="263" t="s">
        <v>642</v>
      </c>
      <c r="B271" s="267">
        <v>59921</v>
      </c>
      <c r="C271" s="161" t="s">
        <v>2029</v>
      </c>
      <c r="D271" s="205"/>
      <c r="E271" s="287">
        <v>669369</v>
      </c>
      <c r="F271" s="287">
        <v>6201544</v>
      </c>
      <c r="G271" s="227" t="s">
        <v>1395</v>
      </c>
      <c r="H271" s="239">
        <v>593</v>
      </c>
      <c r="I271" s="239">
        <v>593</v>
      </c>
      <c r="J271" s="289">
        <v>33583</v>
      </c>
      <c r="K271" s="414" t="s">
        <v>1967</v>
      </c>
      <c r="L271" s="10">
        <v>6</v>
      </c>
      <c r="O271" s="205">
        <v>721</v>
      </c>
      <c r="Q271" s="1">
        <v>217</v>
      </c>
      <c r="R271" s="1">
        <v>162</v>
      </c>
      <c r="S271" s="2">
        <v>49.37519049070405</v>
      </c>
      <c r="T271" s="2">
        <v>671.62480950929591</v>
      </c>
      <c r="U271" s="2">
        <v>3</v>
      </c>
      <c r="V271" s="164"/>
      <c r="W271" s="159" t="s">
        <v>1975</v>
      </c>
      <c r="X271" s="161" t="s">
        <v>2055</v>
      </c>
      <c r="Y271" s="1">
        <v>137</v>
      </c>
      <c r="AA271" s="1" t="s">
        <v>1693</v>
      </c>
      <c r="AC271" s="1" t="s">
        <v>1395</v>
      </c>
      <c r="AD271" s="1" t="s">
        <v>1692</v>
      </c>
    </row>
    <row r="272" spans="1:50" ht="15" customHeight="1" x14ac:dyDescent="0.25">
      <c r="A272" s="263" t="s">
        <v>650</v>
      </c>
      <c r="B272" s="267">
        <v>60000</v>
      </c>
      <c r="C272" s="161" t="s">
        <v>2029</v>
      </c>
      <c r="D272" s="205"/>
      <c r="E272" s="287">
        <v>681483</v>
      </c>
      <c r="F272" s="287">
        <v>6214476</v>
      </c>
      <c r="G272" s="227" t="s">
        <v>1395</v>
      </c>
      <c r="H272" s="239">
        <v>633</v>
      </c>
      <c r="I272" s="239">
        <v>633</v>
      </c>
      <c r="J272" s="289">
        <v>33736</v>
      </c>
      <c r="K272" s="414" t="s">
        <v>1967</v>
      </c>
      <c r="L272" s="10">
        <v>6</v>
      </c>
      <c r="O272" s="205">
        <v>641</v>
      </c>
      <c r="Q272" s="1">
        <v>264</v>
      </c>
      <c r="R272" s="1">
        <v>230</v>
      </c>
      <c r="S272" s="2">
        <v>70.100579091740315</v>
      </c>
      <c r="T272" s="2">
        <v>570.89942090825969</v>
      </c>
      <c r="U272" s="1">
        <v>6</v>
      </c>
      <c r="V272" s="164"/>
      <c r="W272" s="188" t="s">
        <v>1972</v>
      </c>
      <c r="X272" s="188" t="s">
        <v>2132</v>
      </c>
      <c r="Y272" s="1">
        <v>150</v>
      </c>
      <c r="AC272" s="1" t="s">
        <v>1395</v>
      </c>
      <c r="AD272" s="1" t="s">
        <v>1552</v>
      </c>
    </row>
    <row r="273" spans="1:30" ht="15" customHeight="1" x14ac:dyDescent="0.25">
      <c r="A273" s="263" t="s">
        <v>653</v>
      </c>
      <c r="B273" s="267">
        <v>60009</v>
      </c>
      <c r="C273" s="161" t="s">
        <v>2029</v>
      </c>
      <c r="D273" s="215"/>
      <c r="E273" s="287">
        <v>676063</v>
      </c>
      <c r="F273" s="287">
        <v>6195372</v>
      </c>
      <c r="G273" s="227" t="s">
        <v>1395</v>
      </c>
      <c r="H273" s="239">
        <v>593</v>
      </c>
      <c r="I273" s="239">
        <v>593</v>
      </c>
      <c r="J273" s="289">
        <v>33739</v>
      </c>
      <c r="K273" s="414" t="s">
        <v>1967</v>
      </c>
      <c r="L273" s="10">
        <v>5</v>
      </c>
      <c r="O273" s="205">
        <v>744</v>
      </c>
      <c r="Q273" s="1">
        <v>150</v>
      </c>
      <c r="R273" s="1">
        <v>95</v>
      </c>
      <c r="S273" s="2">
        <v>28.95458701615361</v>
      </c>
      <c r="T273" s="2">
        <v>715.0454129838464</v>
      </c>
      <c r="U273" s="2">
        <v>3</v>
      </c>
      <c r="V273" s="164"/>
      <c r="W273" s="161" t="s">
        <v>1972</v>
      </c>
      <c r="X273" s="161" t="s">
        <v>2054</v>
      </c>
      <c r="Y273" s="1">
        <v>15</v>
      </c>
      <c r="AC273" s="1" t="s">
        <v>1395</v>
      </c>
      <c r="AD273" s="1" t="s">
        <v>1694</v>
      </c>
    </row>
    <row r="274" spans="1:30" ht="15" customHeight="1" x14ac:dyDescent="0.25">
      <c r="A274" s="263" t="s">
        <v>664</v>
      </c>
      <c r="B274" s="267">
        <v>60041</v>
      </c>
      <c r="C274" s="161" t="s">
        <v>2029</v>
      </c>
      <c r="D274" s="215"/>
      <c r="E274" s="287">
        <v>672317</v>
      </c>
      <c r="F274" s="287">
        <v>6178094</v>
      </c>
      <c r="G274" s="227" t="s">
        <v>1395</v>
      </c>
      <c r="H274" s="239">
        <v>593</v>
      </c>
      <c r="I274" s="239">
        <v>593</v>
      </c>
      <c r="J274" s="289">
        <v>33767</v>
      </c>
      <c r="K274" s="414" t="s">
        <v>1967</v>
      </c>
      <c r="L274" s="10">
        <v>6</v>
      </c>
      <c r="O274" s="205">
        <v>779</v>
      </c>
      <c r="Q274" s="1">
        <v>141</v>
      </c>
      <c r="U274" s="2">
        <v>4</v>
      </c>
      <c r="V274" s="164"/>
      <c r="W274" s="159" t="s">
        <v>1975</v>
      </c>
      <c r="X274" s="161" t="s">
        <v>2053</v>
      </c>
      <c r="Y274" s="1">
        <v>75</v>
      </c>
      <c r="AC274" s="1" t="s">
        <v>1395</v>
      </c>
      <c r="AD274" s="1" t="s">
        <v>1603</v>
      </c>
    </row>
    <row r="275" spans="1:30" ht="15" customHeight="1" x14ac:dyDescent="0.25">
      <c r="A275" s="263" t="s">
        <v>666</v>
      </c>
      <c r="B275" s="267">
        <v>60196</v>
      </c>
      <c r="C275" s="161" t="s">
        <v>2029</v>
      </c>
      <c r="D275" s="215"/>
      <c r="E275" s="287">
        <v>638618</v>
      </c>
      <c r="F275" s="287">
        <v>6184181</v>
      </c>
      <c r="G275" s="227" t="s">
        <v>1395</v>
      </c>
      <c r="H275" s="239">
        <v>591</v>
      </c>
      <c r="I275" s="239">
        <v>591</v>
      </c>
      <c r="J275" s="289">
        <v>33899</v>
      </c>
      <c r="K275" s="414" t="s">
        <v>1967</v>
      </c>
      <c r="L275" s="10">
        <v>6</v>
      </c>
      <c r="O275" s="205">
        <v>750</v>
      </c>
      <c r="Q275" s="1">
        <v>300</v>
      </c>
      <c r="R275" s="1">
        <v>100</v>
      </c>
      <c r="S275" s="2">
        <v>30.478512648582747</v>
      </c>
      <c r="T275" s="2">
        <v>719.52148735141725</v>
      </c>
      <c r="U275" s="2">
        <v>7</v>
      </c>
      <c r="V275" s="164"/>
      <c r="W275" s="159" t="s">
        <v>1975</v>
      </c>
      <c r="X275" s="161" t="s">
        <v>2025</v>
      </c>
      <c r="Y275" s="1" t="e">
        <f>VLOOKUP(B275,#REF!,4,FALSE)</f>
        <v>#REF!</v>
      </c>
      <c r="AC275" s="1" t="s">
        <v>1395</v>
      </c>
      <c r="AD275" s="1" t="s">
        <v>1448</v>
      </c>
    </row>
    <row r="276" spans="1:30" ht="15" customHeight="1" x14ac:dyDescent="0.25">
      <c r="A276" s="263" t="s">
        <v>670</v>
      </c>
      <c r="B276" s="267">
        <v>60218</v>
      </c>
      <c r="C276" s="161" t="s">
        <v>2029</v>
      </c>
      <c r="D276" s="215"/>
      <c r="E276" s="287">
        <v>627429</v>
      </c>
      <c r="F276" s="287">
        <v>6180902</v>
      </c>
      <c r="G276" s="227" t="s">
        <v>1395</v>
      </c>
      <c r="H276" s="239">
        <v>590</v>
      </c>
      <c r="I276" s="239">
        <v>590</v>
      </c>
      <c r="J276" s="289">
        <v>33920</v>
      </c>
      <c r="K276" s="414" t="s">
        <v>1967</v>
      </c>
      <c r="L276" s="10">
        <v>6</v>
      </c>
      <c r="O276" s="205">
        <v>696</v>
      </c>
      <c r="Q276" s="1">
        <v>219</v>
      </c>
      <c r="R276" s="1">
        <v>95</v>
      </c>
      <c r="S276" s="2">
        <v>28.95458701615361</v>
      </c>
      <c r="T276" s="2">
        <v>667.0454129838464</v>
      </c>
      <c r="U276" s="2">
        <v>60</v>
      </c>
      <c r="V276" s="164" t="s">
        <v>1961</v>
      </c>
      <c r="W276" s="188" t="s">
        <v>2079</v>
      </c>
      <c r="X276" s="188" t="s">
        <v>1965</v>
      </c>
      <c r="Y276" s="188"/>
      <c r="AC276" s="1" t="s">
        <v>1395</v>
      </c>
      <c r="AD276" s="1" t="s">
        <v>1695</v>
      </c>
    </row>
    <row r="277" spans="1:30" ht="15" customHeight="1" x14ac:dyDescent="0.25">
      <c r="A277" s="263" t="s">
        <v>676</v>
      </c>
      <c r="B277" s="267">
        <v>60413</v>
      </c>
      <c r="C277" s="161" t="s">
        <v>2029</v>
      </c>
      <c r="D277" s="215"/>
      <c r="E277" s="287">
        <v>626783</v>
      </c>
      <c r="F277" s="287">
        <v>6188390</v>
      </c>
      <c r="G277" s="227" t="s">
        <v>1395</v>
      </c>
      <c r="H277" s="239">
        <v>591</v>
      </c>
      <c r="I277" s="239">
        <v>591</v>
      </c>
      <c r="J277" s="289">
        <v>34213</v>
      </c>
      <c r="K277" s="414" t="s">
        <v>1967</v>
      </c>
      <c r="L277" s="10">
        <v>6</v>
      </c>
      <c r="O277" s="205">
        <v>768</v>
      </c>
      <c r="Q277" s="1">
        <v>160</v>
      </c>
      <c r="R277" s="1">
        <v>40</v>
      </c>
      <c r="S277" s="2">
        <v>12.1914050594331</v>
      </c>
      <c r="T277" s="2">
        <v>755.80859494056688</v>
      </c>
      <c r="U277" s="2">
        <v>10</v>
      </c>
      <c r="V277" s="164"/>
      <c r="W277" s="159" t="s">
        <v>1975</v>
      </c>
      <c r="X277" s="161" t="s">
        <v>2026</v>
      </c>
      <c r="Y277" s="1" t="e">
        <f>VLOOKUP(B277,#REF!,4,FALSE)</f>
        <v>#REF!</v>
      </c>
      <c r="AA277" s="1" t="s">
        <v>1696</v>
      </c>
      <c r="AC277" s="1" t="s">
        <v>1395</v>
      </c>
      <c r="AD277" s="1" t="s">
        <v>1484</v>
      </c>
    </row>
    <row r="278" spans="1:30" ht="15" customHeight="1" x14ac:dyDescent="0.25">
      <c r="A278" s="263" t="s">
        <v>678</v>
      </c>
      <c r="B278" s="267">
        <v>60521</v>
      </c>
      <c r="C278" s="161" t="s">
        <v>2029</v>
      </c>
      <c r="D278" s="218" t="s">
        <v>1917</v>
      </c>
      <c r="E278" s="287">
        <v>679081</v>
      </c>
      <c r="F278" s="287">
        <v>6185737</v>
      </c>
      <c r="G278" s="227" t="s">
        <v>1395</v>
      </c>
      <c r="H278" s="239">
        <v>593</v>
      </c>
      <c r="I278" s="239">
        <v>593</v>
      </c>
      <c r="J278" s="289">
        <v>34394</v>
      </c>
      <c r="K278" s="414" t="s">
        <v>1967</v>
      </c>
      <c r="L278" s="10">
        <v>6</v>
      </c>
      <c r="O278" s="205">
        <v>712</v>
      </c>
      <c r="Q278" s="1">
        <v>380</v>
      </c>
      <c r="R278" s="1">
        <v>97</v>
      </c>
      <c r="S278" s="2">
        <v>29.564157269125264</v>
      </c>
      <c r="T278" s="2">
        <v>682.4358427308747</v>
      </c>
      <c r="U278" s="2">
        <v>1</v>
      </c>
      <c r="V278" s="164"/>
      <c r="W278" s="161" t="s">
        <v>1972</v>
      </c>
      <c r="X278" s="1">
        <v>120</v>
      </c>
      <c r="Y278" s="1">
        <v>32</v>
      </c>
      <c r="AC278" s="1" t="s">
        <v>1395</v>
      </c>
      <c r="AD278" s="1" t="s">
        <v>1697</v>
      </c>
    </row>
    <row r="279" spans="1:30" ht="15" customHeight="1" x14ac:dyDescent="0.25">
      <c r="A279" s="263" t="s">
        <v>680</v>
      </c>
      <c r="B279" s="267">
        <v>60658</v>
      </c>
      <c r="C279" s="161" t="s">
        <v>2029</v>
      </c>
      <c r="D279" s="215"/>
      <c r="E279" s="287">
        <v>645133</v>
      </c>
      <c r="F279" s="287">
        <v>6185383</v>
      </c>
      <c r="G279" s="227" t="s">
        <v>1395</v>
      </c>
      <c r="H279" s="239">
        <v>591</v>
      </c>
      <c r="I279" s="239">
        <v>591</v>
      </c>
      <c r="J279" s="289">
        <v>34609</v>
      </c>
      <c r="K279" s="414" t="s">
        <v>1967</v>
      </c>
      <c r="L279" s="10">
        <v>6</v>
      </c>
      <c r="O279" s="205">
        <v>714</v>
      </c>
      <c r="Q279" s="1">
        <v>200</v>
      </c>
      <c r="R279" s="1">
        <v>40</v>
      </c>
      <c r="S279" s="2">
        <v>12.1914050594331</v>
      </c>
      <c r="T279" s="2">
        <v>701.80859494056688</v>
      </c>
      <c r="U279" s="2">
        <v>8</v>
      </c>
      <c r="V279" s="164"/>
      <c r="W279" s="159" t="s">
        <v>1975</v>
      </c>
      <c r="X279" s="161" t="s">
        <v>2027</v>
      </c>
      <c r="Y279" s="1" t="e">
        <f>VLOOKUP(B279,#REF!,4,FALSE)</f>
        <v>#REF!</v>
      </c>
      <c r="AC279" s="1" t="s">
        <v>1395</v>
      </c>
      <c r="AD279" s="1" t="s">
        <v>1698</v>
      </c>
    </row>
    <row r="280" spans="1:30" ht="15" customHeight="1" x14ac:dyDescent="0.25">
      <c r="A280" s="263" t="s">
        <v>683</v>
      </c>
      <c r="B280" s="267">
        <v>62960</v>
      </c>
      <c r="C280" s="161" t="s">
        <v>2029</v>
      </c>
      <c r="D280" s="215"/>
      <c r="E280" s="287">
        <v>624539</v>
      </c>
      <c r="F280" s="287">
        <v>6182103</v>
      </c>
      <c r="G280" s="227" t="s">
        <v>1395</v>
      </c>
      <c r="H280" s="239">
        <v>591</v>
      </c>
      <c r="I280" s="239">
        <v>591</v>
      </c>
      <c r="J280" s="289">
        <v>32223</v>
      </c>
      <c r="K280" s="414" t="s">
        <v>1967</v>
      </c>
      <c r="O280" s="205">
        <v>719</v>
      </c>
      <c r="Q280" s="1">
        <v>340</v>
      </c>
      <c r="U280" s="159"/>
      <c r="V280" s="164"/>
      <c r="W280" s="159" t="s">
        <v>1975</v>
      </c>
      <c r="X280" s="161" t="s">
        <v>1965</v>
      </c>
      <c r="Y280" s="1" t="e">
        <f>VLOOKUP(B280,#REF!,4,FALSE)</f>
        <v>#REF!</v>
      </c>
      <c r="AC280" s="1" t="s">
        <v>1395</v>
      </c>
      <c r="AD280" s="1" t="s">
        <v>1432</v>
      </c>
    </row>
    <row r="281" spans="1:30" ht="15" customHeight="1" x14ac:dyDescent="0.25">
      <c r="A281" s="263" t="s">
        <v>688</v>
      </c>
      <c r="B281" s="267">
        <v>62961</v>
      </c>
      <c r="C281" s="161" t="s">
        <v>2029</v>
      </c>
      <c r="D281" s="215"/>
      <c r="E281" s="287">
        <v>639979</v>
      </c>
      <c r="F281" s="287">
        <v>6182204</v>
      </c>
      <c r="G281" s="227">
        <v>0</v>
      </c>
      <c r="H281" s="239">
        <v>591</v>
      </c>
      <c r="I281" s="239">
        <v>591</v>
      </c>
      <c r="J281" s="289">
        <v>28647</v>
      </c>
      <c r="K281" s="414" t="s">
        <v>1967</v>
      </c>
      <c r="M281" s="1">
        <v>68</v>
      </c>
      <c r="N281" s="1">
        <f>M281/3.281</f>
        <v>20.725388601036268</v>
      </c>
      <c r="O281" s="205">
        <v>806</v>
      </c>
      <c r="Q281" s="1">
        <v>100</v>
      </c>
      <c r="U281" s="159"/>
      <c r="V281" s="164"/>
      <c r="W281" s="159" t="s">
        <v>1975</v>
      </c>
      <c r="X281" s="161" t="s">
        <v>1965</v>
      </c>
      <c r="Y281" s="1" t="e">
        <f>VLOOKUP(B281,#REF!,4,FALSE)</f>
        <v>#REF!</v>
      </c>
      <c r="AD281" s="1" t="s">
        <v>1416</v>
      </c>
    </row>
    <row r="282" spans="1:30" ht="15" customHeight="1" x14ac:dyDescent="0.25">
      <c r="A282" s="263" t="s">
        <v>689</v>
      </c>
      <c r="B282" s="267">
        <v>66989</v>
      </c>
      <c r="C282" s="161" t="s">
        <v>2029</v>
      </c>
      <c r="D282" s="215"/>
      <c r="E282" s="287">
        <v>666934</v>
      </c>
      <c r="F282" s="287">
        <v>6198365</v>
      </c>
      <c r="G282" s="227" t="s">
        <v>1395</v>
      </c>
      <c r="H282" s="239">
        <v>593</v>
      </c>
      <c r="I282" s="239">
        <v>593</v>
      </c>
      <c r="J282" s="289">
        <v>34534</v>
      </c>
      <c r="K282" s="414" t="s">
        <v>1967</v>
      </c>
      <c r="L282" s="10">
        <v>7</v>
      </c>
      <c r="O282" s="205">
        <v>815</v>
      </c>
      <c r="Q282" s="1">
        <v>640</v>
      </c>
      <c r="R282" s="1">
        <v>194</v>
      </c>
      <c r="S282" s="2">
        <v>59.128314538250528</v>
      </c>
      <c r="T282" s="2">
        <v>755.87168546174951</v>
      </c>
      <c r="U282" s="2">
        <v>1</v>
      </c>
      <c r="V282" s="164"/>
      <c r="W282" s="161" t="s">
        <v>1987</v>
      </c>
      <c r="X282" s="161" t="s">
        <v>2052</v>
      </c>
      <c r="Y282" s="1">
        <v>26</v>
      </c>
      <c r="AA282" s="1" t="s">
        <v>1700</v>
      </c>
      <c r="AC282" s="1" t="s">
        <v>1395</v>
      </c>
      <c r="AD282" s="1" t="s">
        <v>1699</v>
      </c>
    </row>
    <row r="283" spans="1:30" ht="15" customHeight="1" x14ac:dyDescent="0.25">
      <c r="A283" s="263" t="s">
        <v>694</v>
      </c>
      <c r="B283" s="267">
        <v>66992</v>
      </c>
      <c r="C283" s="161" t="s">
        <v>2029</v>
      </c>
      <c r="D283" s="215"/>
      <c r="E283" s="287">
        <v>626448</v>
      </c>
      <c r="F283" s="287">
        <v>6188090</v>
      </c>
      <c r="G283" s="227" t="s">
        <v>1395</v>
      </c>
      <c r="H283" s="239">
        <v>591</v>
      </c>
      <c r="I283" s="239">
        <v>591</v>
      </c>
      <c r="J283" s="289">
        <v>34298</v>
      </c>
      <c r="K283" s="414" t="s">
        <v>1967</v>
      </c>
      <c r="L283" s="10">
        <v>6</v>
      </c>
      <c r="O283" s="205">
        <v>755</v>
      </c>
      <c r="Q283" s="1">
        <v>160</v>
      </c>
      <c r="R283" s="1">
        <v>40</v>
      </c>
      <c r="S283" s="2">
        <v>12.1914050594331</v>
      </c>
      <c r="T283" s="2">
        <v>742.80859494056688</v>
      </c>
      <c r="U283" s="2">
        <v>10</v>
      </c>
      <c r="V283" s="164"/>
      <c r="W283" s="159" t="s">
        <v>1975</v>
      </c>
      <c r="X283" s="161" t="s">
        <v>2026</v>
      </c>
      <c r="Y283" s="1">
        <v>20</v>
      </c>
      <c r="AA283" s="1" t="s">
        <v>1701</v>
      </c>
      <c r="AC283" s="1" t="s">
        <v>1395</v>
      </c>
      <c r="AD283" s="1" t="s">
        <v>1484</v>
      </c>
    </row>
    <row r="284" spans="1:30" ht="15" customHeight="1" x14ac:dyDescent="0.25">
      <c r="A284" s="263" t="s">
        <v>696</v>
      </c>
      <c r="B284" s="267">
        <v>67027</v>
      </c>
      <c r="C284" s="161" t="s">
        <v>2029</v>
      </c>
      <c r="D284" s="423"/>
      <c r="E284" s="287">
        <v>625694</v>
      </c>
      <c r="F284" s="287">
        <v>6186396</v>
      </c>
      <c r="G284" s="227" t="s">
        <v>1395</v>
      </c>
      <c r="H284" s="239">
        <v>591</v>
      </c>
      <c r="I284" s="239">
        <v>591</v>
      </c>
      <c r="J284" s="289">
        <v>32800</v>
      </c>
      <c r="K284" s="414" t="s">
        <v>1967</v>
      </c>
      <c r="L284" s="10">
        <v>6</v>
      </c>
      <c r="O284" s="205">
        <v>749</v>
      </c>
      <c r="Q284" s="1">
        <v>100</v>
      </c>
      <c r="R284" s="1">
        <v>25</v>
      </c>
      <c r="S284" s="2">
        <v>7.6196281621456867</v>
      </c>
      <c r="T284" s="2">
        <v>741.38037183785434</v>
      </c>
      <c r="U284" s="2">
        <v>20</v>
      </c>
      <c r="V284" s="164"/>
      <c r="W284" s="161" t="s">
        <v>1972</v>
      </c>
      <c r="X284" s="161" t="s">
        <v>2028</v>
      </c>
      <c r="Y284" s="1">
        <v>60</v>
      </c>
      <c r="AA284" s="1" t="s">
        <v>1703</v>
      </c>
      <c r="AC284" s="1" t="s">
        <v>1395</v>
      </c>
      <c r="AD284" s="1" t="s">
        <v>1702</v>
      </c>
    </row>
    <row r="285" spans="1:30" ht="15" customHeight="1" x14ac:dyDescent="0.25">
      <c r="A285" s="263" t="s">
        <v>700</v>
      </c>
      <c r="B285" s="267">
        <v>75477</v>
      </c>
      <c r="C285" s="161" t="s">
        <v>2029</v>
      </c>
      <c r="D285" s="272"/>
      <c r="E285" s="287">
        <v>630105</v>
      </c>
      <c r="F285" s="287">
        <v>6192113</v>
      </c>
      <c r="G285" s="227" t="s">
        <v>1395</v>
      </c>
      <c r="H285" s="239">
        <v>592</v>
      </c>
      <c r="I285" s="239">
        <v>592</v>
      </c>
      <c r="J285" s="289">
        <v>33490</v>
      </c>
      <c r="K285" s="414" t="s">
        <v>1967</v>
      </c>
      <c r="L285" s="10">
        <v>6</v>
      </c>
      <c r="M285" s="1">
        <v>2350</v>
      </c>
      <c r="N285" s="1">
        <f>M285/3.281</f>
        <v>716.24504724169458</v>
      </c>
      <c r="O285" s="205">
        <v>705</v>
      </c>
      <c r="Q285" s="1">
        <v>123</v>
      </c>
      <c r="R285" s="1">
        <v>5</v>
      </c>
      <c r="S285" s="2">
        <v>1.5239256324291375</v>
      </c>
      <c r="T285" s="2">
        <v>703.47607436757085</v>
      </c>
      <c r="U285" s="2">
        <v>40</v>
      </c>
      <c r="V285" s="164"/>
      <c r="W285" s="195" t="s">
        <v>2159</v>
      </c>
      <c r="X285" s="195" t="s">
        <v>2161</v>
      </c>
      <c r="Y285" s="195"/>
      <c r="AC285" s="1" t="s">
        <v>1395</v>
      </c>
      <c r="AD285" s="1" t="s">
        <v>1704</v>
      </c>
    </row>
    <row r="286" spans="1:30" ht="15" customHeight="1" x14ac:dyDescent="0.25">
      <c r="A286" s="263" t="s">
        <v>702</v>
      </c>
      <c r="B286" s="267">
        <v>75478</v>
      </c>
      <c r="C286" s="161" t="s">
        <v>2029</v>
      </c>
      <c r="D286" s="423"/>
      <c r="E286" s="287">
        <v>633462</v>
      </c>
      <c r="F286" s="287">
        <v>6191842</v>
      </c>
      <c r="G286" s="227" t="s">
        <v>1395</v>
      </c>
      <c r="I286" s="239">
        <v>595</v>
      </c>
      <c r="J286" s="289">
        <v>33131</v>
      </c>
      <c r="K286" s="414" t="s">
        <v>1967</v>
      </c>
      <c r="L286" s="10">
        <v>8</v>
      </c>
      <c r="M286" s="1">
        <v>2270</v>
      </c>
      <c r="N286" s="1">
        <f>M286/3.281</f>
        <v>691.86223712282833</v>
      </c>
      <c r="O286" s="205">
        <v>705</v>
      </c>
      <c r="Q286" s="1">
        <v>300</v>
      </c>
      <c r="U286" s="1">
        <v>20</v>
      </c>
      <c r="V286" s="4">
        <v>20</v>
      </c>
      <c r="W286" s="248" t="s">
        <v>1975</v>
      </c>
      <c r="X286" s="248" t="s">
        <v>2492</v>
      </c>
      <c r="Y286" s="1">
        <v>265</v>
      </c>
      <c r="AC286" s="1" t="s">
        <v>1395</v>
      </c>
      <c r="AD286" s="1" t="s">
        <v>1468</v>
      </c>
    </row>
    <row r="287" spans="1:30" ht="15" customHeight="1" x14ac:dyDescent="0.25">
      <c r="A287" s="263" t="s">
        <v>704</v>
      </c>
      <c r="B287" s="267">
        <v>75480</v>
      </c>
      <c r="C287" s="161" t="s">
        <v>2029</v>
      </c>
      <c r="D287" s="215"/>
      <c r="E287" s="287">
        <v>633198</v>
      </c>
      <c r="F287" s="287">
        <v>6192086</v>
      </c>
      <c r="G287" s="227" t="s">
        <v>1395</v>
      </c>
      <c r="H287" s="239">
        <v>595</v>
      </c>
      <c r="I287" s="239">
        <v>595</v>
      </c>
      <c r="J287" s="289">
        <v>33477</v>
      </c>
      <c r="K287" s="414" t="s">
        <v>1967</v>
      </c>
      <c r="L287" s="10">
        <v>6</v>
      </c>
      <c r="M287" s="1">
        <v>2300</v>
      </c>
      <c r="N287" s="1">
        <f>M287/3.281</f>
        <v>701.00579091740315</v>
      </c>
      <c r="O287" s="205">
        <v>695</v>
      </c>
      <c r="Q287" s="1">
        <v>340</v>
      </c>
      <c r="U287" s="2">
        <v>7</v>
      </c>
      <c r="V287" s="4">
        <v>7</v>
      </c>
      <c r="W287" s="164" t="s">
        <v>1987</v>
      </c>
      <c r="X287" s="164" t="s">
        <v>2100</v>
      </c>
      <c r="Y287" s="1">
        <v>240</v>
      </c>
      <c r="AC287" s="1" t="s">
        <v>1395</v>
      </c>
      <c r="AD287" s="1" t="s">
        <v>1468</v>
      </c>
    </row>
    <row r="288" spans="1:30" ht="15" customHeight="1" x14ac:dyDescent="0.25">
      <c r="A288" s="263" t="s">
        <v>709</v>
      </c>
      <c r="B288" s="267">
        <v>75481</v>
      </c>
      <c r="C288" s="161" t="s">
        <v>2029</v>
      </c>
      <c r="D288" s="423"/>
      <c r="E288" s="287">
        <v>633601</v>
      </c>
      <c r="F288" s="287">
        <v>6192858</v>
      </c>
      <c r="G288" s="227" t="s">
        <v>1395</v>
      </c>
      <c r="H288" s="239">
        <v>592</v>
      </c>
      <c r="I288" s="239">
        <v>592</v>
      </c>
      <c r="J288" s="289">
        <v>32750</v>
      </c>
      <c r="K288" s="414" t="s">
        <v>1967</v>
      </c>
      <c r="L288" s="10">
        <v>4.5</v>
      </c>
      <c r="O288" s="205">
        <v>711</v>
      </c>
      <c r="Q288" s="1">
        <v>153</v>
      </c>
      <c r="R288" s="1">
        <v>31</v>
      </c>
      <c r="S288" s="2">
        <v>9.4483389210606514</v>
      </c>
      <c r="T288" s="2">
        <v>701.55166107893933</v>
      </c>
      <c r="U288" s="165"/>
      <c r="V288" s="164"/>
      <c r="W288" s="164" t="s">
        <v>2089</v>
      </c>
      <c r="X288" s="164">
        <v>35</v>
      </c>
      <c r="Y288" s="164">
        <v>65</v>
      </c>
      <c r="AA288" s="1" t="s">
        <v>1705</v>
      </c>
      <c r="AC288" s="1" t="s">
        <v>1395</v>
      </c>
      <c r="AD288" s="1" t="s">
        <v>1485</v>
      </c>
    </row>
    <row r="289" spans="1:30" ht="15" customHeight="1" x14ac:dyDescent="0.25">
      <c r="A289" s="263" t="s">
        <v>713</v>
      </c>
      <c r="B289" s="267">
        <v>75514</v>
      </c>
      <c r="C289" s="161" t="s">
        <v>2029</v>
      </c>
      <c r="D289" s="215"/>
      <c r="E289" s="287">
        <v>678527</v>
      </c>
      <c r="F289" s="287">
        <v>6214312</v>
      </c>
      <c r="G289" s="227" t="s">
        <v>1391</v>
      </c>
      <c r="H289" s="239">
        <v>633</v>
      </c>
      <c r="I289" s="239">
        <v>633</v>
      </c>
      <c r="J289" s="289">
        <v>35600</v>
      </c>
      <c r="K289" s="414" t="s">
        <v>1967</v>
      </c>
      <c r="O289" s="205">
        <v>640</v>
      </c>
      <c r="Q289" s="1">
        <v>275</v>
      </c>
      <c r="U289" s="188"/>
      <c r="V289" s="164"/>
      <c r="W289" s="188"/>
      <c r="X289" s="188">
        <v>175</v>
      </c>
      <c r="Y289" s="1">
        <v>0</v>
      </c>
      <c r="AC289" s="1" t="s">
        <v>1391</v>
      </c>
      <c r="AD289" s="1" t="s">
        <v>1706</v>
      </c>
    </row>
    <row r="290" spans="1:30" ht="15" customHeight="1" x14ac:dyDescent="0.25">
      <c r="A290" s="263" t="s">
        <v>720</v>
      </c>
      <c r="B290" s="267">
        <v>76281</v>
      </c>
      <c r="C290" s="161" t="s">
        <v>2029</v>
      </c>
      <c r="D290" s="215"/>
      <c r="E290" s="287">
        <v>632005</v>
      </c>
      <c r="F290" s="287">
        <v>6193066</v>
      </c>
      <c r="G290" s="227" t="e">
        <v>#N/A</v>
      </c>
      <c r="I290" s="239">
        <v>595</v>
      </c>
      <c r="J290" s="289" t="e">
        <v>#N/A</v>
      </c>
      <c r="K290" s="415" t="s">
        <v>1965</v>
      </c>
      <c r="L290" s="10">
        <v>6</v>
      </c>
      <c r="O290" s="205">
        <v>777</v>
      </c>
      <c r="Q290" s="1">
        <v>80</v>
      </c>
      <c r="R290" s="1">
        <v>27</v>
      </c>
      <c r="S290" s="2">
        <v>8.2291984151173416</v>
      </c>
      <c r="T290" s="2">
        <v>768.77080158488263</v>
      </c>
      <c r="U290" s="1">
        <v>23</v>
      </c>
      <c r="W290" s="233" t="s">
        <v>1987</v>
      </c>
      <c r="X290" s="233" t="s">
        <v>2438</v>
      </c>
      <c r="Y290" s="1">
        <v>52</v>
      </c>
      <c r="AA290" s="1" t="s">
        <v>1708</v>
      </c>
      <c r="AC290" s="1" t="s">
        <v>1395</v>
      </c>
      <c r="AD290" s="1" t="s">
        <v>1707</v>
      </c>
    </row>
    <row r="291" spans="1:30" ht="15" customHeight="1" x14ac:dyDescent="0.25">
      <c r="A291" s="258" t="s">
        <v>727</v>
      </c>
      <c r="B291" s="260">
        <v>76282</v>
      </c>
      <c r="C291" s="161" t="s">
        <v>2029</v>
      </c>
      <c r="D291" s="259" t="s">
        <v>1949</v>
      </c>
      <c r="E291" s="426">
        <v>641069</v>
      </c>
      <c r="F291" s="426">
        <v>6188458</v>
      </c>
      <c r="G291" s="227" t="s">
        <v>1395</v>
      </c>
      <c r="H291" s="239">
        <v>596</v>
      </c>
      <c r="I291" s="239">
        <v>596</v>
      </c>
      <c r="J291" s="289">
        <v>35988</v>
      </c>
      <c r="K291" s="415" t="s">
        <v>1965</v>
      </c>
      <c r="L291" s="10">
        <v>6</v>
      </c>
      <c r="O291" s="205">
        <v>723</v>
      </c>
      <c r="Q291" s="1">
        <v>160</v>
      </c>
      <c r="R291" s="1">
        <v>113</v>
      </c>
      <c r="S291" s="2">
        <v>34.440719292898507</v>
      </c>
      <c r="T291" s="2">
        <v>688.55928070710149</v>
      </c>
      <c r="U291" s="2">
        <v>20</v>
      </c>
      <c r="V291" s="164"/>
      <c r="W291" s="195" t="s">
        <v>2079</v>
      </c>
      <c r="X291" s="195" t="s">
        <v>2165</v>
      </c>
      <c r="Y291" s="195"/>
      <c r="AA291" s="1" t="s">
        <v>1710</v>
      </c>
      <c r="AC291" s="1" t="s">
        <v>1395</v>
      </c>
      <c r="AD291" s="1" t="s">
        <v>1709</v>
      </c>
    </row>
    <row r="292" spans="1:30" ht="15" customHeight="1" x14ac:dyDescent="0.25">
      <c r="A292" s="258" t="s">
        <v>731</v>
      </c>
      <c r="B292" s="260">
        <v>76284</v>
      </c>
      <c r="C292" s="161" t="s">
        <v>2029</v>
      </c>
      <c r="D292" s="215" t="s">
        <v>1919</v>
      </c>
      <c r="E292" s="426">
        <v>632972</v>
      </c>
      <c r="F292" s="426">
        <v>6181025</v>
      </c>
      <c r="G292" s="227" t="s">
        <v>1395</v>
      </c>
      <c r="I292" s="239">
        <v>594</v>
      </c>
      <c r="J292" s="289">
        <v>36052</v>
      </c>
      <c r="K292" s="415" t="s">
        <v>1965</v>
      </c>
      <c r="L292" s="10">
        <v>6.25</v>
      </c>
      <c r="O292" s="205">
        <v>706</v>
      </c>
      <c r="Q292" s="1">
        <v>239</v>
      </c>
      <c r="U292" s="1">
        <v>20</v>
      </c>
      <c r="W292" s="248" t="s">
        <v>42</v>
      </c>
      <c r="X292" s="248" t="s">
        <v>2523</v>
      </c>
      <c r="AA292" s="1" t="s">
        <v>1711</v>
      </c>
      <c r="AC292" s="1" t="s">
        <v>1395</v>
      </c>
      <c r="AD292" s="1" t="s">
        <v>1465</v>
      </c>
    </row>
    <row r="293" spans="1:30" ht="15" customHeight="1" x14ac:dyDescent="0.25">
      <c r="A293" s="258" t="s">
        <v>743</v>
      </c>
      <c r="B293" s="260">
        <v>78358</v>
      </c>
      <c r="C293" s="161" t="s">
        <v>2029</v>
      </c>
      <c r="D293" s="215"/>
      <c r="E293" s="426">
        <v>666707</v>
      </c>
      <c r="F293" s="426">
        <v>6175633</v>
      </c>
      <c r="G293" s="227" t="s">
        <v>1409</v>
      </c>
      <c r="H293" s="239">
        <v>593</v>
      </c>
      <c r="I293" s="239">
        <v>593</v>
      </c>
      <c r="J293" s="289">
        <v>35916</v>
      </c>
      <c r="K293" s="415" t="s">
        <v>1965</v>
      </c>
      <c r="L293" s="10">
        <v>6</v>
      </c>
      <c r="O293" s="205">
        <v>789</v>
      </c>
      <c r="Q293" s="1">
        <v>150</v>
      </c>
      <c r="R293" s="1">
        <v>138</v>
      </c>
      <c r="S293" s="2">
        <v>42.060347455044194</v>
      </c>
      <c r="T293" s="2">
        <v>746.93965254495583</v>
      </c>
      <c r="U293" s="162"/>
      <c r="V293" s="164"/>
      <c r="W293" s="161" t="s">
        <v>1965</v>
      </c>
      <c r="X293" s="161" t="s">
        <v>1965</v>
      </c>
      <c r="Y293" s="1">
        <v>60</v>
      </c>
      <c r="AC293" s="1" t="s">
        <v>1395</v>
      </c>
      <c r="AD293" s="1" t="s">
        <v>1712</v>
      </c>
    </row>
    <row r="294" spans="1:30" ht="15" customHeight="1" x14ac:dyDescent="0.25">
      <c r="A294" s="258" t="s">
        <v>747</v>
      </c>
      <c r="B294" s="260">
        <v>79281</v>
      </c>
      <c r="C294" s="161" t="s">
        <v>2029</v>
      </c>
      <c r="D294" s="423"/>
      <c r="E294" s="426">
        <v>632974</v>
      </c>
      <c r="F294" s="426">
        <v>6192965</v>
      </c>
      <c r="G294" s="227" t="s">
        <v>1395</v>
      </c>
      <c r="H294" s="239">
        <v>592</v>
      </c>
      <c r="I294" s="239">
        <v>592</v>
      </c>
      <c r="J294" s="289">
        <v>35937</v>
      </c>
      <c r="K294" s="415" t="s">
        <v>1965</v>
      </c>
      <c r="L294" s="10">
        <v>6</v>
      </c>
      <c r="O294" s="205">
        <v>736</v>
      </c>
      <c r="Q294" s="1">
        <v>75</v>
      </c>
      <c r="R294" s="1">
        <v>21</v>
      </c>
      <c r="S294" s="2">
        <v>6.4004876562023769</v>
      </c>
      <c r="T294" s="2">
        <v>729.59951234379764</v>
      </c>
      <c r="U294" s="2">
        <v>7</v>
      </c>
      <c r="V294" s="164"/>
      <c r="W294" s="195" t="s">
        <v>2079</v>
      </c>
      <c r="X294" s="195" t="s">
        <v>1965</v>
      </c>
      <c r="Y294" s="195"/>
      <c r="AC294" s="1" t="s">
        <v>1395</v>
      </c>
      <c r="AD294" s="1" t="s">
        <v>1707</v>
      </c>
    </row>
    <row r="295" spans="1:30" ht="15" customHeight="1" x14ac:dyDescent="0.25">
      <c r="A295" s="295" t="s">
        <v>2152</v>
      </c>
      <c r="B295" s="260">
        <v>80243</v>
      </c>
      <c r="C295" s="188" t="s">
        <v>2029</v>
      </c>
      <c r="D295" s="427"/>
      <c r="E295" s="426">
        <v>651056</v>
      </c>
      <c r="F295" s="426">
        <v>6177812</v>
      </c>
      <c r="G295" s="227" t="s">
        <v>1393</v>
      </c>
      <c r="I295" s="239">
        <v>597</v>
      </c>
      <c r="J295" s="289">
        <v>33526</v>
      </c>
      <c r="K295" s="414" t="s">
        <v>1967</v>
      </c>
      <c r="L295" s="10">
        <v>6</v>
      </c>
      <c r="M295" s="1">
        <v>2340</v>
      </c>
      <c r="N295" s="1">
        <f>M295/3.281</f>
        <v>713.19719597683627</v>
      </c>
      <c r="O295" s="205">
        <v>713</v>
      </c>
      <c r="Q295" s="1">
        <v>324</v>
      </c>
      <c r="R295" s="1">
        <v>75</v>
      </c>
      <c r="S295" s="190">
        <v>22.858884486437059</v>
      </c>
      <c r="T295" s="190">
        <v>690.33831149039918</v>
      </c>
      <c r="U295" s="2">
        <v>18</v>
      </c>
      <c r="V295" s="164"/>
      <c r="W295" s="188" t="s">
        <v>2079</v>
      </c>
      <c r="X295" s="188" t="s">
        <v>2156</v>
      </c>
      <c r="Y295" s="188"/>
    </row>
    <row r="296" spans="1:30" ht="15" customHeight="1" x14ac:dyDescent="0.25">
      <c r="A296" s="258" t="s">
        <v>750</v>
      </c>
      <c r="B296" s="260">
        <v>80270</v>
      </c>
      <c r="C296" s="161" t="s">
        <v>2029</v>
      </c>
      <c r="D296" s="205" t="s">
        <v>1947</v>
      </c>
      <c r="E296" s="426">
        <v>659290</v>
      </c>
      <c r="F296" s="426">
        <v>6196995</v>
      </c>
      <c r="G296" s="227" t="s">
        <v>1393</v>
      </c>
      <c r="H296" s="239">
        <v>593</v>
      </c>
      <c r="I296" s="239">
        <v>593</v>
      </c>
      <c r="J296" s="289">
        <v>36091</v>
      </c>
      <c r="K296" s="414" t="s">
        <v>1967</v>
      </c>
      <c r="L296" s="10">
        <v>6</v>
      </c>
      <c r="M296" s="1">
        <v>2412</v>
      </c>
      <c r="N296" s="1">
        <f>M296/3.281</f>
        <v>735.14172508381591</v>
      </c>
      <c r="O296" s="205">
        <v>736</v>
      </c>
      <c r="Q296" s="1">
        <v>236</v>
      </c>
      <c r="R296" s="1">
        <v>133</v>
      </c>
      <c r="S296" s="2">
        <v>40.536421822615054</v>
      </c>
      <c r="T296" s="2">
        <v>695.46357817738499</v>
      </c>
      <c r="U296" s="2">
        <v>10</v>
      </c>
      <c r="V296" s="164"/>
      <c r="W296" s="159" t="s">
        <v>1975</v>
      </c>
      <c r="X296" s="161" t="s">
        <v>2051</v>
      </c>
      <c r="Y296" s="1">
        <v>156</v>
      </c>
      <c r="AA296" s="1" t="s">
        <v>1713</v>
      </c>
      <c r="AC296" s="1" t="s">
        <v>1393</v>
      </c>
      <c r="AD296" s="1" t="s">
        <v>1482</v>
      </c>
    </row>
    <row r="297" spans="1:30" ht="15" customHeight="1" x14ac:dyDescent="0.25">
      <c r="A297" s="258" t="s">
        <v>756</v>
      </c>
      <c r="B297" s="260">
        <v>80273</v>
      </c>
      <c r="C297" s="161" t="s">
        <v>2029</v>
      </c>
      <c r="D297" s="259" t="s">
        <v>1946</v>
      </c>
      <c r="E297" s="426">
        <v>667730</v>
      </c>
      <c r="F297" s="426">
        <v>6194572</v>
      </c>
      <c r="G297" s="227" t="s">
        <v>1395</v>
      </c>
      <c r="H297" s="239">
        <v>851</v>
      </c>
      <c r="I297" s="239">
        <v>851</v>
      </c>
      <c r="J297" s="289">
        <v>36458</v>
      </c>
      <c r="K297" s="415" t="s">
        <v>1965</v>
      </c>
      <c r="L297" s="10">
        <v>6</v>
      </c>
      <c r="O297" s="205">
        <v>799</v>
      </c>
      <c r="Q297" s="1">
        <v>46</v>
      </c>
      <c r="U297" s="1">
        <v>30</v>
      </c>
      <c r="V297" s="4">
        <v>0.01</v>
      </c>
      <c r="W297" s="248" t="s">
        <v>1976</v>
      </c>
      <c r="X297" s="248" t="s">
        <v>2075</v>
      </c>
      <c r="Y297" s="188"/>
      <c r="AA297" s="1" t="s">
        <v>1715</v>
      </c>
      <c r="AC297" s="1" t="s">
        <v>1395</v>
      </c>
      <c r="AD297" s="1" t="s">
        <v>1714</v>
      </c>
    </row>
    <row r="298" spans="1:30" ht="15" customHeight="1" x14ac:dyDescent="0.25">
      <c r="A298" s="258" t="s">
        <v>758</v>
      </c>
      <c r="B298" s="260">
        <v>80614</v>
      </c>
      <c r="C298" s="161" t="s">
        <v>2029</v>
      </c>
      <c r="D298" s="215"/>
      <c r="E298" s="426">
        <v>627076</v>
      </c>
      <c r="F298" s="426">
        <v>6182245</v>
      </c>
      <c r="G298" s="227" t="s">
        <v>1395</v>
      </c>
      <c r="H298" s="239">
        <v>590</v>
      </c>
      <c r="I298" s="239">
        <v>590</v>
      </c>
      <c r="J298" s="289">
        <v>36421</v>
      </c>
      <c r="K298" s="415" t="s">
        <v>1965</v>
      </c>
      <c r="L298" s="10">
        <v>6</v>
      </c>
      <c r="O298" s="205">
        <v>706</v>
      </c>
      <c r="Q298" s="1">
        <v>160</v>
      </c>
      <c r="R298" s="1">
        <v>100</v>
      </c>
      <c r="S298" s="2">
        <v>30.478512648582747</v>
      </c>
      <c r="T298" s="2">
        <v>675.52148735141725</v>
      </c>
      <c r="U298" s="2">
        <v>25</v>
      </c>
      <c r="V298" s="164" t="s">
        <v>1961</v>
      </c>
      <c r="W298" s="188" t="s">
        <v>2079</v>
      </c>
      <c r="X298" s="188" t="s">
        <v>2147</v>
      </c>
      <c r="Y298" s="188"/>
      <c r="AA298" s="1" t="s">
        <v>1716</v>
      </c>
      <c r="AC298" s="1" t="s">
        <v>1395</v>
      </c>
      <c r="AD298" s="1" t="s">
        <v>1458</v>
      </c>
    </row>
    <row r="299" spans="1:30" ht="15" customHeight="1" x14ac:dyDescent="0.25">
      <c r="A299" s="258" t="s">
        <v>760</v>
      </c>
      <c r="B299" s="260">
        <v>81622</v>
      </c>
      <c r="C299" s="161" t="s">
        <v>2029</v>
      </c>
      <c r="D299" s="205" t="s">
        <v>1945</v>
      </c>
      <c r="E299" s="426">
        <v>655586</v>
      </c>
      <c r="F299" s="426">
        <v>6205942</v>
      </c>
      <c r="G299" s="227" t="s">
        <v>1395</v>
      </c>
      <c r="I299" s="242" t="s">
        <v>2490</v>
      </c>
      <c r="J299" s="289">
        <v>36375</v>
      </c>
      <c r="K299" s="414" t="s">
        <v>1967</v>
      </c>
      <c r="L299" s="10">
        <v>6</v>
      </c>
      <c r="O299" s="205">
        <v>767</v>
      </c>
      <c r="Q299" s="1">
        <v>100</v>
      </c>
      <c r="R299" s="1">
        <v>75</v>
      </c>
      <c r="S299" s="2">
        <v>22.858884486437059</v>
      </c>
      <c r="T299" s="2">
        <v>744.14111551356291</v>
      </c>
      <c r="U299" s="1">
        <v>15</v>
      </c>
      <c r="V299" s="198"/>
      <c r="W299" s="248" t="s">
        <v>3</v>
      </c>
      <c r="X299" s="199" t="s">
        <v>2199</v>
      </c>
      <c r="Y299" s="199"/>
      <c r="AC299" s="1" t="s">
        <v>1395</v>
      </c>
      <c r="AD299" s="1" t="s">
        <v>1717</v>
      </c>
    </row>
    <row r="300" spans="1:30" ht="15" customHeight="1" x14ac:dyDescent="0.25">
      <c r="A300" s="258" t="s">
        <v>765</v>
      </c>
      <c r="B300" s="260">
        <v>81625</v>
      </c>
      <c r="C300" s="161" t="s">
        <v>2029</v>
      </c>
      <c r="D300" s="215"/>
      <c r="E300" s="426">
        <v>684069</v>
      </c>
      <c r="F300" s="426">
        <v>6160244</v>
      </c>
      <c r="G300" s="227" t="s">
        <v>1718</v>
      </c>
      <c r="H300" s="239">
        <v>622</v>
      </c>
      <c r="I300" s="239">
        <v>622</v>
      </c>
      <c r="J300" s="289">
        <v>36770</v>
      </c>
      <c r="K300" s="414" t="s">
        <v>1967</v>
      </c>
      <c r="L300" s="10">
        <v>6</v>
      </c>
      <c r="O300" s="205">
        <v>726</v>
      </c>
      <c r="Q300" s="1">
        <v>275</v>
      </c>
      <c r="R300" s="1">
        <v>8</v>
      </c>
      <c r="S300" s="2">
        <v>2.4382810118866196</v>
      </c>
      <c r="T300" s="2">
        <v>723.5617189881134</v>
      </c>
      <c r="U300" s="2">
        <v>60</v>
      </c>
      <c r="V300" s="164"/>
      <c r="W300" s="164" t="s">
        <v>1987</v>
      </c>
      <c r="X300" s="164" t="s">
        <v>2125</v>
      </c>
      <c r="Y300" s="1">
        <v>58</v>
      </c>
      <c r="AC300" s="1" t="s">
        <v>1718</v>
      </c>
      <c r="AD300" s="1" t="s">
        <v>1529</v>
      </c>
    </row>
    <row r="301" spans="1:30" ht="15" customHeight="1" x14ac:dyDescent="0.25">
      <c r="A301" s="258" t="s">
        <v>775</v>
      </c>
      <c r="B301" s="260">
        <v>84743</v>
      </c>
      <c r="C301" s="161" t="s">
        <v>2029</v>
      </c>
      <c r="D301" s="215"/>
      <c r="E301" s="426">
        <v>646885</v>
      </c>
      <c r="F301" s="426">
        <v>6206155</v>
      </c>
      <c r="G301" s="227" t="s">
        <v>1395</v>
      </c>
      <c r="H301" s="239">
        <v>634</v>
      </c>
      <c r="I301" s="239">
        <v>634</v>
      </c>
      <c r="J301" s="289">
        <v>37537</v>
      </c>
      <c r="K301" s="414" t="s">
        <v>1967</v>
      </c>
      <c r="L301" s="10">
        <v>6</v>
      </c>
      <c r="O301" s="205">
        <v>736</v>
      </c>
      <c r="Q301" s="1">
        <v>400</v>
      </c>
      <c r="U301" s="1">
        <v>1</v>
      </c>
      <c r="Y301" s="1">
        <v>14</v>
      </c>
      <c r="AA301" s="1" t="s">
        <v>1720</v>
      </c>
      <c r="AC301" s="1" t="s">
        <v>1395</v>
      </c>
      <c r="AD301" s="1" t="s">
        <v>1719</v>
      </c>
    </row>
    <row r="302" spans="1:30" ht="15" customHeight="1" x14ac:dyDescent="0.25">
      <c r="A302" s="258" t="s">
        <v>777</v>
      </c>
      <c r="B302" s="260">
        <v>84744</v>
      </c>
      <c r="C302" s="161" t="s">
        <v>2029</v>
      </c>
      <c r="D302" s="215"/>
      <c r="E302" s="426">
        <v>637789</v>
      </c>
      <c r="F302" s="426">
        <v>6193017</v>
      </c>
      <c r="G302" s="227" t="s">
        <v>1395</v>
      </c>
      <c r="H302" s="239">
        <v>595</v>
      </c>
      <c r="I302" s="239">
        <v>595</v>
      </c>
      <c r="J302" s="289">
        <v>36673</v>
      </c>
      <c r="K302" s="414" t="s">
        <v>1967</v>
      </c>
      <c r="L302" s="10">
        <v>6</v>
      </c>
      <c r="O302" s="205">
        <v>702</v>
      </c>
      <c r="Q302" s="1">
        <v>220</v>
      </c>
      <c r="U302" s="2">
        <v>10</v>
      </c>
      <c r="V302" s="164"/>
      <c r="W302" s="164" t="s">
        <v>1987</v>
      </c>
      <c r="X302" s="1">
        <v>202</v>
      </c>
      <c r="Y302" s="1">
        <v>195</v>
      </c>
      <c r="AA302" s="1" t="s">
        <v>1721</v>
      </c>
      <c r="AC302" s="1" t="s">
        <v>1395</v>
      </c>
      <c r="AD302" s="1" t="s">
        <v>1548</v>
      </c>
    </row>
    <row r="303" spans="1:30" ht="15" customHeight="1" x14ac:dyDescent="0.25">
      <c r="A303" s="258" t="s">
        <v>780</v>
      </c>
      <c r="B303" s="260">
        <v>86541</v>
      </c>
      <c r="C303" s="161" t="s">
        <v>2029</v>
      </c>
      <c r="D303" s="215"/>
      <c r="E303" s="426">
        <v>621640</v>
      </c>
      <c r="F303" s="426">
        <v>6185807</v>
      </c>
      <c r="G303" s="227">
        <v>0</v>
      </c>
      <c r="H303" s="239">
        <v>591</v>
      </c>
      <c r="I303" s="239">
        <v>591</v>
      </c>
      <c r="J303" s="289">
        <v>38966</v>
      </c>
      <c r="K303" s="415" t="s">
        <v>1965</v>
      </c>
      <c r="M303" s="1">
        <v>2487</v>
      </c>
      <c r="N303" s="1">
        <f>M303/3.281</f>
        <v>758.00060957025289</v>
      </c>
      <c r="O303" s="205">
        <v>763</v>
      </c>
      <c r="Q303" s="1">
        <v>120</v>
      </c>
      <c r="R303" s="1">
        <v>8</v>
      </c>
      <c r="S303" s="2">
        <v>2.4382810118866196</v>
      </c>
      <c r="T303" s="2">
        <v>760.5617189881134</v>
      </c>
      <c r="U303" s="2">
        <v>20</v>
      </c>
      <c r="V303" s="164"/>
      <c r="W303" s="159" t="s">
        <v>1975</v>
      </c>
      <c r="X303" s="161" t="s">
        <v>2031</v>
      </c>
      <c r="Y303" s="1" t="e">
        <f>VLOOKUP(B303,#REF!,4,FALSE)</f>
        <v>#REF!</v>
      </c>
      <c r="AA303" s="1" t="s">
        <v>1723</v>
      </c>
      <c r="AD303" s="1" t="s">
        <v>1722</v>
      </c>
    </row>
    <row r="304" spans="1:30" ht="15" customHeight="1" x14ac:dyDescent="0.25">
      <c r="A304" s="258" t="s">
        <v>783</v>
      </c>
      <c r="B304" s="260">
        <v>88104</v>
      </c>
      <c r="C304" s="161" t="s">
        <v>2029</v>
      </c>
      <c r="D304" s="215"/>
      <c r="E304" s="426">
        <v>633342</v>
      </c>
      <c r="F304" s="426">
        <v>6182746</v>
      </c>
      <c r="G304" s="227" t="s">
        <v>1395</v>
      </c>
      <c r="H304" s="239">
        <v>594</v>
      </c>
      <c r="I304" s="239">
        <v>594</v>
      </c>
      <c r="J304" s="289">
        <v>38545</v>
      </c>
      <c r="K304" s="415" t="s">
        <v>1965</v>
      </c>
      <c r="M304" s="1">
        <v>2455</v>
      </c>
      <c r="N304" s="1">
        <f>M304/3.281</f>
        <v>748.24748552270648</v>
      </c>
      <c r="O304" s="205">
        <v>749</v>
      </c>
      <c r="Q304" s="1">
        <v>189</v>
      </c>
      <c r="R304" s="1">
        <v>110</v>
      </c>
      <c r="S304" s="2">
        <v>33.526363913441024</v>
      </c>
      <c r="T304" s="2">
        <v>715.47363608655894</v>
      </c>
      <c r="U304" s="2">
        <v>20</v>
      </c>
      <c r="W304" s="195" t="s">
        <v>2079</v>
      </c>
      <c r="X304" s="195" t="s">
        <v>1965</v>
      </c>
      <c r="Y304" s="195"/>
      <c r="AC304" s="1" t="s">
        <v>1395</v>
      </c>
      <c r="AD304" s="1" t="s">
        <v>1422</v>
      </c>
    </row>
    <row r="305" spans="1:30" ht="15" customHeight="1" x14ac:dyDescent="0.25">
      <c r="A305" s="258" t="s">
        <v>785</v>
      </c>
      <c r="B305" s="260">
        <v>88109</v>
      </c>
      <c r="C305" s="161" t="s">
        <v>2029</v>
      </c>
      <c r="D305" s="215"/>
      <c r="E305" s="426">
        <v>626895</v>
      </c>
      <c r="F305" s="426">
        <v>6183364</v>
      </c>
      <c r="G305" s="227" t="s">
        <v>1395</v>
      </c>
      <c r="H305" s="239">
        <v>591</v>
      </c>
      <c r="I305" s="239">
        <v>591</v>
      </c>
      <c r="J305" s="289">
        <v>38616</v>
      </c>
      <c r="K305" s="415" t="s">
        <v>1965</v>
      </c>
      <c r="M305" s="1">
        <v>2352</v>
      </c>
      <c r="N305" s="1">
        <f>M305/3.281</f>
        <v>716.85461749466629</v>
      </c>
      <c r="O305" s="205">
        <v>722</v>
      </c>
      <c r="Q305" s="1">
        <v>300</v>
      </c>
      <c r="R305" s="1">
        <v>100</v>
      </c>
      <c r="S305" s="2">
        <v>30.478512648582747</v>
      </c>
      <c r="T305" s="2">
        <v>691.52148735141725</v>
      </c>
      <c r="U305" s="2">
        <v>5</v>
      </c>
      <c r="V305" s="164"/>
      <c r="W305" s="159" t="s">
        <v>1975</v>
      </c>
      <c r="X305" s="161" t="s">
        <v>2032</v>
      </c>
      <c r="Y305" s="1" t="e">
        <f>VLOOKUP(B305,#REF!,4,FALSE)</f>
        <v>#REF!</v>
      </c>
      <c r="AA305" s="1" t="s">
        <v>47</v>
      </c>
      <c r="AC305" s="1" t="s">
        <v>1395</v>
      </c>
      <c r="AD305" s="1" t="s">
        <v>1724</v>
      </c>
    </row>
    <row r="306" spans="1:30" ht="15" customHeight="1" x14ac:dyDescent="0.25">
      <c r="A306" s="258" t="s">
        <v>788</v>
      </c>
      <c r="B306" s="260">
        <v>89707</v>
      </c>
      <c r="C306" s="161" t="s">
        <v>2029</v>
      </c>
      <c r="D306" s="215"/>
      <c r="E306" s="426">
        <v>646649</v>
      </c>
      <c r="F306" s="426">
        <v>6206788</v>
      </c>
      <c r="G306" s="227" t="s">
        <v>1395</v>
      </c>
      <c r="I306" s="239">
        <v>634</v>
      </c>
      <c r="J306" s="289">
        <v>38996</v>
      </c>
      <c r="K306" s="415" t="s">
        <v>1965</v>
      </c>
      <c r="M306" s="1">
        <v>2555</v>
      </c>
      <c r="N306" s="1">
        <f>M306/3.281</f>
        <v>778.72599817128923</v>
      </c>
      <c r="O306" s="205">
        <v>780</v>
      </c>
      <c r="Q306" s="1">
        <v>470</v>
      </c>
      <c r="U306" s="1"/>
      <c r="AA306" s="1" t="s">
        <v>1725</v>
      </c>
      <c r="AC306" s="1" t="s">
        <v>1395</v>
      </c>
      <c r="AD306" s="1" t="s">
        <v>1719</v>
      </c>
    </row>
    <row r="307" spans="1:30" ht="15" customHeight="1" x14ac:dyDescent="0.25">
      <c r="A307" s="258" t="s">
        <v>789</v>
      </c>
      <c r="B307" s="260">
        <v>92485</v>
      </c>
      <c r="C307" s="161" t="s">
        <v>2029</v>
      </c>
      <c r="D307" s="215"/>
      <c r="E307" s="426">
        <v>639545</v>
      </c>
      <c r="F307" s="426">
        <v>6180373</v>
      </c>
      <c r="G307" s="227" t="s">
        <v>1395</v>
      </c>
      <c r="H307" s="239">
        <v>591</v>
      </c>
      <c r="I307" s="239">
        <v>591</v>
      </c>
      <c r="J307" s="289">
        <v>0</v>
      </c>
      <c r="K307" s="415" t="s">
        <v>1965</v>
      </c>
      <c r="O307" s="205">
        <v>829</v>
      </c>
      <c r="Q307" s="1">
        <v>160</v>
      </c>
      <c r="U307" s="159"/>
      <c r="V307" s="164"/>
      <c r="W307" s="161" t="s">
        <v>1972</v>
      </c>
      <c r="X307" s="161" t="s">
        <v>1965</v>
      </c>
      <c r="Y307" s="1">
        <v>15</v>
      </c>
      <c r="AA307" s="1" t="s">
        <v>1726</v>
      </c>
      <c r="AC307" s="1" t="s">
        <v>1395</v>
      </c>
      <c r="AD307" s="1" t="s">
        <v>1397</v>
      </c>
    </row>
    <row r="308" spans="1:30" ht="15" customHeight="1" x14ac:dyDescent="0.25">
      <c r="A308" s="258" t="s">
        <v>791</v>
      </c>
      <c r="B308" s="260">
        <v>92497</v>
      </c>
      <c r="C308" s="161" t="s">
        <v>2029</v>
      </c>
      <c r="D308" s="215"/>
      <c r="E308" s="426">
        <v>678321</v>
      </c>
      <c r="F308" s="426">
        <v>6210350</v>
      </c>
      <c r="G308" s="227" t="s">
        <v>1389</v>
      </c>
      <c r="H308" s="213"/>
      <c r="I308" s="242" t="s">
        <v>2489</v>
      </c>
      <c r="J308" s="289">
        <v>0</v>
      </c>
      <c r="K308" s="415" t="s">
        <v>1965</v>
      </c>
      <c r="M308" s="1">
        <v>2361</v>
      </c>
      <c r="N308" s="1">
        <f>M308/3.281</f>
        <v>719.59768363303863</v>
      </c>
      <c r="O308" s="205">
        <v>718</v>
      </c>
      <c r="Q308" s="1">
        <v>46</v>
      </c>
      <c r="R308" s="1">
        <v>1</v>
      </c>
      <c r="S308" s="2">
        <v>0.30478512648582745</v>
      </c>
      <c r="T308" s="2">
        <v>717.69521487351415</v>
      </c>
      <c r="U308" s="1">
        <v>6</v>
      </c>
      <c r="V308" s="198"/>
      <c r="W308" s="195" t="s">
        <v>2079</v>
      </c>
      <c r="X308" s="199" t="s">
        <v>2196</v>
      </c>
      <c r="Z308" s="1" t="s">
        <v>1728</v>
      </c>
      <c r="AA308" s="1" t="s">
        <v>1729</v>
      </c>
      <c r="AC308" s="1" t="s">
        <v>1389</v>
      </c>
      <c r="AD308" s="1" t="s">
        <v>1727</v>
      </c>
    </row>
    <row r="309" spans="1:30" ht="15" customHeight="1" x14ac:dyDescent="0.25">
      <c r="A309" s="258" t="s">
        <v>792</v>
      </c>
      <c r="B309" s="260">
        <v>95422</v>
      </c>
      <c r="C309" s="161" t="s">
        <v>2029</v>
      </c>
      <c r="D309" s="215"/>
      <c r="E309" s="426">
        <v>631138</v>
      </c>
      <c r="F309" s="426">
        <v>6183682</v>
      </c>
      <c r="G309" s="227" t="s">
        <v>1395</v>
      </c>
      <c r="H309" s="239">
        <v>591</v>
      </c>
      <c r="I309" s="239">
        <v>591</v>
      </c>
      <c r="J309" s="289">
        <v>39826</v>
      </c>
      <c r="K309" s="415" t="s">
        <v>1965</v>
      </c>
      <c r="M309" s="1">
        <v>2383</v>
      </c>
      <c r="N309" s="1">
        <f>M309/3.281</f>
        <v>726.30295641572684</v>
      </c>
      <c r="O309" s="205">
        <v>724</v>
      </c>
      <c r="Q309" s="1">
        <v>160</v>
      </c>
      <c r="R309" s="1">
        <v>19</v>
      </c>
      <c r="S309" s="2">
        <v>5.790917403230722</v>
      </c>
      <c r="T309" s="2">
        <v>718.20908259676924</v>
      </c>
      <c r="U309" s="2">
        <v>25</v>
      </c>
      <c r="V309" s="164"/>
      <c r="W309" s="159" t="s">
        <v>1975</v>
      </c>
      <c r="X309" s="161" t="s">
        <v>2033</v>
      </c>
      <c r="Y309" s="1" t="e">
        <f>VLOOKUP(B309,#REF!,4,FALSE)</f>
        <v>#REF!</v>
      </c>
      <c r="AA309" s="1" t="s">
        <v>1730</v>
      </c>
      <c r="AB309" s="1" t="s">
        <v>1730</v>
      </c>
      <c r="AC309" s="1" t="s">
        <v>1395</v>
      </c>
      <c r="AD309" s="1" t="s">
        <v>1478</v>
      </c>
    </row>
    <row r="310" spans="1:30" ht="15" customHeight="1" x14ac:dyDescent="0.25">
      <c r="A310" s="258" t="s">
        <v>793</v>
      </c>
      <c r="B310" s="260">
        <v>95499</v>
      </c>
      <c r="C310" s="161" t="s">
        <v>2029</v>
      </c>
      <c r="D310" s="215"/>
      <c r="E310" s="426">
        <v>639999</v>
      </c>
      <c r="F310" s="426">
        <v>6185534</v>
      </c>
      <c r="G310" s="227" t="s">
        <v>1668</v>
      </c>
      <c r="H310" s="239">
        <v>591</v>
      </c>
      <c r="I310" s="239">
        <v>591</v>
      </c>
      <c r="J310" s="289">
        <v>40059</v>
      </c>
      <c r="K310" s="415" t="s">
        <v>1965</v>
      </c>
      <c r="O310" s="205">
        <v>764</v>
      </c>
      <c r="Q310" s="1">
        <v>500</v>
      </c>
      <c r="R310" s="1">
        <v>141.9</v>
      </c>
      <c r="S310" s="2">
        <v>43.249009448338924</v>
      </c>
      <c r="T310" s="2">
        <v>720.75099055166106</v>
      </c>
      <c r="U310" s="2">
        <v>50</v>
      </c>
      <c r="V310" s="164"/>
      <c r="W310" s="159" t="s">
        <v>1975</v>
      </c>
      <c r="X310" s="161" t="s">
        <v>2034</v>
      </c>
      <c r="Y310" s="1" t="e">
        <f>VLOOKUP(B310,#REF!,4,FALSE)</f>
        <v>#REF!</v>
      </c>
      <c r="AC310" s="1" t="s">
        <v>1668</v>
      </c>
      <c r="AD310" s="1" t="s">
        <v>1731</v>
      </c>
    </row>
    <row r="311" spans="1:30" ht="15" customHeight="1" x14ac:dyDescent="0.25">
      <c r="A311" s="258" t="s">
        <v>794</v>
      </c>
      <c r="B311" s="260">
        <v>98323</v>
      </c>
      <c r="C311" s="161" t="s">
        <v>2029</v>
      </c>
      <c r="D311" s="423"/>
      <c r="E311" s="426">
        <v>663865</v>
      </c>
      <c r="F311" s="426">
        <v>6188401</v>
      </c>
      <c r="G311" s="227" t="s">
        <v>1395</v>
      </c>
      <c r="H311" s="239">
        <v>593</v>
      </c>
      <c r="I311" s="239">
        <v>593</v>
      </c>
      <c r="J311" s="289">
        <v>39729</v>
      </c>
      <c r="K311" s="415" t="s">
        <v>1965</v>
      </c>
      <c r="O311" s="205">
        <v>763</v>
      </c>
      <c r="Q311" s="1">
        <v>175</v>
      </c>
      <c r="R311" s="1">
        <v>92</v>
      </c>
      <c r="S311" s="2">
        <v>28.040231636696127</v>
      </c>
      <c r="T311" s="2">
        <v>734.95976836330385</v>
      </c>
      <c r="U311" s="2">
        <v>2</v>
      </c>
      <c r="V311" s="164"/>
      <c r="W311" s="161" t="s">
        <v>1972</v>
      </c>
      <c r="X311" s="1">
        <v>165</v>
      </c>
      <c r="Y311" s="1">
        <v>65</v>
      </c>
      <c r="AA311" s="1" t="s">
        <v>1733</v>
      </c>
      <c r="AB311" s="161" t="s">
        <v>2050</v>
      </c>
      <c r="AC311" s="1" t="s">
        <v>1395</v>
      </c>
      <c r="AD311" s="1" t="s">
        <v>1732</v>
      </c>
    </row>
    <row r="312" spans="1:30" ht="15" customHeight="1" x14ac:dyDescent="0.25">
      <c r="A312" s="258" t="s">
        <v>795</v>
      </c>
      <c r="B312" s="260">
        <v>98359</v>
      </c>
      <c r="C312" s="161" t="s">
        <v>2029</v>
      </c>
      <c r="D312" s="205"/>
      <c r="E312" s="426">
        <v>641570</v>
      </c>
      <c r="F312" s="426">
        <v>6191558</v>
      </c>
      <c r="G312" s="227" t="s">
        <v>1395</v>
      </c>
      <c r="H312" s="239">
        <v>596</v>
      </c>
      <c r="I312" s="239">
        <v>596</v>
      </c>
      <c r="J312" s="289">
        <v>39557</v>
      </c>
      <c r="K312" s="415" t="s">
        <v>1965</v>
      </c>
      <c r="M312" s="1">
        <v>2322</v>
      </c>
      <c r="N312" s="1">
        <f>M312/3.281</f>
        <v>707.71106370009136</v>
      </c>
      <c r="O312" s="205">
        <v>706</v>
      </c>
      <c r="Q312" s="1">
        <v>158</v>
      </c>
      <c r="R312" s="1">
        <v>120.6</v>
      </c>
      <c r="S312" s="2">
        <v>36.757086254190796</v>
      </c>
      <c r="T312" s="2">
        <v>669.24291374580923</v>
      </c>
      <c r="U312" s="2">
        <v>75</v>
      </c>
      <c r="V312" s="164"/>
      <c r="W312" s="195" t="s">
        <v>2079</v>
      </c>
      <c r="X312" s="195" t="s">
        <v>2151</v>
      </c>
      <c r="Y312" s="195"/>
      <c r="Z312" s="1" t="s">
        <v>1734</v>
      </c>
      <c r="AA312" s="195" t="s">
        <v>1735</v>
      </c>
      <c r="AB312" s="1" t="s">
        <v>2164</v>
      </c>
      <c r="AC312" s="1" t="s">
        <v>1395</v>
      </c>
      <c r="AD312" s="1" t="s">
        <v>1506</v>
      </c>
    </row>
    <row r="313" spans="1:30" ht="15" customHeight="1" x14ac:dyDescent="0.25">
      <c r="A313" s="258" t="s">
        <v>796</v>
      </c>
      <c r="B313" s="260">
        <v>98549</v>
      </c>
      <c r="C313" s="161" t="s">
        <v>2029</v>
      </c>
      <c r="D313" s="215"/>
      <c r="E313" s="426">
        <v>678323</v>
      </c>
      <c r="F313" s="426">
        <v>6159388</v>
      </c>
      <c r="G313" s="227" t="s">
        <v>1395</v>
      </c>
      <c r="H313" s="239">
        <v>622</v>
      </c>
      <c r="I313" s="239">
        <v>622</v>
      </c>
      <c r="J313" s="289">
        <v>39502</v>
      </c>
      <c r="K313" s="415" t="s">
        <v>1965</v>
      </c>
      <c r="O313" s="205">
        <v>791</v>
      </c>
      <c r="Q313" s="1">
        <v>300</v>
      </c>
      <c r="U313" s="1">
        <v>17</v>
      </c>
      <c r="V313" s="164"/>
      <c r="W313" s="159" t="s">
        <v>1975</v>
      </c>
      <c r="X313" s="164" t="s">
        <v>2091</v>
      </c>
      <c r="Y313" s="1">
        <v>180</v>
      </c>
      <c r="AC313" s="1" t="s">
        <v>1395</v>
      </c>
      <c r="AD313" s="1" t="s">
        <v>1736</v>
      </c>
    </row>
    <row r="314" spans="1:30" ht="15" customHeight="1" x14ac:dyDescent="0.25">
      <c r="A314" s="258" t="s">
        <v>797</v>
      </c>
      <c r="B314" s="260">
        <v>98831</v>
      </c>
      <c r="C314" s="161" t="s">
        <v>2029</v>
      </c>
      <c r="D314" s="215"/>
      <c r="E314" s="426">
        <v>644885</v>
      </c>
      <c r="F314" s="426">
        <v>6202495</v>
      </c>
      <c r="G314" s="227" t="s">
        <v>1409</v>
      </c>
      <c r="I314" s="242" t="s">
        <v>2489</v>
      </c>
      <c r="J314" s="289">
        <v>39672</v>
      </c>
      <c r="K314" s="415" t="s">
        <v>1965</v>
      </c>
      <c r="M314" s="1">
        <v>2244</v>
      </c>
      <c r="N314" s="1">
        <f>M314/3.281</f>
        <v>683.93782383419682</v>
      </c>
      <c r="O314" s="205">
        <v>694</v>
      </c>
      <c r="Q314" s="1">
        <v>510</v>
      </c>
      <c r="R314" s="1">
        <v>270</v>
      </c>
      <c r="S314" s="2">
        <v>82.291984151173423</v>
      </c>
      <c r="T314" s="2">
        <v>611.70801584882656</v>
      </c>
      <c r="U314" s="1">
        <v>50</v>
      </c>
      <c r="W314" s="195" t="s">
        <v>2079</v>
      </c>
      <c r="X314" s="248" t="s">
        <v>2493</v>
      </c>
      <c r="AA314" s="1" t="s">
        <v>1738</v>
      </c>
      <c r="AC314" s="1" t="s">
        <v>1409</v>
      </c>
      <c r="AD314" s="1" t="s">
        <v>1737</v>
      </c>
    </row>
    <row r="315" spans="1:30" ht="15" customHeight="1" x14ac:dyDescent="0.25">
      <c r="A315" s="258" t="s">
        <v>798</v>
      </c>
      <c r="B315" s="260">
        <v>98832</v>
      </c>
      <c r="C315" s="161" t="s">
        <v>2029</v>
      </c>
      <c r="D315" s="423"/>
      <c r="E315" s="426">
        <v>644611</v>
      </c>
      <c r="F315" s="426">
        <v>6203018</v>
      </c>
      <c r="G315" s="227" t="s">
        <v>1395</v>
      </c>
      <c r="H315" s="239">
        <v>634</v>
      </c>
      <c r="I315" s="239">
        <v>634</v>
      </c>
      <c r="J315" s="289">
        <v>39673</v>
      </c>
      <c r="K315" s="415" t="s">
        <v>1965</v>
      </c>
      <c r="M315" s="1">
        <v>2283</v>
      </c>
      <c r="N315" s="1">
        <f>M315/3.281</f>
        <v>695.82444376714409</v>
      </c>
      <c r="O315" s="205">
        <v>700</v>
      </c>
      <c r="Q315" s="1">
        <v>520</v>
      </c>
      <c r="R315" s="1">
        <v>280</v>
      </c>
      <c r="S315" s="2">
        <v>85.33983541603169</v>
      </c>
      <c r="T315" s="2">
        <v>614.66016458396825</v>
      </c>
      <c r="U315" s="1">
        <v>30</v>
      </c>
      <c r="W315" s="222" t="s">
        <v>1972</v>
      </c>
      <c r="Y315" s="1">
        <v>329</v>
      </c>
      <c r="AC315" s="1" t="s">
        <v>1395</v>
      </c>
      <c r="AD315" s="1" t="s">
        <v>1739</v>
      </c>
    </row>
    <row r="316" spans="1:30" ht="15" customHeight="1" x14ac:dyDescent="0.25">
      <c r="A316" s="258" t="s">
        <v>799</v>
      </c>
      <c r="B316" s="260">
        <v>98844</v>
      </c>
      <c r="C316" s="161" t="s">
        <v>2029</v>
      </c>
      <c r="D316" s="215"/>
      <c r="E316" s="426">
        <v>645199</v>
      </c>
      <c r="F316" s="426">
        <v>6202015</v>
      </c>
      <c r="G316" s="227" t="s">
        <v>1409</v>
      </c>
      <c r="H316" s="239">
        <v>593</v>
      </c>
      <c r="I316" s="239">
        <v>593</v>
      </c>
      <c r="J316" s="289">
        <v>39676</v>
      </c>
      <c r="K316" s="415" t="s">
        <v>1965</v>
      </c>
      <c r="O316" s="205">
        <v>650</v>
      </c>
      <c r="Q316" s="1">
        <v>400</v>
      </c>
      <c r="R316" s="1">
        <v>100</v>
      </c>
      <c r="S316" s="2">
        <v>30.478512648582747</v>
      </c>
      <c r="T316" s="2">
        <v>619.52148735141725</v>
      </c>
      <c r="U316" s="2">
        <v>50</v>
      </c>
      <c r="V316" s="164"/>
      <c r="W316" s="159" t="s">
        <v>1975</v>
      </c>
      <c r="X316" s="161" t="s">
        <v>2049</v>
      </c>
      <c r="Y316" s="1">
        <v>200</v>
      </c>
      <c r="AA316" s="1" t="s">
        <v>1740</v>
      </c>
      <c r="AC316" s="1" t="s">
        <v>1409</v>
      </c>
      <c r="AD316" s="1" t="s">
        <v>1737</v>
      </c>
    </row>
    <row r="317" spans="1:30" ht="15" customHeight="1" x14ac:dyDescent="0.25">
      <c r="A317" s="258" t="s">
        <v>800</v>
      </c>
      <c r="B317" s="260">
        <v>99112</v>
      </c>
      <c r="C317" s="161" t="s">
        <v>2029</v>
      </c>
      <c r="D317" s="423"/>
      <c r="E317" s="426">
        <v>652593</v>
      </c>
      <c r="F317" s="426">
        <v>6182546</v>
      </c>
      <c r="G317" s="227" t="s">
        <v>1668</v>
      </c>
      <c r="H317" s="239">
        <v>593</v>
      </c>
      <c r="I317" s="239">
        <v>593</v>
      </c>
      <c r="J317" s="289">
        <v>39680</v>
      </c>
      <c r="K317" s="415" t="s">
        <v>1965</v>
      </c>
      <c r="M317" s="1">
        <v>2303</v>
      </c>
      <c r="N317" s="1">
        <f>M317/3.281</f>
        <v>701.92014629686071</v>
      </c>
      <c r="O317" s="205">
        <v>694</v>
      </c>
      <c r="Q317" s="1">
        <v>280</v>
      </c>
      <c r="R317" s="1">
        <v>20</v>
      </c>
      <c r="S317" s="2">
        <v>6.0957025297165499</v>
      </c>
      <c r="T317" s="2">
        <v>687.9042974702835</v>
      </c>
      <c r="U317" s="2">
        <v>50</v>
      </c>
      <c r="V317" s="164"/>
      <c r="W317" s="161" t="s">
        <v>1987</v>
      </c>
      <c r="X317" s="161" t="s">
        <v>2035</v>
      </c>
      <c r="Y317" s="1" t="e">
        <f>VLOOKUP(B317,#REF!,4,FALSE)</f>
        <v>#REF!</v>
      </c>
      <c r="AB317" s="161" t="s">
        <v>1971</v>
      </c>
      <c r="AC317" s="1" t="s">
        <v>1668</v>
      </c>
      <c r="AD317" s="1" t="s">
        <v>1741</v>
      </c>
    </row>
    <row r="318" spans="1:30" ht="15" customHeight="1" x14ac:dyDescent="0.25">
      <c r="A318" s="258" t="s">
        <v>801</v>
      </c>
      <c r="B318" s="260">
        <v>101585</v>
      </c>
      <c r="C318" s="161" t="s">
        <v>2029</v>
      </c>
      <c r="D318" s="227" t="s">
        <v>1914</v>
      </c>
      <c r="E318" s="426">
        <v>638829</v>
      </c>
      <c r="F318" s="426">
        <v>6187371</v>
      </c>
      <c r="G318" s="227" t="s">
        <v>1395</v>
      </c>
      <c r="H318" s="239">
        <v>591</v>
      </c>
      <c r="I318" s="239">
        <v>591</v>
      </c>
      <c r="J318" s="289">
        <v>37457</v>
      </c>
      <c r="K318" s="415" t="s">
        <v>1965</v>
      </c>
      <c r="L318" s="10">
        <v>7</v>
      </c>
      <c r="O318" s="205">
        <v>757</v>
      </c>
      <c r="Q318" s="1">
        <v>160</v>
      </c>
      <c r="R318" s="1">
        <v>127.8</v>
      </c>
      <c r="S318" s="2">
        <v>38.95153916488875</v>
      </c>
      <c r="T318" s="2">
        <v>718.0484608351112</v>
      </c>
      <c r="U318" s="2">
        <v>20</v>
      </c>
      <c r="V318" s="164"/>
      <c r="W318" s="161" t="s">
        <v>1987</v>
      </c>
      <c r="X318" s="161" t="s">
        <v>2036</v>
      </c>
      <c r="Y318" s="1">
        <v>50</v>
      </c>
      <c r="AA318" s="1" t="s">
        <v>1742</v>
      </c>
      <c r="AC318" s="1" t="s">
        <v>1395</v>
      </c>
      <c r="AD318" s="1" t="s">
        <v>1616</v>
      </c>
    </row>
    <row r="319" spans="1:30" ht="15" customHeight="1" x14ac:dyDescent="0.25">
      <c r="A319" s="258" t="s">
        <v>802</v>
      </c>
      <c r="B319" s="260">
        <v>101593</v>
      </c>
      <c r="C319" s="161" t="s">
        <v>2029</v>
      </c>
      <c r="D319" s="423"/>
      <c r="E319" s="426">
        <v>637991</v>
      </c>
      <c r="F319" s="426">
        <v>6184323</v>
      </c>
      <c r="G319" s="227" t="s">
        <v>1395</v>
      </c>
      <c r="H319" s="239">
        <v>591</v>
      </c>
      <c r="I319" s="239">
        <v>591</v>
      </c>
      <c r="J319" s="289">
        <v>37484</v>
      </c>
      <c r="K319" s="415" t="s">
        <v>1965</v>
      </c>
      <c r="O319" s="205">
        <v>750</v>
      </c>
      <c r="Q319" s="1">
        <v>320</v>
      </c>
      <c r="U319" s="159"/>
      <c r="V319" s="164"/>
      <c r="W319" s="161" t="s">
        <v>1972</v>
      </c>
      <c r="X319" s="161" t="s">
        <v>1965</v>
      </c>
      <c r="Y319" s="1" t="e">
        <f>VLOOKUP(B319,#REF!,4,FALSE)</f>
        <v>#REF!</v>
      </c>
      <c r="AA319" s="1" t="s">
        <v>1743</v>
      </c>
      <c r="AC319" s="1" t="s">
        <v>1395</v>
      </c>
      <c r="AD319" s="1" t="s">
        <v>1448</v>
      </c>
    </row>
    <row r="320" spans="1:30" ht="15" customHeight="1" x14ac:dyDescent="0.25">
      <c r="A320" s="258" t="s">
        <v>803</v>
      </c>
      <c r="B320" s="260">
        <v>101616</v>
      </c>
      <c r="C320" s="161" t="s">
        <v>2029</v>
      </c>
      <c r="D320" s="423"/>
      <c r="E320" s="426">
        <v>635317</v>
      </c>
      <c r="F320" s="426">
        <v>6189085</v>
      </c>
      <c r="G320" s="227" t="s">
        <v>1395</v>
      </c>
      <c r="H320" s="239">
        <v>591</v>
      </c>
      <c r="I320" s="239">
        <v>591</v>
      </c>
      <c r="J320" s="289">
        <v>37787</v>
      </c>
      <c r="K320" s="415" t="s">
        <v>1965</v>
      </c>
      <c r="O320" s="205">
        <v>740</v>
      </c>
      <c r="Q320" s="1">
        <v>195</v>
      </c>
      <c r="R320" s="1">
        <v>43</v>
      </c>
      <c r="S320" s="2">
        <v>13.105760438890581</v>
      </c>
      <c r="T320" s="2">
        <v>726.89423956110943</v>
      </c>
      <c r="U320" s="2">
        <v>5</v>
      </c>
      <c r="V320" s="164"/>
      <c r="W320" s="159" t="s">
        <v>1975</v>
      </c>
      <c r="X320" s="161" t="s">
        <v>2037</v>
      </c>
      <c r="Y320" s="1">
        <v>30</v>
      </c>
      <c r="Z320" s="1" t="s">
        <v>1744</v>
      </c>
      <c r="AA320" s="1" t="s">
        <v>1745</v>
      </c>
      <c r="AC320" s="1" t="s">
        <v>1395</v>
      </c>
      <c r="AD320" s="1" t="s">
        <v>1457</v>
      </c>
    </row>
    <row r="321" spans="1:50" ht="15" customHeight="1" x14ac:dyDescent="0.25">
      <c r="A321" s="258" t="s">
        <v>809</v>
      </c>
      <c r="B321" s="260">
        <v>101789</v>
      </c>
      <c r="C321" s="161" t="s">
        <v>2029</v>
      </c>
      <c r="D321" s="215" t="s">
        <v>1923</v>
      </c>
      <c r="E321" s="426">
        <v>626421</v>
      </c>
      <c r="F321" s="426">
        <v>6189795</v>
      </c>
      <c r="G321" s="227" t="s">
        <v>1389</v>
      </c>
      <c r="H321" s="239">
        <v>591</v>
      </c>
      <c r="I321" s="239">
        <v>591</v>
      </c>
      <c r="J321" s="289">
        <v>35710</v>
      </c>
      <c r="K321" s="415" t="s">
        <v>1965</v>
      </c>
      <c r="O321" s="205">
        <v>715</v>
      </c>
      <c r="Q321" s="1">
        <v>140</v>
      </c>
      <c r="R321" s="1">
        <v>25</v>
      </c>
      <c r="S321" s="2">
        <v>7.6196281621456867</v>
      </c>
      <c r="T321" s="2">
        <v>707.38037183785434</v>
      </c>
      <c r="U321" s="2">
        <v>20</v>
      </c>
      <c r="V321" s="164"/>
      <c r="W321" s="159" t="s">
        <v>1975</v>
      </c>
      <c r="X321" s="248" t="s">
        <v>2524</v>
      </c>
      <c r="Y321" s="1">
        <v>40</v>
      </c>
      <c r="AA321" s="1" t="s">
        <v>1747</v>
      </c>
      <c r="AC321" s="1" t="s">
        <v>1389</v>
      </c>
      <c r="AD321" s="1" t="s">
        <v>1746</v>
      </c>
    </row>
    <row r="322" spans="1:50" ht="15" customHeight="1" x14ac:dyDescent="0.25">
      <c r="A322" s="258" t="s">
        <v>811</v>
      </c>
      <c r="B322" s="260">
        <v>101790</v>
      </c>
      <c r="C322" s="161" t="s">
        <v>2029</v>
      </c>
      <c r="D322" s="215"/>
      <c r="E322" s="426">
        <v>640368</v>
      </c>
      <c r="F322" s="426">
        <v>6187783</v>
      </c>
      <c r="G322" s="227" t="s">
        <v>1395</v>
      </c>
      <c r="H322" s="239">
        <v>591</v>
      </c>
      <c r="I322" s="239">
        <v>591</v>
      </c>
      <c r="J322" s="289">
        <v>36347</v>
      </c>
      <c r="K322" s="415" t="s">
        <v>1965</v>
      </c>
      <c r="O322" s="205">
        <v>738</v>
      </c>
      <c r="Q322" s="1">
        <v>300</v>
      </c>
      <c r="R322" s="1">
        <v>150</v>
      </c>
      <c r="S322" s="2">
        <v>45.717768972874119</v>
      </c>
      <c r="T322" s="2">
        <v>692.28223102712593</v>
      </c>
      <c r="U322" s="2">
        <v>4</v>
      </c>
      <c r="V322" s="164"/>
      <c r="W322" s="161" t="s">
        <v>1972</v>
      </c>
      <c r="X322" s="161" t="s">
        <v>2038</v>
      </c>
      <c r="Y322" s="1">
        <v>195</v>
      </c>
      <c r="Z322" s="1" t="s">
        <v>1749</v>
      </c>
      <c r="AA322" s="1" t="s">
        <v>1750</v>
      </c>
      <c r="AC322" s="1" t="s">
        <v>1395</v>
      </c>
      <c r="AD322" s="1" t="s">
        <v>1748</v>
      </c>
    </row>
    <row r="323" spans="1:50" ht="15" customHeight="1" x14ac:dyDescent="0.25">
      <c r="A323" s="258" t="s">
        <v>812</v>
      </c>
      <c r="B323" s="260">
        <v>102456</v>
      </c>
      <c r="C323" s="161" t="s">
        <v>2029</v>
      </c>
      <c r="D323" s="259" t="s">
        <v>1939</v>
      </c>
      <c r="E323" s="426">
        <v>686167</v>
      </c>
      <c r="F323" s="426">
        <v>6172580</v>
      </c>
      <c r="G323" s="227">
        <v>0</v>
      </c>
      <c r="H323" s="239">
        <v>622</v>
      </c>
      <c r="I323" s="239">
        <v>622</v>
      </c>
      <c r="J323" s="289">
        <v>34959</v>
      </c>
      <c r="K323" s="415" t="s">
        <v>1965</v>
      </c>
      <c r="O323" s="205">
        <v>693</v>
      </c>
      <c r="Q323" s="1">
        <v>242</v>
      </c>
      <c r="R323" s="1">
        <v>126</v>
      </c>
      <c r="S323" s="2">
        <v>38.402925937214263</v>
      </c>
      <c r="T323" s="2">
        <v>654.59707406278574</v>
      </c>
      <c r="U323" s="164"/>
      <c r="V323" s="164"/>
      <c r="W323" s="248" t="s">
        <v>1975</v>
      </c>
      <c r="X323" s="248" t="s">
        <v>2535</v>
      </c>
      <c r="Y323" s="1">
        <v>121</v>
      </c>
      <c r="AA323" s="6" t="s">
        <v>1752</v>
      </c>
      <c r="AB323" s="6"/>
      <c r="AD323" s="1" t="s">
        <v>1751</v>
      </c>
    </row>
    <row r="324" spans="1:50" ht="15" customHeight="1" x14ac:dyDescent="0.25">
      <c r="A324" s="258" t="s">
        <v>813</v>
      </c>
      <c r="B324" s="260">
        <v>102459</v>
      </c>
      <c r="C324" s="161" t="s">
        <v>2029</v>
      </c>
      <c r="D324" s="253" t="s">
        <v>1935</v>
      </c>
      <c r="E324" s="426">
        <v>650990</v>
      </c>
      <c r="F324" s="426">
        <v>6203990</v>
      </c>
      <c r="G324" s="227">
        <v>0</v>
      </c>
      <c r="I324" s="242" t="s">
        <v>2489</v>
      </c>
      <c r="J324" s="289">
        <v>35337</v>
      </c>
      <c r="K324" s="415" t="s">
        <v>1965</v>
      </c>
      <c r="O324" s="205">
        <v>596</v>
      </c>
      <c r="Q324" s="1">
        <v>537</v>
      </c>
      <c r="R324" s="1">
        <v>119</v>
      </c>
      <c r="S324" s="2">
        <v>36.269430051813472</v>
      </c>
      <c r="T324" s="2">
        <v>559.73056994818648</v>
      </c>
      <c r="U324" s="1"/>
      <c r="W324" s="248" t="s">
        <v>42</v>
      </c>
      <c r="X324" s="248" t="s">
        <v>2533</v>
      </c>
      <c r="Y324" s="1">
        <v>528</v>
      </c>
      <c r="AA324" s="1" t="s">
        <v>1754</v>
      </c>
      <c r="AD324" s="1" t="s">
        <v>1753</v>
      </c>
    </row>
    <row r="325" spans="1:50" ht="15" customHeight="1" x14ac:dyDescent="0.25">
      <c r="A325" s="258" t="s">
        <v>814</v>
      </c>
      <c r="B325" s="260">
        <v>102460</v>
      </c>
      <c r="C325" s="161" t="s">
        <v>2029</v>
      </c>
      <c r="D325" s="215" t="s">
        <v>1929</v>
      </c>
      <c r="E325" s="426">
        <v>651265</v>
      </c>
      <c r="F325" s="426">
        <v>6181590</v>
      </c>
      <c r="G325" s="227">
        <v>0</v>
      </c>
      <c r="H325" s="239">
        <v>591</v>
      </c>
      <c r="I325" s="239">
        <v>591</v>
      </c>
      <c r="J325" s="289">
        <v>34958</v>
      </c>
      <c r="K325" s="415" t="s">
        <v>1965</v>
      </c>
      <c r="O325" s="205">
        <v>702</v>
      </c>
      <c r="Q325" s="1">
        <v>302</v>
      </c>
      <c r="U325" s="159"/>
      <c r="V325" s="164"/>
      <c r="W325" s="161"/>
      <c r="X325" s="161"/>
      <c r="Y325" s="1">
        <v>252</v>
      </c>
      <c r="AA325" s="1" t="s">
        <v>1756</v>
      </c>
      <c r="AD325" s="1" t="s">
        <v>1755</v>
      </c>
    </row>
    <row r="326" spans="1:50" ht="15" customHeight="1" x14ac:dyDescent="0.25">
      <c r="A326" s="258" t="s">
        <v>815</v>
      </c>
      <c r="B326" s="260">
        <v>102461</v>
      </c>
      <c r="C326" s="161" t="s">
        <v>2029</v>
      </c>
      <c r="D326" s="259" t="s">
        <v>1930</v>
      </c>
      <c r="E326" s="426">
        <v>651222</v>
      </c>
      <c r="F326" s="426">
        <v>6179900</v>
      </c>
      <c r="G326" s="227">
        <v>0</v>
      </c>
      <c r="H326" s="239">
        <v>597</v>
      </c>
      <c r="I326" s="239">
        <v>597</v>
      </c>
      <c r="J326" s="289">
        <v>35362</v>
      </c>
      <c r="K326" s="415" t="s">
        <v>1965</v>
      </c>
      <c r="O326" s="205">
        <v>692</v>
      </c>
      <c r="Q326" s="1">
        <v>387</v>
      </c>
      <c r="R326" s="1">
        <v>15</v>
      </c>
      <c r="S326" s="2">
        <v>4.5717768972874122</v>
      </c>
      <c r="T326" s="2">
        <v>687.42822310271254</v>
      </c>
      <c r="U326" s="196"/>
      <c r="V326" s="164"/>
      <c r="W326" s="188" t="s">
        <v>2079</v>
      </c>
      <c r="X326" s="248" t="s">
        <v>2529</v>
      </c>
      <c r="Y326" s="195"/>
      <c r="AA326" s="1" t="s">
        <v>1758</v>
      </c>
      <c r="AD326" s="1" t="s">
        <v>1757</v>
      </c>
    </row>
    <row r="327" spans="1:50" ht="15" customHeight="1" x14ac:dyDescent="0.25">
      <c r="A327" s="258" t="s">
        <v>816</v>
      </c>
      <c r="B327" s="260">
        <v>102463</v>
      </c>
      <c r="C327" s="161" t="s">
        <v>2029</v>
      </c>
      <c r="D327" s="215"/>
      <c r="E327" s="426">
        <v>679031</v>
      </c>
      <c r="F327" s="426">
        <v>6190146</v>
      </c>
      <c r="G327" s="227" t="s">
        <v>1583</v>
      </c>
      <c r="H327" s="239">
        <v>593</v>
      </c>
      <c r="I327" s="239">
        <v>593</v>
      </c>
      <c r="J327" s="289">
        <v>40240</v>
      </c>
      <c r="K327" s="415" t="s">
        <v>1965</v>
      </c>
      <c r="M327" s="1">
        <v>2283</v>
      </c>
      <c r="N327" s="1">
        <f>M327/3.281</f>
        <v>695.82444376714409</v>
      </c>
      <c r="O327" s="205">
        <v>693</v>
      </c>
      <c r="Q327" s="1">
        <v>650</v>
      </c>
      <c r="R327" s="1">
        <v>321</v>
      </c>
      <c r="S327" s="2">
        <v>97.836025601950624</v>
      </c>
      <c r="T327" s="2">
        <v>595.16397439804939</v>
      </c>
      <c r="U327" s="2">
        <v>8</v>
      </c>
      <c r="V327" s="164"/>
      <c r="W327" s="161" t="s">
        <v>1987</v>
      </c>
      <c r="X327" s="161" t="s">
        <v>2048</v>
      </c>
      <c r="Y327" s="1">
        <v>195</v>
      </c>
      <c r="AA327" s="1" t="s">
        <v>1760</v>
      </c>
      <c r="AC327" s="1" t="s">
        <v>1583</v>
      </c>
      <c r="AD327" s="1" t="s">
        <v>1759</v>
      </c>
    </row>
    <row r="328" spans="1:50" ht="15" customHeight="1" x14ac:dyDescent="0.25">
      <c r="A328" s="258" t="s">
        <v>817</v>
      </c>
      <c r="B328" s="260">
        <v>102468</v>
      </c>
      <c r="C328" s="161" t="s">
        <v>2029</v>
      </c>
      <c r="D328" s="215"/>
      <c r="E328" s="426">
        <v>627348</v>
      </c>
      <c r="F328" s="426">
        <v>6181913</v>
      </c>
      <c r="G328" s="227" t="s">
        <v>1395</v>
      </c>
      <c r="H328" s="239">
        <v>590</v>
      </c>
      <c r="I328" s="239">
        <v>590</v>
      </c>
      <c r="J328" s="289">
        <v>40326</v>
      </c>
      <c r="K328" s="415" t="s">
        <v>1965</v>
      </c>
      <c r="O328" s="205">
        <v>699</v>
      </c>
      <c r="Q328" s="1">
        <v>135</v>
      </c>
      <c r="R328" s="1">
        <v>83</v>
      </c>
      <c r="S328" s="2">
        <v>25.297165498323682</v>
      </c>
      <c r="T328" s="2">
        <v>673.70283450167631</v>
      </c>
      <c r="U328" s="2">
        <v>20</v>
      </c>
      <c r="V328" s="164" t="s">
        <v>1961</v>
      </c>
      <c r="W328" s="188" t="s">
        <v>2079</v>
      </c>
      <c r="X328" s="188" t="s">
        <v>2148</v>
      </c>
      <c r="Y328" s="188"/>
      <c r="AA328" s="1" t="s">
        <v>1761</v>
      </c>
      <c r="AC328" s="1" t="s">
        <v>1395</v>
      </c>
      <c r="AD328" s="1" t="s">
        <v>1458</v>
      </c>
    </row>
    <row r="329" spans="1:50" ht="15" customHeight="1" x14ac:dyDescent="0.25">
      <c r="A329" s="258" t="s">
        <v>819</v>
      </c>
      <c r="B329" s="260">
        <v>102492</v>
      </c>
      <c r="C329" s="161" t="s">
        <v>2029</v>
      </c>
      <c r="D329" s="215"/>
      <c r="E329" s="426">
        <v>650290</v>
      </c>
      <c r="F329" s="426">
        <v>6180704</v>
      </c>
      <c r="G329" s="227">
        <v>0</v>
      </c>
      <c r="I329" s="239">
        <v>596</v>
      </c>
      <c r="J329" s="289">
        <v>34971</v>
      </c>
      <c r="K329" s="415" t="s">
        <v>1965</v>
      </c>
      <c r="O329" s="205">
        <v>711</v>
      </c>
      <c r="Q329" s="1">
        <v>472</v>
      </c>
      <c r="AA329" s="1" t="s">
        <v>1763</v>
      </c>
      <c r="AD329" s="1" t="s">
        <v>1762</v>
      </c>
    </row>
    <row r="330" spans="1:50" ht="15" customHeight="1" x14ac:dyDescent="0.25">
      <c r="A330" s="258" t="s">
        <v>820</v>
      </c>
      <c r="B330" s="260">
        <v>102501</v>
      </c>
      <c r="C330" s="161" t="s">
        <v>2029</v>
      </c>
      <c r="D330" s="160" t="s">
        <v>1928</v>
      </c>
      <c r="E330" s="426">
        <v>672000</v>
      </c>
      <c r="F330" s="426">
        <v>6177700</v>
      </c>
      <c r="G330" s="227" t="s">
        <v>1393</v>
      </c>
      <c r="H330" s="239">
        <v>593</v>
      </c>
      <c r="I330" s="239">
        <v>593</v>
      </c>
      <c r="J330" s="289">
        <v>34959</v>
      </c>
      <c r="K330" s="415" t="s">
        <v>1965</v>
      </c>
      <c r="O330" s="205">
        <v>824</v>
      </c>
      <c r="Q330" s="1">
        <v>102</v>
      </c>
      <c r="U330" s="162"/>
      <c r="V330" s="164"/>
      <c r="W330" s="248" t="s">
        <v>1972</v>
      </c>
      <c r="X330" s="248" t="s">
        <v>2528</v>
      </c>
      <c r="Y330" s="1">
        <v>46</v>
      </c>
      <c r="AA330" s="1" t="s">
        <v>1764</v>
      </c>
      <c r="AC330" s="1" t="s">
        <v>1393</v>
      </c>
      <c r="AD330" s="1" t="s">
        <v>1603</v>
      </c>
    </row>
    <row r="331" spans="1:50" s="200" customFormat="1" ht="15" customHeight="1" x14ac:dyDescent="0.25">
      <c r="A331" s="225" t="s">
        <v>821</v>
      </c>
      <c r="B331" s="3">
        <v>102502</v>
      </c>
      <c r="C331" s="161" t="s">
        <v>2029</v>
      </c>
      <c r="D331" s="253" t="s">
        <v>1934</v>
      </c>
      <c r="E331" s="239">
        <v>629554</v>
      </c>
      <c r="F331" s="239">
        <v>6182240</v>
      </c>
      <c r="G331" s="227">
        <v>0</v>
      </c>
      <c r="H331" s="239"/>
      <c r="I331" s="239">
        <v>594</v>
      </c>
      <c r="J331" s="289">
        <v>34958</v>
      </c>
      <c r="K331" s="415" t="s">
        <v>1965</v>
      </c>
      <c r="L331" s="1"/>
      <c r="M331" s="1"/>
      <c r="N331" s="1"/>
      <c r="O331" s="205">
        <v>712</v>
      </c>
      <c r="P331" s="205"/>
      <c r="Q331" s="1">
        <v>179.5</v>
      </c>
      <c r="R331" s="1">
        <v>82</v>
      </c>
      <c r="S331" s="2">
        <v>24.992380371837854</v>
      </c>
      <c r="T331" s="2">
        <v>687.00761962816216</v>
      </c>
      <c r="U331" s="1">
        <v>8</v>
      </c>
      <c r="V331" s="4"/>
      <c r="W331" s="248" t="s">
        <v>42</v>
      </c>
      <c r="X331" s="248" t="s">
        <v>2532</v>
      </c>
      <c r="Y331" s="1"/>
      <c r="Z331" s="1"/>
      <c r="AA331" s="1" t="s">
        <v>1765</v>
      </c>
      <c r="AB331" s="1"/>
      <c r="AC331" s="1"/>
      <c r="AD331" s="1" t="s">
        <v>1546</v>
      </c>
      <c r="AE331" s="5"/>
      <c r="AF331" s="5"/>
      <c r="AG331" s="5"/>
      <c r="AH331" s="5"/>
      <c r="AI331" s="5"/>
      <c r="AJ331" s="5"/>
      <c r="AK331" s="5"/>
      <c r="AL331" s="5"/>
      <c r="AM331" s="5"/>
      <c r="AN331" s="5"/>
      <c r="AO331" s="5"/>
      <c r="AP331" s="5"/>
      <c r="AQ331" s="5"/>
      <c r="AR331" s="5"/>
      <c r="AS331" s="5"/>
      <c r="AT331" s="5"/>
      <c r="AU331" s="5"/>
      <c r="AV331" s="5"/>
      <c r="AW331" s="5"/>
      <c r="AX331" s="5"/>
    </row>
    <row r="332" spans="1:50" s="200" customFormat="1" ht="15" customHeight="1" x14ac:dyDescent="0.25">
      <c r="A332" s="225" t="s">
        <v>822</v>
      </c>
      <c r="B332" s="3">
        <v>102504</v>
      </c>
      <c r="C332" s="161" t="s">
        <v>2029</v>
      </c>
      <c r="D332" s="259" t="s">
        <v>1931</v>
      </c>
      <c r="E332" s="239">
        <v>636799</v>
      </c>
      <c r="F332" s="239">
        <v>6184497</v>
      </c>
      <c r="G332" s="227">
        <v>0</v>
      </c>
      <c r="H332" s="239">
        <v>591</v>
      </c>
      <c r="I332" s="239">
        <v>594</v>
      </c>
      <c r="J332" s="289">
        <v>35343</v>
      </c>
      <c r="K332" s="415" t="s">
        <v>1965</v>
      </c>
      <c r="L332" s="1"/>
      <c r="M332" s="1"/>
      <c r="N332" s="1"/>
      <c r="O332" s="205">
        <v>757</v>
      </c>
      <c r="P332" s="205"/>
      <c r="Q332" s="1">
        <v>260</v>
      </c>
      <c r="R332" s="1">
        <v>108.8</v>
      </c>
      <c r="S332" s="2">
        <v>33.160621761658028</v>
      </c>
      <c r="T332" s="2">
        <v>723.83937823834196</v>
      </c>
      <c r="U332" s="159">
        <v>5</v>
      </c>
      <c r="V332" s="164"/>
      <c r="W332" s="248" t="s">
        <v>2079</v>
      </c>
      <c r="X332" s="248" t="s">
        <v>2530</v>
      </c>
      <c r="Y332" s="1">
        <v>254</v>
      </c>
      <c r="Z332" s="1"/>
      <c r="AA332" s="1" t="s">
        <v>1766</v>
      </c>
      <c r="AB332" s="1"/>
      <c r="AC332" s="1"/>
      <c r="AD332" s="1" t="s">
        <v>1459</v>
      </c>
      <c r="AE332" s="5"/>
      <c r="AF332" s="5"/>
      <c r="AG332" s="5"/>
      <c r="AH332" s="5"/>
      <c r="AI332" s="5"/>
      <c r="AJ332" s="5"/>
      <c r="AK332" s="5"/>
      <c r="AL332" s="5"/>
      <c r="AM332" s="5"/>
      <c r="AN332" s="5"/>
      <c r="AO332" s="5"/>
      <c r="AP332" s="5"/>
      <c r="AQ332" s="5"/>
      <c r="AR332" s="5"/>
      <c r="AS332" s="5"/>
      <c r="AT332" s="5"/>
      <c r="AU332" s="5"/>
      <c r="AV332" s="5"/>
      <c r="AW332" s="5"/>
      <c r="AX332" s="5"/>
    </row>
    <row r="333" spans="1:50" s="200" customFormat="1" ht="15" customHeight="1" x14ac:dyDescent="0.25">
      <c r="A333" s="225" t="s">
        <v>823</v>
      </c>
      <c r="B333" s="3">
        <v>102505</v>
      </c>
      <c r="C333" s="161" t="s">
        <v>2029</v>
      </c>
      <c r="D333" s="215"/>
      <c r="E333" s="239">
        <v>679870</v>
      </c>
      <c r="F333" s="239">
        <v>6174008</v>
      </c>
      <c r="G333" s="227" t="s">
        <v>1389</v>
      </c>
      <c r="H333" s="239">
        <v>622</v>
      </c>
      <c r="I333" s="239">
        <v>622</v>
      </c>
      <c r="J333" s="289">
        <v>36940</v>
      </c>
      <c r="K333" s="415" t="s">
        <v>1965</v>
      </c>
      <c r="L333" s="1"/>
      <c r="M333" s="1"/>
      <c r="N333" s="1"/>
      <c r="O333" s="205">
        <v>819</v>
      </c>
      <c r="P333" s="205"/>
      <c r="Q333" s="1">
        <v>116</v>
      </c>
      <c r="R333" s="1">
        <v>75</v>
      </c>
      <c r="S333" s="2">
        <v>22.858884486437059</v>
      </c>
      <c r="T333" s="2">
        <v>796.14111551356291</v>
      </c>
      <c r="U333" s="1">
        <v>5</v>
      </c>
      <c r="V333" s="164"/>
      <c r="W333" s="159" t="s">
        <v>1975</v>
      </c>
      <c r="X333" s="164" t="s">
        <v>1965</v>
      </c>
      <c r="Y333" s="1">
        <v>5</v>
      </c>
      <c r="Z333" s="1"/>
      <c r="AA333" s="1" t="s">
        <v>1768</v>
      </c>
      <c r="AB333" s="1"/>
      <c r="AC333" s="1" t="s">
        <v>1389</v>
      </c>
      <c r="AD333" s="1" t="s">
        <v>1767</v>
      </c>
      <c r="AE333" s="5"/>
      <c r="AF333" s="5"/>
      <c r="AG333" s="5"/>
      <c r="AH333" s="5"/>
      <c r="AI333" s="5"/>
      <c r="AJ333" s="5"/>
      <c r="AK333" s="5"/>
      <c r="AL333" s="5"/>
      <c r="AM333" s="5"/>
      <c r="AN333" s="5"/>
      <c r="AO333" s="5"/>
      <c r="AP333" s="5"/>
      <c r="AQ333" s="5"/>
      <c r="AR333" s="5"/>
      <c r="AS333" s="5"/>
      <c r="AT333" s="5"/>
      <c r="AU333" s="5"/>
      <c r="AV333" s="5"/>
      <c r="AW333" s="5"/>
      <c r="AX333" s="5"/>
    </row>
    <row r="334" spans="1:50" s="200" customFormat="1" ht="15" customHeight="1" x14ac:dyDescent="0.25">
      <c r="A334" s="225" t="s">
        <v>824</v>
      </c>
      <c r="B334" s="3">
        <v>102507</v>
      </c>
      <c r="C334" s="161" t="s">
        <v>2029</v>
      </c>
      <c r="D334" s="253" t="s">
        <v>1932</v>
      </c>
      <c r="E334" s="239">
        <v>622376</v>
      </c>
      <c r="F334" s="239">
        <v>6179886</v>
      </c>
      <c r="G334" s="227">
        <v>0</v>
      </c>
      <c r="H334" s="239"/>
      <c r="I334" s="239">
        <v>590</v>
      </c>
      <c r="J334" s="289">
        <v>35345</v>
      </c>
      <c r="K334" s="415" t="s">
        <v>1965</v>
      </c>
      <c r="L334" s="1"/>
      <c r="M334" s="1"/>
      <c r="N334" s="1"/>
      <c r="O334" s="205">
        <v>693</v>
      </c>
      <c r="P334" s="205"/>
      <c r="Q334" s="1">
        <v>300</v>
      </c>
      <c r="R334" s="1"/>
      <c r="S334" s="2"/>
      <c r="T334" s="2"/>
      <c r="U334" s="1"/>
      <c r="V334" s="4"/>
      <c r="W334" s="248" t="s">
        <v>5</v>
      </c>
      <c r="X334" s="248" t="s">
        <v>2494</v>
      </c>
      <c r="Y334" s="1">
        <v>270</v>
      </c>
      <c r="Z334" s="1"/>
      <c r="AA334" s="6" t="s">
        <v>1770</v>
      </c>
      <c r="AB334" s="6"/>
      <c r="AC334" s="1"/>
      <c r="AD334" s="1" t="s">
        <v>1769</v>
      </c>
      <c r="AE334" s="5"/>
      <c r="AF334" s="5"/>
      <c r="AG334" s="5"/>
      <c r="AH334" s="5"/>
      <c r="AI334" s="5"/>
      <c r="AJ334" s="5"/>
      <c r="AK334" s="5"/>
      <c r="AL334" s="5"/>
      <c r="AM334" s="5"/>
      <c r="AN334" s="5"/>
      <c r="AO334" s="5"/>
      <c r="AP334" s="5"/>
      <c r="AQ334" s="5"/>
      <c r="AR334" s="5"/>
      <c r="AS334" s="5"/>
      <c r="AT334" s="5"/>
      <c r="AU334" s="5"/>
      <c r="AV334" s="5"/>
      <c r="AW334" s="5"/>
      <c r="AX334" s="5"/>
    </row>
    <row r="335" spans="1:50" s="200" customFormat="1" ht="15" customHeight="1" x14ac:dyDescent="0.25">
      <c r="A335" s="225" t="s">
        <v>825</v>
      </c>
      <c r="B335" s="3">
        <v>102512</v>
      </c>
      <c r="C335" s="161" t="s">
        <v>2029</v>
      </c>
      <c r="D335" s="259" t="s">
        <v>1933</v>
      </c>
      <c r="E335" s="239">
        <v>618504</v>
      </c>
      <c r="F335" s="239">
        <v>6180646</v>
      </c>
      <c r="G335" s="227">
        <v>0</v>
      </c>
      <c r="H335" s="239">
        <v>591</v>
      </c>
      <c r="I335" s="239">
        <v>591</v>
      </c>
      <c r="J335" s="289">
        <v>35345</v>
      </c>
      <c r="K335" s="415" t="s">
        <v>1965</v>
      </c>
      <c r="L335" s="1"/>
      <c r="M335" s="1"/>
      <c r="N335" s="1"/>
      <c r="O335" s="205">
        <v>715</v>
      </c>
      <c r="P335" s="205"/>
      <c r="Q335" s="1">
        <v>160</v>
      </c>
      <c r="R335" s="1">
        <v>79</v>
      </c>
      <c r="S335" s="2">
        <v>24.078024992380371</v>
      </c>
      <c r="T335" s="2">
        <v>690.92197500761961</v>
      </c>
      <c r="U335" s="2">
        <v>3</v>
      </c>
      <c r="V335" s="164"/>
      <c r="W335" s="248" t="s">
        <v>1975</v>
      </c>
      <c r="X335" s="248" t="s">
        <v>2531</v>
      </c>
      <c r="Y335" s="1">
        <v>135</v>
      </c>
      <c r="Z335" s="1"/>
      <c r="AA335" s="1" t="s">
        <v>1772</v>
      </c>
      <c r="AB335" s="1"/>
      <c r="AC335" s="1"/>
      <c r="AD335" s="1" t="s">
        <v>1771</v>
      </c>
      <c r="AE335" s="5"/>
      <c r="AF335" s="5"/>
      <c r="AG335" s="5"/>
      <c r="AH335" s="5"/>
      <c r="AI335" s="5"/>
      <c r="AJ335" s="5"/>
      <c r="AK335" s="5"/>
      <c r="AL335" s="5"/>
      <c r="AM335" s="5"/>
      <c r="AN335" s="5"/>
      <c r="AO335" s="5"/>
      <c r="AP335" s="5"/>
      <c r="AQ335" s="5"/>
      <c r="AR335" s="5"/>
      <c r="AS335" s="5"/>
      <c r="AT335" s="5"/>
      <c r="AU335" s="5"/>
      <c r="AV335" s="5"/>
      <c r="AW335" s="5"/>
      <c r="AX335" s="5"/>
    </row>
    <row r="336" spans="1:50" s="200" customFormat="1" ht="15" customHeight="1" x14ac:dyDescent="0.25">
      <c r="A336" s="225" t="s">
        <v>826</v>
      </c>
      <c r="B336" s="3">
        <v>102522</v>
      </c>
      <c r="C336" s="161" t="s">
        <v>2029</v>
      </c>
      <c r="D336" s="259" t="s">
        <v>1938</v>
      </c>
      <c r="E336" s="239">
        <v>681469</v>
      </c>
      <c r="F336" s="239">
        <v>6180727</v>
      </c>
      <c r="G336" s="227">
        <v>0</v>
      </c>
      <c r="H336" s="239">
        <v>622</v>
      </c>
      <c r="I336" s="239">
        <v>598</v>
      </c>
      <c r="J336" s="289">
        <v>34962</v>
      </c>
      <c r="K336" s="415" t="s">
        <v>1965</v>
      </c>
      <c r="L336" s="1"/>
      <c r="M336" s="1"/>
      <c r="N336" s="1"/>
      <c r="O336" s="205">
        <v>609</v>
      </c>
      <c r="P336" s="205"/>
      <c r="Q336" s="1">
        <v>220</v>
      </c>
      <c r="R336" s="1"/>
      <c r="S336" s="2"/>
      <c r="T336" s="2"/>
      <c r="U336" s="1">
        <v>30</v>
      </c>
      <c r="V336" s="4">
        <v>30</v>
      </c>
      <c r="W336" s="248" t="s">
        <v>42</v>
      </c>
      <c r="X336" s="248" t="s">
        <v>2534</v>
      </c>
      <c r="Y336" s="1">
        <v>190</v>
      </c>
      <c r="Z336" s="1"/>
      <c r="AA336" s="6" t="s">
        <v>1774</v>
      </c>
      <c r="AB336" s="6"/>
      <c r="AC336" s="1"/>
      <c r="AD336" s="1" t="s">
        <v>1773</v>
      </c>
      <c r="AE336" s="5"/>
      <c r="AF336" s="5"/>
      <c r="AG336" s="5"/>
      <c r="AH336" s="5"/>
      <c r="AI336" s="5"/>
      <c r="AJ336" s="5"/>
      <c r="AK336" s="5"/>
      <c r="AL336" s="5"/>
      <c r="AM336" s="5"/>
      <c r="AN336" s="5"/>
      <c r="AO336" s="5"/>
      <c r="AP336" s="5"/>
      <c r="AQ336" s="5"/>
      <c r="AR336" s="5"/>
      <c r="AS336" s="5"/>
      <c r="AT336" s="5"/>
      <c r="AU336" s="5"/>
      <c r="AV336" s="5"/>
      <c r="AW336" s="5"/>
      <c r="AX336" s="5"/>
    </row>
    <row r="337" spans="1:50" s="200" customFormat="1" ht="15" customHeight="1" x14ac:dyDescent="0.25">
      <c r="A337" s="225" t="s">
        <v>827</v>
      </c>
      <c r="B337" s="3">
        <v>102530</v>
      </c>
      <c r="C337" s="161" t="s">
        <v>2029</v>
      </c>
      <c r="D337" s="218" t="s">
        <v>1937</v>
      </c>
      <c r="E337" s="239">
        <v>680205</v>
      </c>
      <c r="F337" s="239">
        <v>6206697</v>
      </c>
      <c r="G337" s="227">
        <v>0</v>
      </c>
      <c r="H337" s="239"/>
      <c r="I337" s="239">
        <v>851</v>
      </c>
      <c r="J337" s="289">
        <v>34966</v>
      </c>
      <c r="K337" s="415" t="s">
        <v>1965</v>
      </c>
      <c r="L337" s="1"/>
      <c r="M337" s="1"/>
      <c r="N337" s="1"/>
      <c r="O337" s="205">
        <v>635</v>
      </c>
      <c r="P337" s="205"/>
      <c r="Q337" s="1">
        <v>525</v>
      </c>
      <c r="R337" s="1">
        <v>268</v>
      </c>
      <c r="S337" s="2">
        <v>81.682413898201759</v>
      </c>
      <c r="T337" s="2">
        <v>553.31758610179827</v>
      </c>
      <c r="U337" s="1">
        <v>4</v>
      </c>
      <c r="V337" s="4"/>
      <c r="W337" s="195" t="s">
        <v>2079</v>
      </c>
      <c r="X337" s="248" t="s">
        <v>2495</v>
      </c>
      <c r="Y337" s="1">
        <v>505</v>
      </c>
      <c r="Z337" s="1"/>
      <c r="AA337" s="1" t="s">
        <v>1776</v>
      </c>
      <c r="AB337" s="1"/>
      <c r="AC337" s="1"/>
      <c r="AD337" s="1" t="s">
        <v>1775</v>
      </c>
      <c r="AE337" s="5"/>
      <c r="AF337" s="5"/>
      <c r="AG337" s="5"/>
      <c r="AH337" s="5"/>
      <c r="AI337" s="5"/>
      <c r="AJ337" s="5"/>
      <c r="AK337" s="5"/>
      <c r="AL337" s="5"/>
      <c r="AM337" s="5"/>
      <c r="AN337" s="5"/>
      <c r="AO337" s="5"/>
      <c r="AP337" s="5"/>
      <c r="AQ337" s="5"/>
      <c r="AR337" s="5"/>
      <c r="AS337" s="5"/>
      <c r="AT337" s="5"/>
      <c r="AU337" s="5"/>
      <c r="AV337" s="5"/>
      <c r="AW337" s="5"/>
      <c r="AX337" s="5"/>
    </row>
    <row r="338" spans="1:50" s="200" customFormat="1" ht="15" customHeight="1" x14ac:dyDescent="0.25">
      <c r="A338" s="225" t="s">
        <v>828</v>
      </c>
      <c r="B338" s="3">
        <v>102531</v>
      </c>
      <c r="C338" s="161" t="s">
        <v>2029</v>
      </c>
      <c r="D338" s="253" t="s">
        <v>1940</v>
      </c>
      <c r="E338" s="239">
        <v>678997</v>
      </c>
      <c r="F338" s="239">
        <v>6197035</v>
      </c>
      <c r="G338" s="227">
        <v>0</v>
      </c>
      <c r="H338" s="239"/>
      <c r="I338" s="239">
        <v>851</v>
      </c>
      <c r="J338" s="289">
        <v>35353</v>
      </c>
      <c r="K338" s="415" t="s">
        <v>1965</v>
      </c>
      <c r="L338" s="1"/>
      <c r="M338" s="1"/>
      <c r="N338" s="1"/>
      <c r="O338" s="205">
        <v>664</v>
      </c>
      <c r="P338" s="205"/>
      <c r="Q338" s="1">
        <v>194</v>
      </c>
      <c r="R338" s="1">
        <v>130</v>
      </c>
      <c r="S338" s="2">
        <v>39.622066443157571</v>
      </c>
      <c r="T338" s="2">
        <v>624.37793355684244</v>
      </c>
      <c r="U338" s="251" t="s">
        <v>1664</v>
      </c>
      <c r="V338" s="4"/>
      <c r="W338" s="251" t="s">
        <v>1664</v>
      </c>
      <c r="X338" s="1"/>
      <c r="Y338" s="1">
        <v>183</v>
      </c>
      <c r="Z338" s="1"/>
      <c r="AA338" s="1" t="s">
        <v>1777</v>
      </c>
      <c r="AB338" s="1"/>
      <c r="AC338" s="1"/>
      <c r="AD338" s="1" t="s">
        <v>1406</v>
      </c>
      <c r="AE338" s="5"/>
      <c r="AF338" s="5"/>
      <c r="AG338" s="5"/>
      <c r="AH338" s="5"/>
      <c r="AI338" s="5"/>
      <c r="AJ338" s="5"/>
      <c r="AK338" s="5"/>
      <c r="AL338" s="5"/>
      <c r="AM338" s="5"/>
      <c r="AN338" s="5"/>
      <c r="AO338" s="5"/>
      <c r="AP338" s="5"/>
      <c r="AQ338" s="5"/>
      <c r="AR338" s="5"/>
      <c r="AS338" s="5"/>
      <c r="AT338" s="5"/>
      <c r="AU338" s="5"/>
      <c r="AV338" s="5"/>
      <c r="AW338" s="5"/>
      <c r="AX338" s="5"/>
    </row>
    <row r="339" spans="1:50" s="214" customFormat="1" ht="15" customHeight="1" x14ac:dyDescent="0.25">
      <c r="A339" s="225" t="s">
        <v>829</v>
      </c>
      <c r="B339" s="3">
        <v>102532</v>
      </c>
      <c r="C339" s="161" t="s">
        <v>2029</v>
      </c>
      <c r="D339" s="253" t="s">
        <v>1936</v>
      </c>
      <c r="E339" s="239">
        <v>673664</v>
      </c>
      <c r="F339" s="239">
        <v>6207501</v>
      </c>
      <c r="G339" s="227">
        <v>0</v>
      </c>
      <c r="H339" s="239"/>
      <c r="I339" s="239">
        <v>851</v>
      </c>
      <c r="J339" s="289">
        <v>34968</v>
      </c>
      <c r="K339" s="415" t="s">
        <v>1965</v>
      </c>
      <c r="L339" s="1"/>
      <c r="M339" s="1"/>
      <c r="N339" s="1"/>
      <c r="O339" s="205">
        <v>655</v>
      </c>
      <c r="P339" s="205"/>
      <c r="Q339" s="1">
        <v>536</v>
      </c>
      <c r="R339" s="1"/>
      <c r="S339" s="2"/>
      <c r="T339" s="2"/>
      <c r="U339" s="2"/>
      <c r="V339" s="4"/>
      <c r="W339" s="248" t="s">
        <v>42</v>
      </c>
      <c r="X339" s="248" t="s">
        <v>2496</v>
      </c>
      <c r="Y339" s="1">
        <v>522</v>
      </c>
      <c r="Z339" s="1"/>
      <c r="AA339" s="1" t="s">
        <v>1779</v>
      </c>
      <c r="AB339" s="1"/>
      <c r="AC339" s="1"/>
      <c r="AD339" s="1" t="s">
        <v>1778</v>
      </c>
      <c r="AE339" s="5"/>
      <c r="AF339" s="5"/>
      <c r="AG339" s="5"/>
      <c r="AH339" s="5"/>
      <c r="AI339" s="5"/>
      <c r="AJ339" s="5"/>
      <c r="AK339" s="5"/>
      <c r="AL339" s="5"/>
      <c r="AM339" s="5"/>
      <c r="AN339" s="5"/>
      <c r="AO339" s="5"/>
      <c r="AP339" s="5"/>
      <c r="AQ339" s="5"/>
      <c r="AR339" s="5"/>
      <c r="AS339" s="5"/>
      <c r="AT339" s="5"/>
      <c r="AU339" s="5"/>
      <c r="AV339" s="5"/>
      <c r="AW339" s="5"/>
      <c r="AX339" s="5"/>
    </row>
    <row r="340" spans="1:50" s="200" customFormat="1" ht="15" customHeight="1" x14ac:dyDescent="0.25">
      <c r="A340" s="225" t="s">
        <v>830</v>
      </c>
      <c r="B340" s="3">
        <v>102533</v>
      </c>
      <c r="C340" s="161" t="s">
        <v>2029</v>
      </c>
      <c r="D340" s="259" t="s">
        <v>1941</v>
      </c>
      <c r="E340" s="239">
        <v>677295</v>
      </c>
      <c r="F340" s="239">
        <v>6197254</v>
      </c>
      <c r="G340" s="227">
        <v>0</v>
      </c>
      <c r="H340" s="239">
        <v>593</v>
      </c>
      <c r="I340" s="239">
        <v>593</v>
      </c>
      <c r="J340" s="289">
        <v>35353</v>
      </c>
      <c r="K340" s="415" t="s">
        <v>1965</v>
      </c>
      <c r="L340" s="1"/>
      <c r="M340" s="1"/>
      <c r="N340" s="1"/>
      <c r="O340" s="205">
        <v>689</v>
      </c>
      <c r="P340" s="205"/>
      <c r="Q340" s="1">
        <v>344</v>
      </c>
      <c r="R340" s="1"/>
      <c r="S340" s="2"/>
      <c r="T340" s="2"/>
      <c r="U340" s="162"/>
      <c r="V340" s="164"/>
      <c r="W340" s="248" t="s">
        <v>1975</v>
      </c>
      <c r="X340" s="248" t="s">
        <v>2536</v>
      </c>
      <c r="Y340" s="1">
        <v>325</v>
      </c>
      <c r="Z340" s="1"/>
      <c r="AA340" s="1" t="s">
        <v>1781</v>
      </c>
      <c r="AB340" s="1"/>
      <c r="AC340" s="1"/>
      <c r="AD340" s="1" t="s">
        <v>1780</v>
      </c>
      <c r="AE340" s="5"/>
      <c r="AF340" s="5"/>
      <c r="AG340" s="5"/>
      <c r="AH340" s="5"/>
      <c r="AI340" s="5"/>
      <c r="AJ340" s="5"/>
      <c r="AK340" s="5"/>
      <c r="AL340" s="5"/>
      <c r="AM340" s="5"/>
      <c r="AN340" s="5"/>
      <c r="AO340" s="5"/>
      <c r="AP340" s="5"/>
      <c r="AQ340" s="5"/>
      <c r="AR340" s="5"/>
      <c r="AS340" s="5"/>
      <c r="AT340" s="5"/>
      <c r="AU340" s="5"/>
      <c r="AV340" s="5"/>
      <c r="AW340" s="5"/>
      <c r="AX340" s="5"/>
    </row>
    <row r="341" spans="1:50" s="200" customFormat="1" ht="15" customHeight="1" x14ac:dyDescent="0.25">
      <c r="A341" s="263" t="s">
        <v>831</v>
      </c>
      <c r="B341" s="267">
        <v>102534</v>
      </c>
      <c r="C341" s="161" t="s">
        <v>2029</v>
      </c>
      <c r="D341" s="253" t="s">
        <v>1942</v>
      </c>
      <c r="E341" s="287">
        <v>642500</v>
      </c>
      <c r="F341" s="287">
        <v>6191800</v>
      </c>
      <c r="G341" s="227">
        <v>0</v>
      </c>
      <c r="H341" s="239"/>
      <c r="I341" s="239">
        <v>596</v>
      </c>
      <c r="J341" s="289">
        <v>34060</v>
      </c>
      <c r="K341" s="415" t="s">
        <v>1965</v>
      </c>
      <c r="L341" s="1"/>
      <c r="M341" s="1"/>
      <c r="N341" s="1"/>
      <c r="O341" s="205">
        <v>692</v>
      </c>
      <c r="P341" s="205"/>
      <c r="Q341" s="1">
        <v>247</v>
      </c>
      <c r="R341" s="1"/>
      <c r="S341" s="2"/>
      <c r="T341" s="2"/>
      <c r="U341" s="2"/>
      <c r="V341" s="4"/>
      <c r="W341" s="248" t="s">
        <v>2079</v>
      </c>
      <c r="X341" s="1"/>
      <c r="Y341" s="1">
        <v>240</v>
      </c>
      <c r="Z341" s="1"/>
      <c r="AA341" s="1" t="s">
        <v>1782</v>
      </c>
      <c r="AB341" s="1"/>
      <c r="AC341" s="1"/>
      <c r="AD341" s="1" t="s">
        <v>1469</v>
      </c>
      <c r="AE341" s="5"/>
      <c r="AF341" s="5"/>
      <c r="AG341" s="5"/>
      <c r="AH341" s="5"/>
      <c r="AI341" s="5"/>
      <c r="AJ341" s="5"/>
      <c r="AK341" s="5"/>
      <c r="AL341" s="5"/>
      <c r="AM341" s="5"/>
      <c r="AN341" s="5"/>
      <c r="AO341" s="5"/>
      <c r="AP341" s="5"/>
      <c r="AQ341" s="5"/>
      <c r="AR341" s="5"/>
      <c r="AS341" s="5"/>
      <c r="AT341" s="5"/>
      <c r="AU341" s="5"/>
      <c r="AV341" s="5"/>
      <c r="AW341" s="5"/>
      <c r="AX341" s="5"/>
    </row>
    <row r="342" spans="1:50" s="200" customFormat="1" ht="15" customHeight="1" x14ac:dyDescent="0.25">
      <c r="A342" s="225" t="s">
        <v>832</v>
      </c>
      <c r="B342" s="3">
        <v>102535</v>
      </c>
      <c r="C342" s="161" t="s">
        <v>2029</v>
      </c>
      <c r="D342" s="253" t="s">
        <v>1943</v>
      </c>
      <c r="E342" s="239">
        <v>645530</v>
      </c>
      <c r="F342" s="239">
        <v>6202220</v>
      </c>
      <c r="G342" s="227">
        <v>0</v>
      </c>
      <c r="H342" s="239"/>
      <c r="I342" s="239">
        <v>593</v>
      </c>
      <c r="J342" s="289">
        <v>34060</v>
      </c>
      <c r="K342" s="415" t="s">
        <v>1965</v>
      </c>
      <c r="L342" s="1"/>
      <c r="M342" s="1"/>
      <c r="N342" s="1"/>
      <c r="O342" s="205">
        <v>640</v>
      </c>
      <c r="P342" s="205"/>
      <c r="Q342" s="1">
        <v>331</v>
      </c>
      <c r="R342" s="1"/>
      <c r="S342" s="2"/>
      <c r="T342" s="2"/>
      <c r="U342" s="2"/>
      <c r="V342" s="4"/>
      <c r="W342" s="248" t="s">
        <v>1972</v>
      </c>
      <c r="X342" s="248" t="s">
        <v>2537</v>
      </c>
      <c r="Y342" s="1">
        <v>315</v>
      </c>
      <c r="Z342" s="1"/>
      <c r="AA342" s="1" t="s">
        <v>1784</v>
      </c>
      <c r="AB342" s="1"/>
      <c r="AC342" s="1"/>
      <c r="AD342" s="1" t="s">
        <v>1783</v>
      </c>
      <c r="AE342" s="5"/>
      <c r="AF342" s="5"/>
      <c r="AG342" s="5"/>
      <c r="AH342" s="5"/>
      <c r="AI342" s="5"/>
      <c r="AJ342" s="5"/>
      <c r="AK342" s="5"/>
      <c r="AL342" s="5"/>
      <c r="AM342" s="5"/>
      <c r="AN342" s="5"/>
      <c r="AO342" s="5"/>
      <c r="AP342" s="5"/>
      <c r="AQ342" s="5"/>
      <c r="AR342" s="5"/>
      <c r="AS342" s="5"/>
      <c r="AT342" s="5"/>
      <c r="AU342" s="5"/>
      <c r="AV342" s="5"/>
      <c r="AW342" s="5"/>
      <c r="AX342" s="5"/>
    </row>
    <row r="343" spans="1:50" s="200" customFormat="1" ht="15" customHeight="1" x14ac:dyDescent="0.25">
      <c r="A343" s="225" t="s">
        <v>833</v>
      </c>
      <c r="B343" s="3">
        <v>102536</v>
      </c>
      <c r="C343" s="161" t="s">
        <v>2029</v>
      </c>
      <c r="D343" s="253" t="s">
        <v>1944</v>
      </c>
      <c r="E343" s="239">
        <v>640930</v>
      </c>
      <c r="F343" s="239">
        <v>6195020</v>
      </c>
      <c r="G343" s="227">
        <v>0</v>
      </c>
      <c r="H343" s="239"/>
      <c r="I343" s="239">
        <v>594</v>
      </c>
      <c r="J343" s="289">
        <v>34060</v>
      </c>
      <c r="K343" s="415" t="s">
        <v>1965</v>
      </c>
      <c r="L343" s="1"/>
      <c r="M343" s="1"/>
      <c r="N343" s="1"/>
      <c r="O343" s="205">
        <v>687</v>
      </c>
      <c r="P343" s="205"/>
      <c r="Q343" s="1">
        <v>504</v>
      </c>
      <c r="R343" s="1"/>
      <c r="S343" s="2"/>
      <c r="T343" s="2"/>
      <c r="U343" s="2"/>
      <c r="V343" s="4"/>
      <c r="W343" s="248" t="s">
        <v>2079</v>
      </c>
      <c r="X343" s="1"/>
      <c r="Y343" s="1"/>
      <c r="Z343" s="1"/>
      <c r="AA343" s="1" t="s">
        <v>1786</v>
      </c>
      <c r="AB343" s="1"/>
      <c r="AC343" s="1"/>
      <c r="AD343" s="1" t="s">
        <v>1785</v>
      </c>
      <c r="AE343" s="5"/>
      <c r="AF343" s="5"/>
      <c r="AG343" s="5"/>
      <c r="AH343" s="5"/>
      <c r="AI343" s="5"/>
      <c r="AJ343" s="5"/>
      <c r="AK343" s="5"/>
      <c r="AL343" s="5"/>
      <c r="AM343" s="5"/>
      <c r="AN343" s="5"/>
      <c r="AO343" s="5"/>
      <c r="AP343" s="5"/>
      <c r="AQ343" s="5"/>
      <c r="AR343" s="5"/>
      <c r="AS343" s="5"/>
      <c r="AT343" s="5"/>
      <c r="AU343" s="5"/>
      <c r="AV343" s="5"/>
      <c r="AW343" s="5"/>
      <c r="AX343" s="5"/>
    </row>
    <row r="344" spans="1:50" s="200" customFormat="1" ht="15" customHeight="1" x14ac:dyDescent="0.25">
      <c r="A344" s="225" t="s">
        <v>834</v>
      </c>
      <c r="B344" s="3">
        <v>102537</v>
      </c>
      <c r="C344" s="161" t="s">
        <v>2029</v>
      </c>
      <c r="D344" s="215" t="s">
        <v>1927</v>
      </c>
      <c r="E344" s="239">
        <v>656120</v>
      </c>
      <c r="F344" s="239">
        <v>6199500</v>
      </c>
      <c r="G344" s="227" t="s">
        <v>1393</v>
      </c>
      <c r="H344" s="239">
        <v>851</v>
      </c>
      <c r="I344" s="239">
        <v>593</v>
      </c>
      <c r="J344" s="289">
        <v>34060</v>
      </c>
      <c r="K344" s="415" t="s">
        <v>1965</v>
      </c>
      <c r="L344" s="1"/>
      <c r="M344" s="1"/>
      <c r="N344" s="1"/>
      <c r="O344" s="205">
        <v>682</v>
      </c>
      <c r="P344" s="205"/>
      <c r="Q344" s="1">
        <v>319</v>
      </c>
      <c r="R344" s="1"/>
      <c r="S344" s="2"/>
      <c r="T344" s="2"/>
      <c r="U344" s="1"/>
      <c r="V344" s="4"/>
      <c r="W344" s="248" t="s">
        <v>1972</v>
      </c>
      <c r="X344" s="248" t="s">
        <v>2527</v>
      </c>
      <c r="Y344" s="1">
        <v>299</v>
      </c>
      <c r="Z344" s="1"/>
      <c r="AA344" s="1" t="s">
        <v>1788</v>
      </c>
      <c r="AB344" s="1"/>
      <c r="AC344" s="1" t="s">
        <v>1393</v>
      </c>
      <c r="AD344" s="1" t="s">
        <v>1787</v>
      </c>
      <c r="AE344" s="5"/>
      <c r="AF344" s="5"/>
      <c r="AG344" s="5"/>
      <c r="AH344" s="5"/>
      <c r="AI344" s="5"/>
      <c r="AJ344" s="5"/>
      <c r="AK344" s="5"/>
      <c r="AL344" s="5"/>
      <c r="AM344" s="5"/>
      <c r="AN344" s="5"/>
      <c r="AO344" s="5"/>
      <c r="AP344" s="5"/>
      <c r="AQ344" s="5"/>
      <c r="AR344" s="5"/>
      <c r="AS344" s="5"/>
      <c r="AT344" s="5"/>
      <c r="AU344" s="5"/>
      <c r="AV344" s="5"/>
      <c r="AW344" s="5"/>
      <c r="AX344" s="5"/>
    </row>
    <row r="345" spans="1:50" s="200" customFormat="1" ht="15" customHeight="1" x14ac:dyDescent="0.25">
      <c r="A345" s="225" t="s">
        <v>835</v>
      </c>
      <c r="B345" s="3">
        <v>102538</v>
      </c>
      <c r="C345" s="161" t="s">
        <v>2029</v>
      </c>
      <c r="D345" s="215" t="s">
        <v>1925</v>
      </c>
      <c r="E345" s="239">
        <v>678900</v>
      </c>
      <c r="F345" s="239">
        <v>6191600</v>
      </c>
      <c r="G345" s="227" t="s">
        <v>1393</v>
      </c>
      <c r="H345" s="239">
        <v>593</v>
      </c>
      <c r="I345" s="239">
        <v>593</v>
      </c>
      <c r="J345" s="289">
        <v>0</v>
      </c>
      <c r="K345" s="415" t="s">
        <v>1965</v>
      </c>
      <c r="L345" s="1"/>
      <c r="M345" s="1">
        <v>2210</v>
      </c>
      <c r="N345" s="1">
        <f>M345/3.281</f>
        <v>673.57512953367871</v>
      </c>
      <c r="O345" s="205">
        <v>672</v>
      </c>
      <c r="P345" s="205"/>
      <c r="Q345" s="1">
        <v>167</v>
      </c>
      <c r="R345" s="1"/>
      <c r="S345" s="2"/>
      <c r="T345" s="2"/>
      <c r="U345" s="162"/>
      <c r="V345" s="164"/>
      <c r="W345" s="248" t="s">
        <v>1972</v>
      </c>
      <c r="X345" s="248" t="s">
        <v>2526</v>
      </c>
      <c r="Y345" s="1">
        <v>148</v>
      </c>
      <c r="Z345" s="1"/>
      <c r="AA345" s="1" t="s">
        <v>1790</v>
      </c>
      <c r="AB345" s="1"/>
      <c r="AC345" s="1" t="s">
        <v>1393</v>
      </c>
      <c r="AD345" s="1" t="s">
        <v>1789</v>
      </c>
      <c r="AE345" s="5"/>
      <c r="AF345" s="5"/>
      <c r="AG345" s="5"/>
      <c r="AH345" s="5"/>
      <c r="AI345" s="5"/>
      <c r="AJ345" s="5"/>
      <c r="AK345" s="5"/>
      <c r="AL345" s="5"/>
      <c r="AM345" s="5"/>
      <c r="AN345" s="5"/>
      <c r="AO345" s="5"/>
      <c r="AP345" s="5"/>
      <c r="AQ345" s="5"/>
      <c r="AR345" s="5"/>
      <c r="AS345" s="5"/>
      <c r="AT345" s="5"/>
      <c r="AU345" s="5"/>
      <c r="AV345" s="5"/>
      <c r="AW345" s="5"/>
      <c r="AX345" s="5"/>
    </row>
    <row r="346" spans="1:50" s="200" customFormat="1" ht="15" customHeight="1" x14ac:dyDescent="0.25">
      <c r="A346" s="225" t="s">
        <v>836</v>
      </c>
      <c r="B346" s="3">
        <v>102544</v>
      </c>
      <c r="C346" s="161" t="s">
        <v>2029</v>
      </c>
      <c r="D346" s="253" t="s">
        <v>1920</v>
      </c>
      <c r="E346" s="239">
        <v>648290</v>
      </c>
      <c r="F346" s="239">
        <v>6173930</v>
      </c>
      <c r="G346" s="227" t="s">
        <v>1393</v>
      </c>
      <c r="H346" s="239"/>
      <c r="I346" s="253">
        <v>591</v>
      </c>
      <c r="J346" s="289">
        <v>0</v>
      </c>
      <c r="K346" s="415" t="s">
        <v>1965</v>
      </c>
      <c r="L346" s="1"/>
      <c r="M346" s="1"/>
      <c r="N346" s="1"/>
      <c r="O346" s="205">
        <v>744</v>
      </c>
      <c r="P346" s="205"/>
      <c r="Q346" s="1">
        <v>117</v>
      </c>
      <c r="R346" s="1">
        <v>22</v>
      </c>
      <c r="S346" s="2">
        <v>6.7052727826882048</v>
      </c>
      <c r="T346" s="2">
        <v>737.29472721731179</v>
      </c>
      <c r="U346" s="1">
        <v>15</v>
      </c>
      <c r="V346" s="4"/>
      <c r="W346" s="248" t="s">
        <v>1975</v>
      </c>
      <c r="X346" s="248" t="s">
        <v>2497</v>
      </c>
      <c r="Y346" s="1">
        <v>67</v>
      </c>
      <c r="Z346" s="1"/>
      <c r="AA346" s="1" t="s">
        <v>1792</v>
      </c>
      <c r="AB346" s="1"/>
      <c r="AC346" s="1" t="s">
        <v>1393</v>
      </c>
      <c r="AD346" s="1" t="s">
        <v>1791</v>
      </c>
      <c r="AE346" s="5"/>
      <c r="AF346" s="5"/>
      <c r="AG346" s="5"/>
      <c r="AH346" s="5"/>
      <c r="AI346" s="5"/>
      <c r="AJ346" s="5"/>
      <c r="AK346" s="5"/>
      <c r="AL346" s="5"/>
      <c r="AM346" s="5"/>
      <c r="AN346" s="5"/>
      <c r="AO346" s="5"/>
      <c r="AP346" s="5"/>
      <c r="AQ346" s="5"/>
      <c r="AR346" s="5"/>
      <c r="AS346" s="5"/>
      <c r="AT346" s="5"/>
      <c r="AU346" s="5"/>
      <c r="AV346" s="5"/>
      <c r="AW346" s="5"/>
      <c r="AX346" s="5"/>
    </row>
    <row r="347" spans="1:50" s="200" customFormat="1" ht="15" customHeight="1" x14ac:dyDescent="0.25">
      <c r="A347" s="225" t="s">
        <v>837</v>
      </c>
      <c r="B347" s="3">
        <v>102546</v>
      </c>
      <c r="C347" s="161" t="s">
        <v>2029</v>
      </c>
      <c r="D347" s="215" t="s">
        <v>1924</v>
      </c>
      <c r="E347" s="239">
        <v>640260</v>
      </c>
      <c r="F347" s="239">
        <v>6194686</v>
      </c>
      <c r="G347" s="227" t="s">
        <v>1393</v>
      </c>
      <c r="H347" s="239"/>
      <c r="I347" s="239">
        <v>594</v>
      </c>
      <c r="J347" s="289">
        <v>0</v>
      </c>
      <c r="K347" s="415" t="s">
        <v>1965</v>
      </c>
      <c r="L347" s="1"/>
      <c r="M347" s="1"/>
      <c r="N347" s="1"/>
      <c r="O347" s="205">
        <v>699</v>
      </c>
      <c r="P347" s="205"/>
      <c r="Q347" s="1">
        <v>153</v>
      </c>
      <c r="R347" s="1"/>
      <c r="S347" s="2"/>
      <c r="T347" s="2"/>
      <c r="U347" s="1"/>
      <c r="V347" s="4"/>
      <c r="W347" s="248" t="s">
        <v>42</v>
      </c>
      <c r="X347" s="248" t="s">
        <v>2525</v>
      </c>
      <c r="Y347" s="1"/>
      <c r="Z347" s="1"/>
      <c r="AA347" s="1" t="s">
        <v>1792</v>
      </c>
      <c r="AB347" s="1"/>
      <c r="AC347" s="1" t="s">
        <v>1393</v>
      </c>
      <c r="AD347" s="1" t="s">
        <v>1605</v>
      </c>
      <c r="AE347" s="5"/>
      <c r="AF347" s="5"/>
      <c r="AG347" s="5"/>
      <c r="AH347" s="5"/>
      <c r="AI347" s="5"/>
      <c r="AJ347" s="5"/>
      <c r="AK347" s="5"/>
      <c r="AL347" s="5"/>
      <c r="AM347" s="5"/>
      <c r="AN347" s="5"/>
      <c r="AO347" s="5"/>
      <c r="AP347" s="5"/>
      <c r="AQ347" s="5"/>
      <c r="AR347" s="5"/>
      <c r="AS347" s="5"/>
      <c r="AT347" s="5"/>
      <c r="AU347" s="5"/>
      <c r="AV347" s="5"/>
      <c r="AW347" s="5"/>
      <c r="AX347" s="5"/>
    </row>
    <row r="348" spans="1:50" s="200" customFormat="1" ht="15" customHeight="1" x14ac:dyDescent="0.25">
      <c r="A348" s="263" t="s">
        <v>838</v>
      </c>
      <c r="B348" s="267">
        <v>102547</v>
      </c>
      <c r="C348" s="161" t="s">
        <v>2029</v>
      </c>
      <c r="D348" s="281" t="s">
        <v>1921</v>
      </c>
      <c r="E348" s="287">
        <v>642380</v>
      </c>
      <c r="F348" s="287">
        <v>6192115</v>
      </c>
      <c r="G348" s="227" t="s">
        <v>1393</v>
      </c>
      <c r="H348" s="239"/>
      <c r="I348" s="239">
        <v>596</v>
      </c>
      <c r="J348" s="289">
        <v>0</v>
      </c>
      <c r="K348" s="415" t="s">
        <v>1965</v>
      </c>
      <c r="L348" s="1">
        <v>6</v>
      </c>
      <c r="M348" s="1"/>
      <c r="N348" s="1"/>
      <c r="O348" s="205">
        <v>677</v>
      </c>
      <c r="P348" s="205"/>
      <c r="Q348" s="1">
        <v>82</v>
      </c>
      <c r="R348" s="1">
        <v>18</v>
      </c>
      <c r="S348" s="2">
        <v>5.486132276744895</v>
      </c>
      <c r="T348" s="2">
        <v>671.51386772325509</v>
      </c>
      <c r="U348" s="1"/>
      <c r="V348" s="4"/>
      <c r="W348" s="248" t="s">
        <v>2079</v>
      </c>
      <c r="X348" s="248" t="s">
        <v>2498</v>
      </c>
      <c r="Y348" s="1">
        <v>73</v>
      </c>
      <c r="Z348" s="1"/>
      <c r="AA348" s="1" t="s">
        <v>1792</v>
      </c>
      <c r="AB348" s="1"/>
      <c r="AC348" s="1" t="s">
        <v>1393</v>
      </c>
      <c r="AD348" s="1" t="s">
        <v>1560</v>
      </c>
      <c r="AE348" s="5"/>
      <c r="AF348" s="5"/>
      <c r="AG348" s="5"/>
      <c r="AH348" s="5"/>
      <c r="AI348" s="5"/>
      <c r="AJ348" s="5"/>
      <c r="AK348" s="5"/>
      <c r="AL348" s="5"/>
      <c r="AM348" s="5"/>
      <c r="AN348" s="5"/>
      <c r="AO348" s="5"/>
      <c r="AP348" s="5"/>
      <c r="AQ348" s="5"/>
      <c r="AR348" s="5"/>
      <c r="AS348" s="5"/>
      <c r="AT348" s="5"/>
      <c r="AU348" s="5"/>
      <c r="AV348" s="5"/>
      <c r="AW348" s="5"/>
      <c r="AX348" s="5"/>
    </row>
    <row r="349" spans="1:50" s="200" customFormat="1" ht="15" customHeight="1" x14ac:dyDescent="0.25">
      <c r="A349" s="225" t="s">
        <v>839</v>
      </c>
      <c r="B349" s="3">
        <v>102553</v>
      </c>
      <c r="C349" s="161" t="s">
        <v>2029</v>
      </c>
      <c r="D349" s="205" t="s">
        <v>1918</v>
      </c>
      <c r="E349" s="239">
        <v>678177</v>
      </c>
      <c r="F349" s="239">
        <v>6211445</v>
      </c>
      <c r="G349" s="227" t="s">
        <v>1395</v>
      </c>
      <c r="H349" s="239">
        <v>633</v>
      </c>
      <c r="I349" s="239">
        <v>633</v>
      </c>
      <c r="J349" s="289">
        <v>34241</v>
      </c>
      <c r="K349" s="415" t="s">
        <v>1965</v>
      </c>
      <c r="L349" s="1"/>
      <c r="M349" s="1"/>
      <c r="N349" s="1"/>
      <c r="O349" s="205">
        <v>738</v>
      </c>
      <c r="P349" s="205"/>
      <c r="Q349" s="1">
        <v>115</v>
      </c>
      <c r="R349" s="1">
        <v>32</v>
      </c>
      <c r="S349" s="2">
        <v>9.7531240475464784</v>
      </c>
      <c r="T349" s="2">
        <v>728.24687595245348</v>
      </c>
      <c r="U349" s="1">
        <v>4</v>
      </c>
      <c r="V349" s="164"/>
      <c r="W349" s="159" t="s">
        <v>1975</v>
      </c>
      <c r="X349" s="248" t="s">
        <v>2508</v>
      </c>
      <c r="Y349" s="1">
        <v>40</v>
      </c>
      <c r="Z349" s="1"/>
      <c r="AA349" s="1" t="s">
        <v>1794</v>
      </c>
      <c r="AB349" s="1"/>
      <c r="AC349" s="1" t="s">
        <v>1395</v>
      </c>
      <c r="AD349" s="1" t="s">
        <v>1793</v>
      </c>
      <c r="AE349" s="5"/>
      <c r="AF349" s="5"/>
      <c r="AG349" s="5"/>
      <c r="AH349" s="5"/>
      <c r="AI349" s="5"/>
      <c r="AJ349" s="5"/>
      <c r="AK349" s="5"/>
      <c r="AL349" s="5"/>
      <c r="AM349" s="5"/>
      <c r="AN349" s="5"/>
      <c r="AO349" s="5"/>
      <c r="AP349" s="5"/>
      <c r="AQ349" s="5"/>
      <c r="AR349" s="5"/>
      <c r="AS349" s="5"/>
      <c r="AT349" s="5"/>
      <c r="AU349" s="5"/>
      <c r="AV349" s="5"/>
      <c r="AW349" s="5"/>
      <c r="AX349" s="5"/>
    </row>
    <row r="350" spans="1:50" s="200" customFormat="1" ht="15" customHeight="1" x14ac:dyDescent="0.25">
      <c r="A350" s="225" t="s">
        <v>840</v>
      </c>
      <c r="B350" s="3">
        <v>102556</v>
      </c>
      <c r="C350" s="161" t="s">
        <v>2029</v>
      </c>
      <c r="D350" s="423"/>
      <c r="E350" s="239">
        <v>652136</v>
      </c>
      <c r="F350" s="239">
        <v>6204181</v>
      </c>
      <c r="G350" s="227">
        <v>0</v>
      </c>
      <c r="H350" s="239"/>
      <c r="I350" s="253" t="s">
        <v>2499</v>
      </c>
      <c r="J350" s="289">
        <v>0</v>
      </c>
      <c r="K350" s="415" t="s">
        <v>1965</v>
      </c>
      <c r="L350" s="1"/>
      <c r="M350" s="1"/>
      <c r="N350" s="1"/>
      <c r="O350" s="205">
        <v>596</v>
      </c>
      <c r="P350" s="205"/>
      <c r="Q350" s="1">
        <v>100</v>
      </c>
      <c r="R350" s="1"/>
      <c r="S350" s="2"/>
      <c r="T350" s="2"/>
      <c r="U350" s="1"/>
      <c r="V350" s="4"/>
      <c r="W350" s="1"/>
      <c r="X350" s="1"/>
      <c r="Y350" s="1">
        <v>96</v>
      </c>
      <c r="Z350" s="1"/>
      <c r="AA350" s="1" t="s">
        <v>1792</v>
      </c>
      <c r="AB350" s="1"/>
      <c r="AC350" s="1"/>
      <c r="AD350" s="1" t="s">
        <v>1428</v>
      </c>
      <c r="AE350" s="5"/>
      <c r="AF350" s="5"/>
      <c r="AG350" s="5"/>
      <c r="AH350" s="5"/>
      <c r="AI350" s="5"/>
      <c r="AJ350" s="5"/>
      <c r="AK350" s="5"/>
      <c r="AL350" s="5"/>
      <c r="AM350" s="5"/>
      <c r="AN350" s="5"/>
      <c r="AO350" s="5"/>
      <c r="AP350" s="5"/>
      <c r="AQ350" s="5"/>
      <c r="AR350" s="5"/>
      <c r="AS350" s="5"/>
      <c r="AT350" s="5"/>
      <c r="AU350" s="5"/>
      <c r="AV350" s="5"/>
      <c r="AW350" s="5"/>
      <c r="AX350" s="5"/>
    </row>
    <row r="351" spans="1:50" s="200" customFormat="1" ht="15" customHeight="1" x14ac:dyDescent="0.25">
      <c r="A351" s="225" t="s">
        <v>841</v>
      </c>
      <c r="B351" s="3">
        <v>102559</v>
      </c>
      <c r="C351" s="161" t="s">
        <v>2029</v>
      </c>
      <c r="D351" s="423"/>
      <c r="E351" s="239">
        <v>665686</v>
      </c>
      <c r="F351" s="239">
        <v>6185026</v>
      </c>
      <c r="G351" s="227" t="s">
        <v>1395</v>
      </c>
      <c r="H351" s="239">
        <v>593</v>
      </c>
      <c r="I351" s="239">
        <v>593</v>
      </c>
      <c r="J351" s="289">
        <v>37125</v>
      </c>
      <c r="K351" s="415" t="s">
        <v>1965</v>
      </c>
      <c r="L351" s="1"/>
      <c r="M351" s="1"/>
      <c r="N351" s="1"/>
      <c r="O351" s="205">
        <v>746</v>
      </c>
      <c r="P351" s="205"/>
      <c r="Q351" s="1">
        <v>120</v>
      </c>
      <c r="R351" s="1">
        <v>65</v>
      </c>
      <c r="S351" s="2">
        <v>19.811033221578786</v>
      </c>
      <c r="T351" s="2">
        <v>726.18896677842122</v>
      </c>
      <c r="U351" s="2">
        <v>8</v>
      </c>
      <c r="V351" s="164"/>
      <c r="W351" s="161" t="s">
        <v>1965</v>
      </c>
      <c r="X351" s="161" t="s">
        <v>1965</v>
      </c>
      <c r="Y351" s="1">
        <v>35</v>
      </c>
      <c r="Z351" s="1"/>
      <c r="AA351" s="1" t="s">
        <v>1795</v>
      </c>
      <c r="AB351" s="1"/>
      <c r="AC351" s="1" t="s">
        <v>1395</v>
      </c>
      <c r="AD351" s="1" t="s">
        <v>1678</v>
      </c>
      <c r="AE351" s="5"/>
      <c r="AF351" s="5"/>
      <c r="AG351" s="5"/>
      <c r="AH351" s="5"/>
      <c r="AI351" s="5"/>
      <c r="AJ351" s="5"/>
      <c r="AK351" s="5"/>
      <c r="AL351" s="5"/>
      <c r="AM351" s="5"/>
      <c r="AN351" s="5"/>
      <c r="AO351" s="5"/>
      <c r="AP351" s="5"/>
      <c r="AQ351" s="5"/>
      <c r="AR351" s="5"/>
      <c r="AS351" s="5"/>
      <c r="AT351" s="5"/>
      <c r="AU351" s="5"/>
      <c r="AV351" s="5"/>
      <c r="AW351" s="5"/>
      <c r="AX351" s="5"/>
    </row>
    <row r="352" spans="1:50" s="223" customFormat="1" ht="15" customHeight="1" x14ac:dyDescent="0.25">
      <c r="A352" s="225" t="s">
        <v>842</v>
      </c>
      <c r="B352" s="3">
        <v>102561</v>
      </c>
      <c r="C352" s="161" t="s">
        <v>2029</v>
      </c>
      <c r="D352" s="281" t="s">
        <v>1913</v>
      </c>
      <c r="E352" s="239">
        <v>633620</v>
      </c>
      <c r="F352" s="239">
        <v>6182090</v>
      </c>
      <c r="G352" s="227" t="s">
        <v>1395</v>
      </c>
      <c r="H352" s="239"/>
      <c r="I352" s="239">
        <v>594</v>
      </c>
      <c r="J352" s="289">
        <v>35367</v>
      </c>
      <c r="K352" s="415" t="s">
        <v>1965</v>
      </c>
      <c r="L352" s="1"/>
      <c r="M352" s="1"/>
      <c r="N352" s="1"/>
      <c r="O352" s="205">
        <v>732</v>
      </c>
      <c r="P352" s="205"/>
      <c r="Q352" s="1">
        <v>210</v>
      </c>
      <c r="R352" s="1">
        <v>95</v>
      </c>
      <c r="S352" s="2">
        <v>28.95458701615361</v>
      </c>
      <c r="T352" s="2">
        <v>703.0454129838464</v>
      </c>
      <c r="U352" s="1">
        <v>20</v>
      </c>
      <c r="V352" s="4"/>
      <c r="W352" s="1"/>
      <c r="X352" s="1"/>
      <c r="Y352" s="1"/>
      <c r="Z352" s="1"/>
      <c r="AA352" s="1" t="s">
        <v>1792</v>
      </c>
      <c r="AB352" s="1"/>
      <c r="AC352" s="1" t="s">
        <v>1395</v>
      </c>
      <c r="AD352" s="1" t="s">
        <v>1422</v>
      </c>
      <c r="AE352" s="5"/>
      <c r="AF352" s="5"/>
      <c r="AG352" s="5"/>
      <c r="AH352" s="5"/>
      <c r="AI352" s="5"/>
      <c r="AJ352" s="5"/>
      <c r="AK352" s="5"/>
      <c r="AL352" s="5"/>
      <c r="AM352" s="5"/>
      <c r="AN352" s="5"/>
      <c r="AO352" s="5"/>
      <c r="AP352" s="5"/>
      <c r="AQ352" s="5"/>
      <c r="AR352" s="5"/>
      <c r="AS352" s="5"/>
      <c r="AT352" s="5"/>
      <c r="AU352" s="5"/>
      <c r="AV352" s="5"/>
      <c r="AW352" s="5"/>
      <c r="AX352" s="5"/>
    </row>
    <row r="353" spans="1:50" s="200" customFormat="1" ht="15" customHeight="1" x14ac:dyDescent="0.25">
      <c r="A353" s="225" t="s">
        <v>843</v>
      </c>
      <c r="B353" s="3">
        <v>102562</v>
      </c>
      <c r="C353" s="161" t="s">
        <v>2029</v>
      </c>
      <c r="D353" s="259" t="s">
        <v>1948</v>
      </c>
      <c r="E353" s="239">
        <v>679550</v>
      </c>
      <c r="F353" s="239">
        <v>6209400</v>
      </c>
      <c r="G353" s="227" t="s">
        <v>1395</v>
      </c>
      <c r="H353" s="239">
        <v>633</v>
      </c>
      <c r="I353" s="239">
        <v>633</v>
      </c>
      <c r="J353" s="289">
        <v>36094</v>
      </c>
      <c r="K353" s="415" t="s">
        <v>1965</v>
      </c>
      <c r="L353" s="1"/>
      <c r="M353" s="1"/>
      <c r="N353" s="1"/>
      <c r="O353" s="205">
        <v>709</v>
      </c>
      <c r="P353" s="205"/>
      <c r="Q353" s="1">
        <v>70</v>
      </c>
      <c r="R353" s="1"/>
      <c r="S353" s="2"/>
      <c r="T353" s="2"/>
      <c r="U353" s="1">
        <v>2</v>
      </c>
      <c r="V353" s="164"/>
      <c r="W353" s="159" t="s">
        <v>1975</v>
      </c>
      <c r="X353" s="188"/>
      <c r="Y353" s="1">
        <v>4</v>
      </c>
      <c r="Z353" s="1"/>
      <c r="AA353" s="1" t="s">
        <v>1792</v>
      </c>
      <c r="AB353" s="1"/>
      <c r="AC353" s="1" t="s">
        <v>1395</v>
      </c>
      <c r="AD353" s="1" t="s">
        <v>1445</v>
      </c>
      <c r="AE353" s="5"/>
      <c r="AF353" s="5"/>
      <c r="AG353" s="5"/>
      <c r="AH353" s="5"/>
      <c r="AI353" s="5"/>
      <c r="AJ353" s="5"/>
      <c r="AK353" s="5"/>
      <c r="AL353" s="5"/>
      <c r="AM353" s="5"/>
      <c r="AN353" s="5"/>
      <c r="AO353" s="5"/>
      <c r="AP353" s="5"/>
      <c r="AQ353" s="5"/>
      <c r="AR353" s="5"/>
      <c r="AS353" s="5"/>
      <c r="AT353" s="5"/>
      <c r="AU353" s="5"/>
      <c r="AV353" s="5"/>
      <c r="AW353" s="5"/>
      <c r="AX353" s="5"/>
    </row>
    <row r="354" spans="1:50" s="200" customFormat="1" ht="15" customHeight="1" x14ac:dyDescent="0.25">
      <c r="A354" s="225" t="s">
        <v>844</v>
      </c>
      <c r="B354" s="3">
        <v>102565</v>
      </c>
      <c r="C354" s="161" t="s">
        <v>2029</v>
      </c>
      <c r="D354" s="423"/>
      <c r="E354" s="239">
        <v>656155</v>
      </c>
      <c r="F354" s="239">
        <v>6158344</v>
      </c>
      <c r="G354" s="227" t="s">
        <v>1395</v>
      </c>
      <c r="H354" s="239"/>
      <c r="I354" s="242" t="s">
        <v>2490</v>
      </c>
      <c r="J354" s="289">
        <v>37766</v>
      </c>
      <c r="K354" s="415" t="s">
        <v>1965</v>
      </c>
      <c r="L354" s="1"/>
      <c r="M354" s="1"/>
      <c r="N354" s="1"/>
      <c r="O354" s="205">
        <v>763</v>
      </c>
      <c r="P354" s="205"/>
      <c r="Q354" s="1">
        <v>400</v>
      </c>
      <c r="R354" s="1"/>
      <c r="S354" s="2"/>
      <c r="T354" s="2"/>
      <c r="U354" s="2"/>
      <c r="V354" s="4"/>
      <c r="W354" s="1"/>
      <c r="X354" s="1"/>
      <c r="Y354" s="1">
        <v>60</v>
      </c>
      <c r="Z354" s="1"/>
      <c r="AA354" s="1" t="s">
        <v>1797</v>
      </c>
      <c r="AB354" s="1"/>
      <c r="AC354" s="1" t="s">
        <v>1395</v>
      </c>
      <c r="AD354" s="1" t="s">
        <v>1796</v>
      </c>
      <c r="AE354" s="5"/>
      <c r="AF354" s="5"/>
      <c r="AG354" s="5"/>
      <c r="AH354" s="5"/>
      <c r="AI354" s="5"/>
      <c r="AJ354" s="5"/>
      <c r="AK354" s="5"/>
      <c r="AL354" s="5"/>
      <c r="AM354" s="5"/>
      <c r="AN354" s="5"/>
      <c r="AO354" s="5"/>
      <c r="AP354" s="5"/>
      <c r="AQ354" s="5"/>
      <c r="AR354" s="5"/>
      <c r="AS354" s="5"/>
      <c r="AT354" s="5"/>
      <c r="AU354" s="5"/>
      <c r="AV354" s="5"/>
      <c r="AW354" s="5"/>
      <c r="AX354" s="5"/>
    </row>
    <row r="355" spans="1:50" s="200" customFormat="1" ht="15" customHeight="1" x14ac:dyDescent="0.25">
      <c r="A355" s="225" t="s">
        <v>864</v>
      </c>
      <c r="B355" s="3">
        <v>102568</v>
      </c>
      <c r="C355" s="161" t="s">
        <v>2029</v>
      </c>
      <c r="D355" s="215"/>
      <c r="E355" s="239">
        <v>635121</v>
      </c>
      <c r="F355" s="239">
        <v>6185718</v>
      </c>
      <c r="G355" s="227" t="s">
        <v>1395</v>
      </c>
      <c r="H355" s="239">
        <v>594</v>
      </c>
      <c r="I355" s="218">
        <v>594</v>
      </c>
      <c r="J355" s="289">
        <v>39105</v>
      </c>
      <c r="K355" s="415" t="s">
        <v>1965</v>
      </c>
      <c r="L355" s="1"/>
      <c r="M355" s="1"/>
      <c r="N355" s="1"/>
      <c r="O355" s="205">
        <v>738</v>
      </c>
      <c r="P355" s="205"/>
      <c r="Q355" s="1">
        <v>388</v>
      </c>
      <c r="R355" s="1">
        <v>73</v>
      </c>
      <c r="S355" s="2">
        <v>22.249314233465405</v>
      </c>
      <c r="T355" s="2">
        <v>715.75068576653462</v>
      </c>
      <c r="U355" s="2">
        <v>20</v>
      </c>
      <c r="V355" s="4"/>
      <c r="W355" s="195" t="s">
        <v>2079</v>
      </c>
      <c r="X355" s="195" t="s">
        <v>2163</v>
      </c>
      <c r="Y355" s="195"/>
      <c r="Z355" s="1"/>
      <c r="AA355" s="1" t="s">
        <v>1798</v>
      </c>
      <c r="AB355" s="1"/>
      <c r="AC355" s="1" t="s">
        <v>1395</v>
      </c>
      <c r="AD355" s="1" t="s">
        <v>1521</v>
      </c>
      <c r="AE355" s="5"/>
      <c r="AF355" s="5"/>
      <c r="AG355" s="5"/>
      <c r="AH355" s="5"/>
      <c r="AI355" s="5"/>
      <c r="AJ355" s="5"/>
      <c r="AK355" s="5"/>
      <c r="AL355" s="5"/>
      <c r="AM355" s="5"/>
      <c r="AN355" s="5"/>
      <c r="AO355" s="5"/>
      <c r="AP355" s="5"/>
      <c r="AQ355" s="5"/>
      <c r="AR355" s="5"/>
      <c r="AS355" s="5"/>
      <c r="AT355" s="5"/>
      <c r="AU355" s="5"/>
      <c r="AV355" s="5"/>
      <c r="AW355" s="5"/>
      <c r="AX355" s="5"/>
    </row>
    <row r="356" spans="1:50" s="200" customFormat="1" ht="15" customHeight="1" x14ac:dyDescent="0.25">
      <c r="A356" s="225" t="s">
        <v>868</v>
      </c>
      <c r="B356" s="3">
        <v>102573</v>
      </c>
      <c r="C356" s="161" t="s">
        <v>2029</v>
      </c>
      <c r="D356" s="215"/>
      <c r="E356" s="239">
        <v>672178</v>
      </c>
      <c r="F356" s="239">
        <v>6177997</v>
      </c>
      <c r="G356" s="227" t="s">
        <v>1395</v>
      </c>
      <c r="H356" s="239">
        <v>593</v>
      </c>
      <c r="I356" s="239">
        <v>593</v>
      </c>
      <c r="J356" s="289">
        <v>38910</v>
      </c>
      <c r="K356" s="415" t="s">
        <v>1965</v>
      </c>
      <c r="L356" s="1"/>
      <c r="M356" s="1"/>
      <c r="N356" s="1"/>
      <c r="O356" s="205">
        <v>789</v>
      </c>
      <c r="P356" s="205"/>
      <c r="Q356" s="1">
        <v>200</v>
      </c>
      <c r="R356" s="1">
        <v>83</v>
      </c>
      <c r="S356" s="2">
        <v>25.297165498323682</v>
      </c>
      <c r="T356" s="2">
        <v>763.70283450167631</v>
      </c>
      <c r="U356" s="2">
        <v>2</v>
      </c>
      <c r="V356" s="164"/>
      <c r="W356" s="161" t="s">
        <v>1972</v>
      </c>
      <c r="X356" s="161" t="s">
        <v>2047</v>
      </c>
      <c r="Y356" s="1">
        <v>40</v>
      </c>
      <c r="Z356" s="1"/>
      <c r="AA356" s="1" t="s">
        <v>1799</v>
      </c>
      <c r="AB356" s="1"/>
      <c r="AC356" s="1" t="s">
        <v>1395</v>
      </c>
      <c r="AD356" s="1" t="s">
        <v>1603</v>
      </c>
      <c r="AE356" s="5"/>
      <c r="AF356" s="5"/>
      <c r="AG356" s="5"/>
      <c r="AH356" s="5"/>
      <c r="AI356" s="5"/>
      <c r="AJ356" s="5"/>
      <c r="AK356" s="5"/>
      <c r="AL356" s="5"/>
      <c r="AM356" s="5"/>
      <c r="AN356" s="5"/>
      <c r="AO356" s="5"/>
      <c r="AP356" s="5"/>
      <c r="AQ356" s="5"/>
      <c r="AR356" s="5"/>
      <c r="AS356" s="5"/>
      <c r="AT356" s="5"/>
      <c r="AU356" s="5"/>
      <c r="AV356" s="5"/>
      <c r="AW356" s="5"/>
      <c r="AX356" s="5"/>
    </row>
    <row r="357" spans="1:50" s="200" customFormat="1" ht="15" customHeight="1" x14ac:dyDescent="0.25">
      <c r="A357" s="263" t="s">
        <v>869</v>
      </c>
      <c r="B357" s="267">
        <v>102576</v>
      </c>
      <c r="C357" s="161" t="s">
        <v>2029</v>
      </c>
      <c r="D357" s="205"/>
      <c r="E357" s="287">
        <v>656872</v>
      </c>
      <c r="F357" s="287">
        <v>6168954</v>
      </c>
      <c r="G357" s="227" t="s">
        <v>1668</v>
      </c>
      <c r="H357" s="239">
        <v>850</v>
      </c>
      <c r="I357" s="239">
        <v>850</v>
      </c>
      <c r="J357" s="289">
        <v>40450</v>
      </c>
      <c r="K357" s="415" t="s">
        <v>1965</v>
      </c>
      <c r="L357" s="1"/>
      <c r="M357" s="1">
        <v>2369</v>
      </c>
      <c r="N357" s="1">
        <f>M357/3.281</f>
        <v>722.03596464492534</v>
      </c>
      <c r="O357" s="205">
        <v>729</v>
      </c>
      <c r="P357" s="205"/>
      <c r="Q357" s="1">
        <v>280</v>
      </c>
      <c r="R357" s="1">
        <v>70.099999999999994</v>
      </c>
      <c r="S357" s="2">
        <v>21.365437366656504</v>
      </c>
      <c r="T357" s="2">
        <v>707.63456263334353</v>
      </c>
      <c r="U357" s="2">
        <v>50</v>
      </c>
      <c r="V357" s="198"/>
      <c r="W357" s="199" t="s">
        <v>42</v>
      </c>
      <c r="X357" s="199" t="s">
        <v>2185</v>
      </c>
      <c r="Y357" s="199"/>
      <c r="Z357" s="1"/>
      <c r="AA357" s="1" t="s">
        <v>1801</v>
      </c>
      <c r="AB357" s="1"/>
      <c r="AC357" s="1" t="s">
        <v>1668</v>
      </c>
      <c r="AD357" s="1" t="s">
        <v>1800</v>
      </c>
      <c r="AE357" s="5"/>
      <c r="AF357" s="5"/>
      <c r="AG357" s="5"/>
      <c r="AH357" s="5"/>
      <c r="AI357" s="5"/>
      <c r="AJ357" s="5"/>
      <c r="AK357" s="5"/>
      <c r="AL357" s="5"/>
      <c r="AM357" s="5"/>
      <c r="AN357" s="5"/>
      <c r="AO357" s="5"/>
      <c r="AP357" s="5"/>
      <c r="AQ357" s="5"/>
      <c r="AR357" s="5"/>
      <c r="AS357" s="5"/>
      <c r="AT357" s="5"/>
      <c r="AU357" s="5"/>
      <c r="AV357" s="5"/>
      <c r="AW357" s="5"/>
      <c r="AX357" s="5"/>
    </row>
    <row r="358" spans="1:50" s="200" customFormat="1" ht="15" customHeight="1" x14ac:dyDescent="0.25">
      <c r="A358" s="263" t="s">
        <v>870</v>
      </c>
      <c r="B358" s="267">
        <v>102586</v>
      </c>
      <c r="C358" s="161" t="s">
        <v>2029</v>
      </c>
      <c r="D358" s="215"/>
      <c r="E358" s="287">
        <v>634033</v>
      </c>
      <c r="F358" s="287">
        <v>6193450</v>
      </c>
      <c r="G358" s="227" t="s">
        <v>1395</v>
      </c>
      <c r="H358" s="239">
        <v>595</v>
      </c>
      <c r="I358" s="239">
        <v>595</v>
      </c>
      <c r="J358" s="289">
        <v>37908</v>
      </c>
      <c r="K358" s="415" t="s">
        <v>1965</v>
      </c>
      <c r="L358" s="1"/>
      <c r="M358" s="1"/>
      <c r="N358" s="1"/>
      <c r="O358" s="205">
        <v>717</v>
      </c>
      <c r="P358" s="205"/>
      <c r="Q358" s="1">
        <v>73</v>
      </c>
      <c r="R358" s="1">
        <v>32</v>
      </c>
      <c r="S358" s="2">
        <v>9.7531240475464784</v>
      </c>
      <c r="T358" s="2">
        <v>707.24687595245348</v>
      </c>
      <c r="U358" s="2">
        <v>7</v>
      </c>
      <c r="V358" s="164"/>
      <c r="W358" s="164" t="s">
        <v>1987</v>
      </c>
      <c r="X358" s="164" t="s">
        <v>2101</v>
      </c>
      <c r="Y358" s="1">
        <v>58</v>
      </c>
      <c r="Z358" s="1"/>
      <c r="AA358" s="1" t="s">
        <v>1802</v>
      </c>
      <c r="AB358" s="1"/>
      <c r="AC358" s="1" t="s">
        <v>1395</v>
      </c>
      <c r="AD358" s="1" t="s">
        <v>1485</v>
      </c>
      <c r="AE358" s="5"/>
      <c r="AF358" s="5"/>
      <c r="AG358" s="5"/>
      <c r="AH358" s="5"/>
      <c r="AI358" s="5"/>
      <c r="AJ358" s="5"/>
      <c r="AK358" s="5"/>
      <c r="AL358" s="5"/>
      <c r="AM358" s="5"/>
      <c r="AN358" s="5"/>
      <c r="AO358" s="5"/>
      <c r="AP358" s="5"/>
      <c r="AQ358" s="5"/>
      <c r="AR358" s="5"/>
      <c r="AS358" s="5"/>
      <c r="AT358" s="5"/>
      <c r="AU358" s="5"/>
      <c r="AV358" s="5"/>
      <c r="AW358" s="5"/>
      <c r="AX358" s="5"/>
    </row>
    <row r="359" spans="1:50" s="200" customFormat="1" ht="15" customHeight="1" x14ac:dyDescent="0.25">
      <c r="A359" s="225" t="s">
        <v>872</v>
      </c>
      <c r="B359" s="3">
        <v>102590</v>
      </c>
      <c r="C359" s="161" t="s">
        <v>2029</v>
      </c>
      <c r="D359" s="215"/>
      <c r="E359" s="239">
        <v>630298</v>
      </c>
      <c r="F359" s="239">
        <v>6181104</v>
      </c>
      <c r="G359" s="227" t="s">
        <v>1395</v>
      </c>
      <c r="H359" s="239">
        <v>590</v>
      </c>
      <c r="I359" s="239">
        <v>590</v>
      </c>
      <c r="J359" s="289">
        <v>39102</v>
      </c>
      <c r="K359" s="415" t="s">
        <v>1965</v>
      </c>
      <c r="L359" s="1"/>
      <c r="M359" s="1"/>
      <c r="N359" s="1"/>
      <c r="O359" s="205">
        <v>708</v>
      </c>
      <c r="P359" s="205"/>
      <c r="Q359" s="1">
        <v>140</v>
      </c>
      <c r="R359" s="1">
        <v>100</v>
      </c>
      <c r="S359" s="2">
        <v>30.478512648582747</v>
      </c>
      <c r="T359" s="2">
        <v>677.52148735141725</v>
      </c>
      <c r="U359" s="2">
        <v>0.5</v>
      </c>
      <c r="V359" s="164" t="s">
        <v>1961</v>
      </c>
      <c r="W359" s="188" t="s">
        <v>2074</v>
      </c>
      <c r="X359" s="188" t="s">
        <v>2149</v>
      </c>
      <c r="Y359" s="188"/>
      <c r="Z359" s="1"/>
      <c r="AA359" s="1" t="s">
        <v>1804</v>
      </c>
      <c r="AB359" s="1"/>
      <c r="AC359" s="1" t="s">
        <v>1395</v>
      </c>
      <c r="AD359" s="1" t="s">
        <v>1803</v>
      </c>
      <c r="AE359" s="5"/>
      <c r="AF359" s="5"/>
      <c r="AG359" s="5"/>
      <c r="AH359" s="5"/>
      <c r="AI359" s="5"/>
      <c r="AJ359" s="5"/>
      <c r="AK359" s="5"/>
      <c r="AL359" s="5"/>
      <c r="AM359" s="5"/>
      <c r="AN359" s="5"/>
      <c r="AO359" s="5"/>
      <c r="AP359" s="5"/>
      <c r="AQ359" s="5"/>
      <c r="AR359" s="5"/>
      <c r="AS359" s="5"/>
      <c r="AT359" s="5"/>
      <c r="AU359" s="5"/>
      <c r="AV359" s="5"/>
      <c r="AW359" s="5"/>
      <c r="AX359" s="5"/>
    </row>
    <row r="360" spans="1:50" s="200" customFormat="1" ht="15" customHeight="1" x14ac:dyDescent="0.25">
      <c r="A360" s="225" t="s">
        <v>875</v>
      </c>
      <c r="B360" s="3">
        <v>102593</v>
      </c>
      <c r="C360" s="161" t="s">
        <v>2029</v>
      </c>
      <c r="D360" s="215"/>
      <c r="E360" s="239">
        <v>647502</v>
      </c>
      <c r="F360" s="239">
        <v>6177637</v>
      </c>
      <c r="G360" s="227" t="s">
        <v>1395</v>
      </c>
      <c r="H360" s="239">
        <v>591</v>
      </c>
      <c r="I360" s="239">
        <v>591</v>
      </c>
      <c r="J360" s="289">
        <v>36698</v>
      </c>
      <c r="K360" s="415" t="s">
        <v>1965</v>
      </c>
      <c r="L360" s="1"/>
      <c r="M360" s="1"/>
      <c r="N360" s="1"/>
      <c r="O360" s="205">
        <v>742</v>
      </c>
      <c r="P360" s="205"/>
      <c r="Q360" s="1">
        <v>70</v>
      </c>
      <c r="R360" s="1">
        <v>36</v>
      </c>
      <c r="S360" s="2">
        <v>10.97226455348979</v>
      </c>
      <c r="T360" s="2">
        <v>731.02773544651018</v>
      </c>
      <c r="U360" s="2">
        <v>2</v>
      </c>
      <c r="V360" s="164"/>
      <c r="W360" s="161" t="s">
        <v>1987</v>
      </c>
      <c r="X360" s="161" t="s">
        <v>2040</v>
      </c>
      <c r="Y360" s="1" t="e">
        <f>VLOOKUP(B360,#REF!,4,FALSE)</f>
        <v>#REF!</v>
      </c>
      <c r="Z360" s="1"/>
      <c r="AA360" s="1" t="s">
        <v>1805</v>
      </c>
      <c r="AB360" s="1"/>
      <c r="AC360" s="1" t="s">
        <v>1395</v>
      </c>
      <c r="AD360" s="1" t="s">
        <v>1600</v>
      </c>
      <c r="AE360" s="5"/>
      <c r="AF360" s="5"/>
      <c r="AG360" s="5"/>
      <c r="AH360" s="5"/>
      <c r="AI360" s="5"/>
      <c r="AJ360" s="5"/>
      <c r="AK360" s="5"/>
      <c r="AL360" s="5"/>
      <c r="AM360" s="5"/>
      <c r="AN360" s="5"/>
      <c r="AO360" s="5"/>
      <c r="AP360" s="5"/>
      <c r="AQ360" s="5"/>
      <c r="AR360" s="5"/>
      <c r="AS360" s="5"/>
      <c r="AT360" s="5"/>
      <c r="AU360" s="5"/>
      <c r="AV360" s="5"/>
      <c r="AW360" s="5"/>
      <c r="AX360" s="5"/>
    </row>
    <row r="361" spans="1:50" s="200" customFormat="1" ht="15" customHeight="1" x14ac:dyDescent="0.25">
      <c r="A361" s="225" t="s">
        <v>876</v>
      </c>
      <c r="B361" s="3">
        <v>102594</v>
      </c>
      <c r="C361" s="161" t="s">
        <v>2029</v>
      </c>
      <c r="D361" s="215"/>
      <c r="E361" s="239">
        <v>651612</v>
      </c>
      <c r="F361" s="239">
        <v>6170772</v>
      </c>
      <c r="G361" s="227" t="s">
        <v>1395</v>
      </c>
      <c r="H361" s="239"/>
      <c r="I361" s="242" t="s">
        <v>2490</v>
      </c>
      <c r="J361" s="289">
        <v>37401</v>
      </c>
      <c r="K361" s="415" t="s">
        <v>1965</v>
      </c>
      <c r="L361" s="1"/>
      <c r="M361" s="1"/>
      <c r="N361" s="1"/>
      <c r="O361" s="205">
        <v>817</v>
      </c>
      <c r="P361" s="205"/>
      <c r="Q361" s="1">
        <v>400</v>
      </c>
      <c r="R361" s="1">
        <v>149</v>
      </c>
      <c r="S361" s="2">
        <v>45.412983846388293</v>
      </c>
      <c r="T361" s="2">
        <v>771.58701615361167</v>
      </c>
      <c r="U361" s="1">
        <v>3</v>
      </c>
      <c r="V361" s="4"/>
      <c r="W361" s="248" t="s">
        <v>1975</v>
      </c>
      <c r="X361" s="248" t="s">
        <v>2500</v>
      </c>
      <c r="Y361" s="1">
        <v>50</v>
      </c>
      <c r="Z361" s="1" t="s">
        <v>1807</v>
      </c>
      <c r="AA361" s="248" t="s">
        <v>2501</v>
      </c>
      <c r="AB361" s="1" t="s">
        <v>2502</v>
      </c>
      <c r="AC361" s="1" t="s">
        <v>1395</v>
      </c>
      <c r="AD361" s="1" t="s">
        <v>1806</v>
      </c>
      <c r="AE361" s="5"/>
      <c r="AF361" s="5"/>
      <c r="AG361" s="5"/>
      <c r="AH361" s="5"/>
      <c r="AI361" s="5"/>
      <c r="AJ361" s="5"/>
      <c r="AK361" s="5"/>
      <c r="AL361" s="5"/>
      <c r="AM361" s="5"/>
      <c r="AN361" s="5"/>
      <c r="AO361" s="5"/>
      <c r="AP361" s="5"/>
      <c r="AQ361" s="5"/>
      <c r="AR361" s="5"/>
      <c r="AS361" s="5"/>
      <c r="AT361" s="5"/>
      <c r="AU361" s="5"/>
      <c r="AV361" s="5"/>
      <c r="AW361" s="5"/>
      <c r="AX361" s="5"/>
    </row>
    <row r="362" spans="1:50" s="223" customFormat="1" ht="15" customHeight="1" x14ac:dyDescent="0.25">
      <c r="A362" s="243" t="s">
        <v>879</v>
      </c>
      <c r="B362" s="244">
        <v>102595</v>
      </c>
      <c r="C362" s="215" t="s">
        <v>2029</v>
      </c>
      <c r="D362" s="215"/>
      <c r="E362" s="239">
        <v>635191</v>
      </c>
      <c r="F362" s="239">
        <v>6187414</v>
      </c>
      <c r="G362" s="227" t="s">
        <v>1389</v>
      </c>
      <c r="H362" s="239"/>
      <c r="I362" s="253">
        <v>591</v>
      </c>
      <c r="J362" s="289">
        <v>39834</v>
      </c>
      <c r="K362" s="415" t="s">
        <v>1965</v>
      </c>
      <c r="L362" s="239"/>
      <c r="M362" s="239"/>
      <c r="N362" s="239"/>
      <c r="O362" s="205">
        <v>734</v>
      </c>
      <c r="P362" s="205"/>
      <c r="Q362" s="239">
        <v>220</v>
      </c>
      <c r="R362" s="239">
        <v>166</v>
      </c>
      <c r="S362" s="190">
        <v>50.594330996647365</v>
      </c>
      <c r="T362" s="190">
        <v>683.40566900335261</v>
      </c>
      <c r="U362" s="239">
        <v>15</v>
      </c>
      <c r="V362" s="246"/>
      <c r="W362" s="253" t="s">
        <v>1972</v>
      </c>
      <c r="X362" s="253" t="s">
        <v>2504</v>
      </c>
      <c r="Y362" s="239">
        <v>180</v>
      </c>
      <c r="Z362" s="239"/>
      <c r="AA362" s="239" t="s">
        <v>1809</v>
      </c>
      <c r="AB362" s="239"/>
      <c r="AC362" s="239" t="s">
        <v>1389</v>
      </c>
      <c r="AD362" s="239" t="s">
        <v>1808</v>
      </c>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row>
    <row r="363" spans="1:50" s="223" customFormat="1" ht="15" customHeight="1" x14ac:dyDescent="0.25">
      <c r="A363" s="225" t="s">
        <v>884</v>
      </c>
      <c r="B363" s="3">
        <v>102597</v>
      </c>
      <c r="C363" s="161" t="s">
        <v>2029</v>
      </c>
      <c r="D363" s="215"/>
      <c r="E363" s="239">
        <v>682706</v>
      </c>
      <c r="F363" s="239">
        <v>6156926</v>
      </c>
      <c r="G363" s="227" t="s">
        <v>1395</v>
      </c>
      <c r="H363" s="239">
        <v>622</v>
      </c>
      <c r="I363" s="239">
        <v>622</v>
      </c>
      <c r="J363" s="289">
        <v>39671</v>
      </c>
      <c r="K363" s="415" t="s">
        <v>1965</v>
      </c>
      <c r="L363" s="1"/>
      <c r="M363" s="1">
        <v>2796</v>
      </c>
      <c r="N363" s="1">
        <f>M363/3.281</f>
        <v>852.1792136543736</v>
      </c>
      <c r="O363" s="205">
        <v>841</v>
      </c>
      <c r="P363" s="205"/>
      <c r="Q363" s="1">
        <v>157</v>
      </c>
      <c r="R363" s="1">
        <v>90</v>
      </c>
      <c r="S363" s="2">
        <v>27.430661383724473</v>
      </c>
      <c r="T363" s="2">
        <v>813.56933861627556</v>
      </c>
      <c r="U363" s="1">
        <v>4</v>
      </c>
      <c r="V363" s="164"/>
      <c r="W363" s="159" t="s">
        <v>1975</v>
      </c>
      <c r="X363" s="164" t="s">
        <v>2090</v>
      </c>
      <c r="Y363" s="1">
        <v>36</v>
      </c>
      <c r="Z363" s="1" t="s">
        <v>1811</v>
      </c>
      <c r="AA363" s="1" t="s">
        <v>1809</v>
      </c>
      <c r="AB363" s="1"/>
      <c r="AC363" s="1" t="s">
        <v>1395</v>
      </c>
      <c r="AD363" s="1" t="s">
        <v>1810</v>
      </c>
      <c r="AE363" s="5"/>
      <c r="AF363" s="5"/>
      <c r="AG363" s="5"/>
      <c r="AH363" s="5"/>
      <c r="AI363" s="5"/>
      <c r="AJ363" s="5"/>
      <c r="AK363" s="5"/>
      <c r="AL363" s="5"/>
      <c r="AM363" s="5"/>
      <c r="AN363" s="5"/>
      <c r="AO363" s="5"/>
      <c r="AP363" s="5"/>
      <c r="AQ363" s="5"/>
      <c r="AR363" s="5"/>
      <c r="AS363" s="5"/>
      <c r="AT363" s="5"/>
      <c r="AU363" s="5"/>
      <c r="AV363" s="5"/>
      <c r="AW363" s="5"/>
      <c r="AX363" s="5"/>
    </row>
    <row r="364" spans="1:50" s="200" customFormat="1" ht="15" customHeight="1" x14ac:dyDescent="0.25">
      <c r="A364" s="225" t="s">
        <v>885</v>
      </c>
      <c r="B364" s="3">
        <v>102615</v>
      </c>
      <c r="C364" s="161" t="s">
        <v>2029</v>
      </c>
      <c r="D364" s="215"/>
      <c r="E364" s="239">
        <v>671127</v>
      </c>
      <c r="F364" s="239">
        <v>6178504</v>
      </c>
      <c r="G364" s="227" t="s">
        <v>1395</v>
      </c>
      <c r="H364" s="239">
        <v>593</v>
      </c>
      <c r="I364" s="239">
        <v>593</v>
      </c>
      <c r="J364" s="289">
        <v>37156</v>
      </c>
      <c r="K364" s="415" t="s">
        <v>1965</v>
      </c>
      <c r="L364" s="1"/>
      <c r="M364" s="1"/>
      <c r="N364" s="1"/>
      <c r="O364" s="205">
        <v>836</v>
      </c>
      <c r="P364" s="205"/>
      <c r="Q364" s="1">
        <v>200</v>
      </c>
      <c r="R364" s="1"/>
      <c r="S364" s="2"/>
      <c r="T364" s="2"/>
      <c r="U364" s="162"/>
      <c r="V364" s="164"/>
      <c r="W364" s="161" t="s">
        <v>1972</v>
      </c>
      <c r="X364" s="161" t="s">
        <v>1965</v>
      </c>
      <c r="Y364" s="1">
        <v>4</v>
      </c>
      <c r="Z364" s="1"/>
      <c r="AA364" s="1" t="s">
        <v>1813</v>
      </c>
      <c r="AB364" s="1"/>
      <c r="AC364" s="1" t="s">
        <v>1395</v>
      </c>
      <c r="AD364" s="1" t="s">
        <v>1812</v>
      </c>
      <c r="AE364" s="5"/>
      <c r="AF364" s="5"/>
      <c r="AG364" s="5"/>
      <c r="AH364" s="5"/>
      <c r="AI364" s="5"/>
      <c r="AJ364" s="5"/>
      <c r="AK364" s="5"/>
      <c r="AL364" s="5"/>
      <c r="AM364" s="5"/>
      <c r="AN364" s="5"/>
      <c r="AO364" s="5"/>
      <c r="AP364" s="5"/>
      <c r="AQ364" s="5"/>
      <c r="AR364" s="5"/>
      <c r="AS364" s="5"/>
      <c r="AT364" s="5"/>
      <c r="AU364" s="5"/>
      <c r="AV364" s="5"/>
      <c r="AW364" s="5"/>
      <c r="AX364" s="5"/>
    </row>
    <row r="365" spans="1:50" s="200" customFormat="1" ht="15" customHeight="1" x14ac:dyDescent="0.25">
      <c r="A365" s="225" t="s">
        <v>886</v>
      </c>
      <c r="B365" s="3">
        <v>102641</v>
      </c>
      <c r="C365" s="161" t="s">
        <v>2029</v>
      </c>
      <c r="D365" s="205"/>
      <c r="E365" s="239">
        <v>684691</v>
      </c>
      <c r="F365" s="239">
        <v>6163695</v>
      </c>
      <c r="G365" s="227" t="s">
        <v>1395</v>
      </c>
      <c r="H365" s="239">
        <v>622</v>
      </c>
      <c r="I365" s="239">
        <v>622</v>
      </c>
      <c r="J365" s="289">
        <v>37531</v>
      </c>
      <c r="K365" s="415" t="s">
        <v>1965</v>
      </c>
      <c r="L365" s="1"/>
      <c r="M365" s="1"/>
      <c r="N365" s="1"/>
      <c r="O365" s="205">
        <v>755</v>
      </c>
      <c r="P365" s="205"/>
      <c r="Q365" s="1">
        <v>239</v>
      </c>
      <c r="R365" s="1">
        <v>173</v>
      </c>
      <c r="S365" s="2">
        <v>52.727826882048156</v>
      </c>
      <c r="T365" s="2">
        <v>702.27217311795187</v>
      </c>
      <c r="U365" s="1">
        <v>25</v>
      </c>
      <c r="V365" s="164"/>
      <c r="W365" s="164" t="s">
        <v>1987</v>
      </c>
      <c r="X365" s="164" t="s">
        <v>2092</v>
      </c>
      <c r="Y365" s="1">
        <v>110</v>
      </c>
      <c r="Z365" s="1" t="s">
        <v>1814</v>
      </c>
      <c r="AA365" s="1" t="s">
        <v>1815</v>
      </c>
      <c r="AB365" s="1"/>
      <c r="AC365" s="1" t="s">
        <v>1395</v>
      </c>
      <c r="AD365" s="1" t="s">
        <v>1579</v>
      </c>
      <c r="AE365" s="5"/>
      <c r="AF365" s="5"/>
      <c r="AG365" s="5"/>
      <c r="AH365" s="5"/>
      <c r="AI365" s="5"/>
      <c r="AJ365" s="5"/>
      <c r="AK365" s="5"/>
      <c r="AL365" s="5"/>
      <c r="AM365" s="5"/>
      <c r="AN365" s="5"/>
      <c r="AO365" s="5"/>
      <c r="AP365" s="5"/>
      <c r="AQ365" s="5"/>
      <c r="AR365" s="5"/>
      <c r="AS365" s="5"/>
      <c r="AT365" s="5"/>
      <c r="AU365" s="5"/>
      <c r="AV365" s="5"/>
      <c r="AW365" s="5"/>
      <c r="AX365" s="5"/>
    </row>
    <row r="366" spans="1:50" s="223" customFormat="1" ht="15" customHeight="1" x14ac:dyDescent="0.25">
      <c r="A366" s="225" t="s">
        <v>889</v>
      </c>
      <c r="B366" s="3">
        <v>102659</v>
      </c>
      <c r="C366" s="161" t="s">
        <v>2029</v>
      </c>
      <c r="D366" s="215"/>
      <c r="E366" s="239">
        <v>646961</v>
      </c>
      <c r="F366" s="239">
        <v>6176502</v>
      </c>
      <c r="G366" s="227" t="s">
        <v>1409</v>
      </c>
      <c r="H366" s="239">
        <v>591</v>
      </c>
      <c r="I366" s="239">
        <v>591</v>
      </c>
      <c r="J366" s="289">
        <v>39647</v>
      </c>
      <c r="K366" s="415" t="s">
        <v>1965</v>
      </c>
      <c r="L366" s="1"/>
      <c r="M366" s="1"/>
      <c r="N366" s="1"/>
      <c r="O366" s="205">
        <v>745</v>
      </c>
      <c r="P366" s="205"/>
      <c r="Q366" s="1">
        <v>300</v>
      </c>
      <c r="R366" s="1">
        <v>72</v>
      </c>
      <c r="S366" s="2">
        <v>21.94452910697958</v>
      </c>
      <c r="T366" s="2">
        <v>723.05547089302047</v>
      </c>
      <c r="U366" s="2">
        <v>4</v>
      </c>
      <c r="V366" s="164"/>
      <c r="W366" s="161" t="s">
        <v>1972</v>
      </c>
      <c r="X366" s="161" t="s">
        <v>2041</v>
      </c>
      <c r="Y366" s="1" t="e">
        <f>VLOOKUP(B366,#REF!,4,FALSE)</f>
        <v>#REF!</v>
      </c>
      <c r="Z366" s="1"/>
      <c r="AA366" s="1" t="s">
        <v>1817</v>
      </c>
      <c r="AB366" s="1"/>
      <c r="AC366" s="1" t="s">
        <v>1409</v>
      </c>
      <c r="AD366" s="1" t="s">
        <v>1816</v>
      </c>
      <c r="AE366" s="5"/>
      <c r="AF366" s="5"/>
      <c r="AG366" s="5"/>
      <c r="AH366" s="5"/>
      <c r="AI366" s="5"/>
      <c r="AJ366" s="5"/>
      <c r="AK366" s="5"/>
      <c r="AL366" s="5"/>
      <c r="AM366" s="5"/>
      <c r="AN366" s="5"/>
      <c r="AO366" s="5"/>
      <c r="AP366" s="5"/>
      <c r="AQ366" s="5"/>
      <c r="AR366" s="5"/>
      <c r="AS366" s="5"/>
      <c r="AT366" s="5"/>
      <c r="AU366" s="5"/>
      <c r="AV366" s="5"/>
      <c r="AW366" s="5"/>
      <c r="AX366" s="5"/>
    </row>
    <row r="367" spans="1:50" s="223" customFormat="1" ht="15" customHeight="1" x14ac:dyDescent="0.25">
      <c r="A367" s="225" t="s">
        <v>891</v>
      </c>
      <c r="B367" s="3">
        <v>102660</v>
      </c>
      <c r="C367" s="161" t="s">
        <v>2029</v>
      </c>
      <c r="D367" s="215"/>
      <c r="E367" s="239">
        <v>646846</v>
      </c>
      <c r="F367" s="239">
        <v>6176602</v>
      </c>
      <c r="G367" s="227" t="s">
        <v>1395</v>
      </c>
      <c r="H367" s="239">
        <v>591</v>
      </c>
      <c r="I367" s="239">
        <v>591</v>
      </c>
      <c r="J367" s="289">
        <v>39647</v>
      </c>
      <c r="K367" s="415" t="s">
        <v>1965</v>
      </c>
      <c r="L367" s="1"/>
      <c r="M367" s="1"/>
      <c r="N367" s="1"/>
      <c r="O367" s="205">
        <v>750</v>
      </c>
      <c r="P367" s="205"/>
      <c r="Q367" s="1">
        <v>200</v>
      </c>
      <c r="R367" s="1">
        <v>60</v>
      </c>
      <c r="S367" s="2">
        <v>18.287107589149649</v>
      </c>
      <c r="T367" s="2">
        <v>731.71289241085037</v>
      </c>
      <c r="U367" s="2">
        <v>3</v>
      </c>
      <c r="V367" s="164"/>
      <c r="W367" s="161" t="s">
        <v>1972</v>
      </c>
      <c r="X367" s="161" t="s">
        <v>2042</v>
      </c>
      <c r="Y367" s="1">
        <v>36</v>
      </c>
      <c r="Z367" s="1"/>
      <c r="AA367" s="1" t="s">
        <v>1818</v>
      </c>
      <c r="AB367" s="1"/>
      <c r="AC367" s="1" t="s">
        <v>1395</v>
      </c>
      <c r="AD367" s="1" t="s">
        <v>1600</v>
      </c>
      <c r="AE367" s="5"/>
      <c r="AF367" s="5"/>
      <c r="AG367" s="5"/>
      <c r="AH367" s="5"/>
      <c r="AI367" s="5"/>
      <c r="AJ367" s="5"/>
      <c r="AK367" s="5"/>
      <c r="AL367" s="5"/>
      <c r="AM367" s="5"/>
      <c r="AN367" s="5"/>
      <c r="AO367" s="5"/>
      <c r="AP367" s="5"/>
      <c r="AQ367" s="5"/>
      <c r="AR367" s="5"/>
      <c r="AS367" s="5"/>
      <c r="AT367" s="5"/>
      <c r="AU367" s="5"/>
      <c r="AV367" s="5"/>
      <c r="AW367" s="5"/>
      <c r="AX367" s="5"/>
    </row>
    <row r="368" spans="1:50" s="200" customFormat="1" ht="15" customHeight="1" x14ac:dyDescent="0.25">
      <c r="A368" s="225" t="s">
        <v>892</v>
      </c>
      <c r="B368" s="3">
        <v>102661</v>
      </c>
      <c r="C368" s="161" t="s">
        <v>2029</v>
      </c>
      <c r="D368" s="215"/>
      <c r="E368" s="239">
        <v>646684</v>
      </c>
      <c r="F368" s="239">
        <v>6176853</v>
      </c>
      <c r="G368" s="227" t="s">
        <v>1395</v>
      </c>
      <c r="H368" s="239">
        <v>591</v>
      </c>
      <c r="I368" s="239">
        <v>591</v>
      </c>
      <c r="J368" s="289">
        <v>39596</v>
      </c>
      <c r="K368" s="415" t="s">
        <v>1965</v>
      </c>
      <c r="L368" s="1"/>
      <c r="M368" s="1"/>
      <c r="N368" s="1"/>
      <c r="O368" s="205">
        <v>792</v>
      </c>
      <c r="P368" s="205"/>
      <c r="Q368" s="1">
        <v>360</v>
      </c>
      <c r="R368" s="1">
        <v>103</v>
      </c>
      <c r="S368" s="2">
        <v>31.39286802804023</v>
      </c>
      <c r="T368" s="2">
        <v>760.6071319719598</v>
      </c>
      <c r="U368" s="2">
        <v>2</v>
      </c>
      <c r="V368" s="164"/>
      <c r="W368" s="161" t="s">
        <v>1972</v>
      </c>
      <c r="X368" s="161" t="s">
        <v>2043</v>
      </c>
      <c r="Y368" s="1">
        <v>60</v>
      </c>
      <c r="Z368" s="1" t="s">
        <v>1819</v>
      </c>
      <c r="AA368" s="1" t="s">
        <v>1820</v>
      </c>
      <c r="AB368" s="1"/>
      <c r="AC368" s="1" t="s">
        <v>1395</v>
      </c>
      <c r="AD368" s="1" t="s">
        <v>1600</v>
      </c>
      <c r="AE368" s="5"/>
      <c r="AF368" s="5"/>
      <c r="AG368" s="5"/>
      <c r="AH368" s="5"/>
      <c r="AI368" s="5"/>
      <c r="AJ368" s="5"/>
      <c r="AK368" s="5"/>
      <c r="AL368" s="5"/>
      <c r="AM368" s="5"/>
      <c r="AN368" s="5"/>
      <c r="AO368" s="5"/>
      <c r="AP368" s="5"/>
      <c r="AQ368" s="5"/>
      <c r="AR368" s="5"/>
      <c r="AS368" s="5"/>
      <c r="AT368" s="5"/>
      <c r="AU368" s="5"/>
      <c r="AV368" s="5"/>
      <c r="AW368" s="5"/>
      <c r="AX368" s="5"/>
    </row>
    <row r="369" spans="1:50" s="200" customFormat="1" ht="15" customHeight="1" x14ac:dyDescent="0.25">
      <c r="A369" s="285" t="s">
        <v>895</v>
      </c>
      <c r="B369" s="286">
        <v>102688</v>
      </c>
      <c r="C369" s="215" t="s">
        <v>2029</v>
      </c>
      <c r="D369" s="215"/>
      <c r="E369" s="287">
        <v>644782</v>
      </c>
      <c r="F369" s="287">
        <v>6184096</v>
      </c>
      <c r="G369" s="227" t="s">
        <v>1395</v>
      </c>
      <c r="H369" s="239"/>
      <c r="I369" s="252">
        <v>596</v>
      </c>
      <c r="J369" s="289">
        <v>33158</v>
      </c>
      <c r="K369" s="415" t="s">
        <v>1965</v>
      </c>
      <c r="L369" s="239"/>
      <c r="M369" s="239"/>
      <c r="N369" s="239"/>
      <c r="O369" s="205">
        <v>717</v>
      </c>
      <c r="P369" s="205"/>
      <c r="Q369" s="239">
        <v>95</v>
      </c>
      <c r="R369" s="239"/>
      <c r="S369" s="190"/>
      <c r="T369" s="190"/>
      <c r="U369" s="253" t="s">
        <v>1664</v>
      </c>
      <c r="V369" s="246"/>
      <c r="W369" s="254" t="s">
        <v>1664</v>
      </c>
      <c r="X369" s="253" t="s">
        <v>1664</v>
      </c>
      <c r="Y369" s="239"/>
      <c r="Z369" s="239"/>
      <c r="AA369" s="239" t="s">
        <v>1821</v>
      </c>
      <c r="AB369" s="239"/>
      <c r="AC369" s="239" t="s">
        <v>1395</v>
      </c>
      <c r="AD369" s="239" t="s">
        <v>1446</v>
      </c>
      <c r="AE369" s="247"/>
      <c r="AF369" s="247"/>
      <c r="AG369" s="247"/>
      <c r="AH369" s="247"/>
      <c r="AI369" s="247"/>
      <c r="AJ369" s="247"/>
      <c r="AK369" s="247"/>
      <c r="AL369" s="247"/>
      <c r="AM369" s="247"/>
      <c r="AN369" s="247"/>
      <c r="AO369" s="247"/>
      <c r="AP369" s="247"/>
      <c r="AQ369" s="247"/>
      <c r="AR369" s="247"/>
      <c r="AS369" s="247"/>
      <c r="AT369" s="247"/>
      <c r="AU369" s="247"/>
      <c r="AV369" s="247"/>
      <c r="AW369" s="247"/>
      <c r="AX369" s="247"/>
    </row>
    <row r="370" spans="1:50" s="200" customFormat="1" ht="15" customHeight="1" x14ac:dyDescent="0.25">
      <c r="A370" s="225" t="s">
        <v>898</v>
      </c>
      <c r="B370" s="3">
        <v>102695</v>
      </c>
      <c r="C370" s="161" t="s">
        <v>2029</v>
      </c>
      <c r="D370" s="205"/>
      <c r="E370" s="239">
        <v>665691</v>
      </c>
      <c r="F370" s="239">
        <v>6187617</v>
      </c>
      <c r="G370" s="227" t="s">
        <v>1395</v>
      </c>
      <c r="H370" s="239">
        <v>593</v>
      </c>
      <c r="I370" s="239">
        <v>593</v>
      </c>
      <c r="J370" s="289">
        <v>37756</v>
      </c>
      <c r="K370" s="415" t="s">
        <v>1965</v>
      </c>
      <c r="L370" s="1"/>
      <c r="M370" s="1">
        <v>2470</v>
      </c>
      <c r="N370" s="1">
        <f>M370/3.281</f>
        <v>752.81926241999383</v>
      </c>
      <c r="O370" s="205">
        <v>757</v>
      </c>
      <c r="P370" s="205"/>
      <c r="Q370" s="1">
        <v>277</v>
      </c>
      <c r="R370" s="1">
        <v>115</v>
      </c>
      <c r="S370" s="2">
        <v>35.050289545870157</v>
      </c>
      <c r="T370" s="2">
        <v>721.9497104541299</v>
      </c>
      <c r="U370" s="2">
        <v>15</v>
      </c>
      <c r="V370" s="164"/>
      <c r="W370" s="159" t="s">
        <v>1975</v>
      </c>
      <c r="X370" s="161" t="s">
        <v>2046</v>
      </c>
      <c r="Y370" s="1">
        <v>55</v>
      </c>
      <c r="Z370" s="1" t="s">
        <v>1823</v>
      </c>
      <c r="AA370" s="1" t="s">
        <v>1824</v>
      </c>
      <c r="AB370" s="1"/>
      <c r="AC370" s="1" t="s">
        <v>1395</v>
      </c>
      <c r="AD370" s="1" t="s">
        <v>1822</v>
      </c>
      <c r="AE370" s="5"/>
      <c r="AF370" s="5"/>
      <c r="AG370" s="5"/>
      <c r="AH370" s="5"/>
      <c r="AI370" s="5"/>
      <c r="AJ370" s="5"/>
      <c r="AK370" s="5"/>
      <c r="AL370" s="5"/>
      <c r="AM370" s="5"/>
      <c r="AN370" s="5"/>
      <c r="AO370" s="5"/>
      <c r="AP370" s="5"/>
      <c r="AQ370" s="5"/>
      <c r="AR370" s="5"/>
      <c r="AS370" s="5"/>
      <c r="AT370" s="5"/>
      <c r="AU370" s="5"/>
      <c r="AV370" s="5"/>
      <c r="AW370" s="5"/>
      <c r="AX370" s="5"/>
    </row>
    <row r="371" spans="1:50" s="200" customFormat="1" ht="15" customHeight="1" x14ac:dyDescent="0.25">
      <c r="A371" s="225" t="s">
        <v>902</v>
      </c>
      <c r="B371" s="3">
        <v>102697</v>
      </c>
      <c r="C371" s="161" t="s">
        <v>2029</v>
      </c>
      <c r="D371" s="215"/>
      <c r="E371" s="239">
        <v>685020</v>
      </c>
      <c r="F371" s="239">
        <v>6203397</v>
      </c>
      <c r="G371" s="227" t="s">
        <v>1395</v>
      </c>
      <c r="H371" s="239">
        <v>851</v>
      </c>
      <c r="I371" s="239">
        <v>851</v>
      </c>
      <c r="J371" s="289">
        <v>36924</v>
      </c>
      <c r="K371" s="415" t="s">
        <v>1965</v>
      </c>
      <c r="L371" s="1"/>
      <c r="M371" s="1"/>
      <c r="N371" s="1"/>
      <c r="O371" s="205">
        <v>634</v>
      </c>
      <c r="P371" s="205"/>
      <c r="Q371" s="1"/>
      <c r="R371" s="1"/>
      <c r="S371" s="2"/>
      <c r="T371" s="2"/>
      <c r="U371" s="164"/>
      <c r="V371" s="164"/>
      <c r="W371" s="165" t="s">
        <v>1965</v>
      </c>
      <c r="X371" s="165" t="s">
        <v>1965</v>
      </c>
      <c r="Y371" s="188"/>
      <c r="Z371" s="1"/>
      <c r="AA371" s="1" t="s">
        <v>1826</v>
      </c>
      <c r="AB371" s="1"/>
      <c r="AC371" s="1" t="s">
        <v>1395</v>
      </c>
      <c r="AD371" s="1" t="s">
        <v>1825</v>
      </c>
      <c r="AE371" s="5"/>
      <c r="AF371" s="5"/>
      <c r="AG371" s="5"/>
      <c r="AH371" s="5"/>
      <c r="AI371" s="5"/>
      <c r="AJ371" s="5"/>
      <c r="AK371" s="5"/>
      <c r="AL371" s="5"/>
      <c r="AM371" s="5"/>
      <c r="AN371" s="5"/>
      <c r="AO371" s="5"/>
      <c r="AP371" s="5"/>
      <c r="AQ371" s="5"/>
      <c r="AR371" s="5"/>
      <c r="AS371" s="5"/>
      <c r="AT371" s="5"/>
      <c r="AU371" s="5"/>
      <c r="AV371" s="5"/>
      <c r="AW371" s="5"/>
      <c r="AX371" s="5"/>
    </row>
    <row r="372" spans="1:50" s="200" customFormat="1" ht="15" customHeight="1" x14ac:dyDescent="0.25">
      <c r="A372" s="243" t="s">
        <v>903</v>
      </c>
      <c r="B372" s="244">
        <v>102701</v>
      </c>
      <c r="C372" s="215" t="s">
        <v>2029</v>
      </c>
      <c r="D372" s="215"/>
      <c r="E372" s="239">
        <v>665100</v>
      </c>
      <c r="F372" s="239">
        <v>6155584</v>
      </c>
      <c r="G372" s="227">
        <v>0</v>
      </c>
      <c r="H372" s="239"/>
      <c r="I372" s="242" t="s">
        <v>2490</v>
      </c>
      <c r="J372" s="289">
        <v>39650</v>
      </c>
      <c r="K372" s="415" t="s">
        <v>1965</v>
      </c>
      <c r="L372" s="239"/>
      <c r="M372" s="239"/>
      <c r="N372" s="239"/>
      <c r="O372" s="205">
        <v>726</v>
      </c>
      <c r="P372" s="205"/>
      <c r="Q372" s="239">
        <v>308</v>
      </c>
      <c r="R372" s="239">
        <v>54</v>
      </c>
      <c r="S372" s="190">
        <v>16.458396830234683</v>
      </c>
      <c r="T372" s="190">
        <v>709.54160316976527</v>
      </c>
      <c r="U372" s="239">
        <v>40</v>
      </c>
      <c r="V372" s="246"/>
      <c r="W372" s="253" t="s">
        <v>42</v>
      </c>
      <c r="X372" s="253" t="s">
        <v>2505</v>
      </c>
      <c r="Y372" s="239"/>
      <c r="Z372" s="239" t="s">
        <v>1828</v>
      </c>
      <c r="AA372" s="239" t="s">
        <v>1829</v>
      </c>
      <c r="AB372" s="239"/>
      <c r="AC372" s="239"/>
      <c r="AD372" s="239" t="s">
        <v>1827</v>
      </c>
      <c r="AE372" s="247"/>
      <c r="AF372" s="247"/>
      <c r="AG372" s="247"/>
      <c r="AH372" s="247"/>
      <c r="AI372" s="247"/>
      <c r="AJ372" s="247"/>
      <c r="AK372" s="247"/>
      <c r="AL372" s="247"/>
      <c r="AM372" s="247"/>
      <c r="AN372" s="247"/>
      <c r="AO372" s="247"/>
      <c r="AP372" s="247"/>
      <c r="AQ372" s="247"/>
      <c r="AR372" s="247"/>
      <c r="AS372" s="247"/>
      <c r="AT372" s="247"/>
      <c r="AU372" s="247"/>
      <c r="AV372" s="247"/>
      <c r="AW372" s="247"/>
      <c r="AX372" s="247"/>
    </row>
    <row r="373" spans="1:50" s="200" customFormat="1" ht="15" customHeight="1" x14ac:dyDescent="0.25">
      <c r="A373" s="243" t="s">
        <v>905</v>
      </c>
      <c r="B373" s="244">
        <v>102749</v>
      </c>
      <c r="C373" s="215" t="s">
        <v>2029</v>
      </c>
      <c r="D373" s="215"/>
      <c r="E373" s="239">
        <v>677994</v>
      </c>
      <c r="F373" s="239">
        <v>6175419</v>
      </c>
      <c r="G373" s="227" t="s">
        <v>1395</v>
      </c>
      <c r="H373" s="239"/>
      <c r="I373" s="242" t="s">
        <v>2490</v>
      </c>
      <c r="J373" s="289">
        <v>35321</v>
      </c>
      <c r="K373" s="415" t="s">
        <v>1965</v>
      </c>
      <c r="L373" s="239"/>
      <c r="M373" s="239"/>
      <c r="N373" s="239"/>
      <c r="O373" s="205">
        <v>656</v>
      </c>
      <c r="P373" s="205"/>
      <c r="Q373" s="239">
        <v>400</v>
      </c>
      <c r="R373" s="239"/>
      <c r="S373" s="190"/>
      <c r="T373" s="190"/>
      <c r="U373" s="253" t="s">
        <v>1664</v>
      </c>
      <c r="V373" s="246"/>
      <c r="W373" s="254" t="s">
        <v>1664</v>
      </c>
      <c r="X373" s="253" t="s">
        <v>1664</v>
      </c>
      <c r="Y373" s="239">
        <v>168</v>
      </c>
      <c r="Z373" s="239"/>
      <c r="AA373" s="239" t="s">
        <v>1831</v>
      </c>
      <c r="AB373" s="239"/>
      <c r="AC373" s="239" t="s">
        <v>1395</v>
      </c>
      <c r="AD373" s="239" t="s">
        <v>1830</v>
      </c>
      <c r="AE373" s="247"/>
      <c r="AF373" s="247"/>
      <c r="AG373" s="247"/>
      <c r="AH373" s="247"/>
      <c r="AI373" s="247"/>
      <c r="AJ373" s="247"/>
      <c r="AK373" s="247"/>
      <c r="AL373" s="247"/>
      <c r="AM373" s="247"/>
      <c r="AN373" s="247"/>
      <c r="AO373" s="247"/>
      <c r="AP373" s="247"/>
      <c r="AQ373" s="247"/>
      <c r="AR373" s="247"/>
      <c r="AS373" s="247"/>
      <c r="AT373" s="247"/>
      <c r="AU373" s="247"/>
      <c r="AV373" s="247"/>
      <c r="AW373" s="247"/>
      <c r="AX373" s="247"/>
    </row>
    <row r="374" spans="1:50" s="200" customFormat="1" ht="15" customHeight="1" x14ac:dyDescent="0.25">
      <c r="A374" s="225" t="s">
        <v>909</v>
      </c>
      <c r="B374" s="3">
        <v>102752</v>
      </c>
      <c r="C374" s="161" t="s">
        <v>2029</v>
      </c>
      <c r="D374" s="215"/>
      <c r="E374" s="239">
        <v>652654</v>
      </c>
      <c r="F374" s="239">
        <v>6180728</v>
      </c>
      <c r="G374" s="227" t="s">
        <v>1395</v>
      </c>
      <c r="H374" s="239">
        <v>597</v>
      </c>
      <c r="I374" s="239">
        <v>597</v>
      </c>
      <c r="J374" s="289">
        <v>35322</v>
      </c>
      <c r="K374" s="415" t="s">
        <v>1965</v>
      </c>
      <c r="L374" s="1"/>
      <c r="M374" s="1"/>
      <c r="N374" s="1"/>
      <c r="O374" s="205">
        <v>715</v>
      </c>
      <c r="P374" s="205"/>
      <c r="Q374" s="1">
        <v>360</v>
      </c>
      <c r="R374" s="1">
        <v>140</v>
      </c>
      <c r="S374" s="2">
        <v>42.669917708015845</v>
      </c>
      <c r="T374" s="2">
        <v>672.33008229198413</v>
      </c>
      <c r="U374" s="2">
        <v>25</v>
      </c>
      <c r="V374" s="164"/>
      <c r="W374" s="195" t="s">
        <v>1976</v>
      </c>
      <c r="X374" s="195" t="s">
        <v>2175</v>
      </c>
      <c r="Y374" s="1">
        <v>270</v>
      </c>
      <c r="Z374" s="1"/>
      <c r="AA374" s="1" t="s">
        <v>1833</v>
      </c>
      <c r="AB374" s="1"/>
      <c r="AC374" s="1" t="s">
        <v>1395</v>
      </c>
      <c r="AD374" s="1" t="s">
        <v>1832</v>
      </c>
      <c r="AE374" s="5"/>
      <c r="AF374" s="5"/>
      <c r="AG374" s="5"/>
      <c r="AH374" s="5"/>
      <c r="AI374" s="5"/>
      <c r="AJ374" s="5"/>
      <c r="AK374" s="5"/>
      <c r="AL374" s="5"/>
      <c r="AM374" s="5"/>
      <c r="AN374" s="5"/>
      <c r="AO374" s="5"/>
      <c r="AP374" s="5"/>
      <c r="AQ374" s="5"/>
      <c r="AR374" s="5"/>
      <c r="AS374" s="5"/>
      <c r="AT374" s="5"/>
      <c r="AU374" s="5"/>
      <c r="AV374" s="5"/>
      <c r="AW374" s="5"/>
      <c r="AX374" s="5"/>
    </row>
    <row r="375" spans="1:50" s="200" customFormat="1" ht="15" customHeight="1" x14ac:dyDescent="0.25">
      <c r="A375" s="243" t="s">
        <v>911</v>
      </c>
      <c r="B375" s="244">
        <v>102755</v>
      </c>
      <c r="C375" s="215" t="s">
        <v>2029</v>
      </c>
      <c r="D375" s="215"/>
      <c r="E375" s="239">
        <v>648335</v>
      </c>
      <c r="F375" s="239">
        <v>6174272</v>
      </c>
      <c r="G375" s="227" t="s">
        <v>1395</v>
      </c>
      <c r="H375" s="239"/>
      <c r="I375" s="253">
        <v>591</v>
      </c>
      <c r="J375" s="289">
        <v>36088</v>
      </c>
      <c r="K375" s="415" t="s">
        <v>1965</v>
      </c>
      <c r="L375" s="239"/>
      <c r="M375" s="239"/>
      <c r="N375" s="239"/>
      <c r="O375" s="205">
        <v>763</v>
      </c>
      <c r="P375" s="205"/>
      <c r="Q375" s="239">
        <v>117</v>
      </c>
      <c r="R375" s="239">
        <v>22</v>
      </c>
      <c r="S375" s="190">
        <v>6.7052727826882048</v>
      </c>
      <c r="T375" s="190">
        <v>756.29472721731179</v>
      </c>
      <c r="U375" s="239">
        <v>15</v>
      </c>
      <c r="V375" s="246"/>
      <c r="W375" s="253" t="s">
        <v>1972</v>
      </c>
      <c r="X375" s="253" t="s">
        <v>2506</v>
      </c>
      <c r="Y375" s="239">
        <v>67</v>
      </c>
      <c r="Z375" s="239" t="s">
        <v>1834</v>
      </c>
      <c r="AA375" s="253" t="s">
        <v>1835</v>
      </c>
      <c r="AB375" s="239" t="s">
        <v>2503</v>
      </c>
      <c r="AC375" s="239" t="s">
        <v>1395</v>
      </c>
      <c r="AD375" s="239" t="s">
        <v>1791</v>
      </c>
      <c r="AE375" s="247"/>
      <c r="AF375" s="247"/>
      <c r="AG375" s="247"/>
      <c r="AH375" s="247"/>
      <c r="AI375" s="247"/>
      <c r="AJ375" s="247"/>
      <c r="AK375" s="247"/>
      <c r="AL375" s="247"/>
      <c r="AM375" s="247"/>
      <c r="AN375" s="247"/>
      <c r="AO375" s="247"/>
      <c r="AP375" s="247"/>
      <c r="AQ375" s="247"/>
      <c r="AR375" s="247"/>
      <c r="AS375" s="247"/>
      <c r="AT375" s="247"/>
      <c r="AU375" s="247"/>
      <c r="AV375" s="247"/>
      <c r="AW375" s="247"/>
      <c r="AX375" s="247"/>
    </row>
    <row r="376" spans="1:50" s="200" customFormat="1" ht="15" customHeight="1" x14ac:dyDescent="0.25">
      <c r="A376" s="225" t="s">
        <v>915</v>
      </c>
      <c r="B376" s="3">
        <v>102756</v>
      </c>
      <c r="C376" s="161" t="s">
        <v>2029</v>
      </c>
      <c r="D376" s="215"/>
      <c r="E376" s="239">
        <v>687767</v>
      </c>
      <c r="F376" s="239">
        <v>6150806</v>
      </c>
      <c r="G376" s="227" t="s">
        <v>1395</v>
      </c>
      <c r="H376" s="239">
        <v>622</v>
      </c>
      <c r="I376" s="239">
        <v>622</v>
      </c>
      <c r="J376" s="289">
        <v>36374</v>
      </c>
      <c r="K376" s="415" t="s">
        <v>1965</v>
      </c>
      <c r="L376" s="1"/>
      <c r="M376" s="1"/>
      <c r="N376" s="1"/>
      <c r="O376" s="205">
        <v>839</v>
      </c>
      <c r="P376" s="205"/>
      <c r="Q376" s="1">
        <v>90</v>
      </c>
      <c r="R376" s="1">
        <v>72</v>
      </c>
      <c r="S376" s="2">
        <v>21.94452910697958</v>
      </c>
      <c r="T376" s="2">
        <v>817.05547089302047</v>
      </c>
      <c r="U376" s="1">
        <v>20</v>
      </c>
      <c r="V376" s="164"/>
      <c r="W376" s="164" t="s">
        <v>1987</v>
      </c>
      <c r="X376" s="164" t="s">
        <v>2127</v>
      </c>
      <c r="Y376" s="1">
        <v>27</v>
      </c>
      <c r="Z376" s="1" t="s">
        <v>1837</v>
      </c>
      <c r="AA376" s="1" t="s">
        <v>1838</v>
      </c>
      <c r="AB376" s="1"/>
      <c r="AC376" s="1" t="s">
        <v>1395</v>
      </c>
      <c r="AD376" s="1" t="s">
        <v>1836</v>
      </c>
      <c r="AE376" s="5"/>
      <c r="AF376" s="5"/>
      <c r="AG376" s="5"/>
      <c r="AH376" s="5"/>
      <c r="AI376" s="5"/>
      <c r="AJ376" s="5"/>
      <c r="AK376" s="5"/>
      <c r="AL376" s="5"/>
      <c r="AM376" s="5"/>
      <c r="AN376" s="5"/>
      <c r="AO376" s="5"/>
      <c r="AP376" s="5"/>
      <c r="AQ376" s="5"/>
      <c r="AR376" s="5"/>
      <c r="AS376" s="5"/>
      <c r="AT376" s="5"/>
      <c r="AU376" s="5"/>
      <c r="AV376" s="5"/>
      <c r="AW376" s="5"/>
      <c r="AX376" s="5"/>
    </row>
    <row r="377" spans="1:50" s="200" customFormat="1" ht="15" customHeight="1" x14ac:dyDescent="0.25">
      <c r="A377" s="285" t="s">
        <v>917</v>
      </c>
      <c r="B377" s="286">
        <v>102757</v>
      </c>
      <c r="C377" s="215" t="s">
        <v>2029</v>
      </c>
      <c r="D377" s="215"/>
      <c r="E377" s="287">
        <v>644783</v>
      </c>
      <c r="F377" s="287">
        <v>6184080</v>
      </c>
      <c r="G377" s="227" t="s">
        <v>1395</v>
      </c>
      <c r="H377" s="239"/>
      <c r="I377" s="252">
        <v>596</v>
      </c>
      <c r="J377" s="289">
        <v>35404</v>
      </c>
      <c r="K377" s="415" t="s">
        <v>1965</v>
      </c>
      <c r="L377" s="239"/>
      <c r="M377" s="239"/>
      <c r="N377" s="239"/>
      <c r="O377" s="205">
        <v>718</v>
      </c>
      <c r="P377" s="205"/>
      <c r="Q377" s="239">
        <v>198</v>
      </c>
      <c r="R377" s="239"/>
      <c r="S377" s="190"/>
      <c r="T377" s="190"/>
      <c r="U377" s="253" t="s">
        <v>1664</v>
      </c>
      <c r="V377" s="246"/>
      <c r="W377" s="254" t="s">
        <v>1664</v>
      </c>
      <c r="X377" s="253" t="s">
        <v>1664</v>
      </c>
      <c r="Y377" s="239"/>
      <c r="Z377" s="239"/>
      <c r="AA377" s="239" t="s">
        <v>1839</v>
      </c>
      <c r="AB377" s="239"/>
      <c r="AC377" s="239" t="s">
        <v>1395</v>
      </c>
      <c r="AD377" s="239" t="s">
        <v>1446</v>
      </c>
      <c r="AE377" s="247"/>
      <c r="AF377" s="247"/>
      <c r="AG377" s="247"/>
      <c r="AH377" s="247"/>
      <c r="AI377" s="247"/>
      <c r="AJ377" s="247"/>
      <c r="AK377" s="247"/>
      <c r="AL377" s="247"/>
      <c r="AM377" s="247"/>
      <c r="AN377" s="247"/>
      <c r="AO377" s="247"/>
      <c r="AP377" s="247"/>
      <c r="AQ377" s="247"/>
      <c r="AR377" s="247"/>
      <c r="AS377" s="247"/>
      <c r="AT377" s="247"/>
      <c r="AU377" s="247"/>
      <c r="AV377" s="247"/>
      <c r="AW377" s="247"/>
      <c r="AX377" s="247"/>
    </row>
    <row r="378" spans="1:50" s="200" customFormat="1" ht="15" customHeight="1" x14ac:dyDescent="0.25">
      <c r="A378" s="225" t="s">
        <v>918</v>
      </c>
      <c r="B378" s="3">
        <v>102775</v>
      </c>
      <c r="C378" s="161" t="s">
        <v>2029</v>
      </c>
      <c r="D378" s="205"/>
      <c r="E378" s="239">
        <v>671538</v>
      </c>
      <c r="F378" s="239">
        <v>6194730</v>
      </c>
      <c r="G378" s="227" t="s">
        <v>1395</v>
      </c>
      <c r="H378" s="215">
        <v>593</v>
      </c>
      <c r="I378" s="215">
        <v>593</v>
      </c>
      <c r="J378" s="289">
        <v>34012</v>
      </c>
      <c r="K378" s="415" t="s">
        <v>1965</v>
      </c>
      <c r="L378" s="1"/>
      <c r="M378" s="1"/>
      <c r="N378" s="1"/>
      <c r="O378" s="205">
        <v>755</v>
      </c>
      <c r="P378" s="205"/>
      <c r="Q378" s="1">
        <v>486</v>
      </c>
      <c r="R378" s="1">
        <v>96.4</v>
      </c>
      <c r="S378" s="2">
        <v>29.38128619323377</v>
      </c>
      <c r="T378" s="2">
        <v>725.61871380676621</v>
      </c>
      <c r="U378" s="2">
        <v>6</v>
      </c>
      <c r="V378" s="164"/>
      <c r="W378" s="161" t="s">
        <v>1987</v>
      </c>
      <c r="X378" s="161" t="s">
        <v>2044</v>
      </c>
      <c r="Y378" s="1">
        <v>67</v>
      </c>
      <c r="Z378" s="1" t="s">
        <v>1841</v>
      </c>
      <c r="AA378" s="1" t="s">
        <v>1842</v>
      </c>
      <c r="AB378" s="1"/>
      <c r="AC378" s="1" t="s">
        <v>1395</v>
      </c>
      <c r="AD378" s="1" t="s">
        <v>1840</v>
      </c>
      <c r="AE378" s="5"/>
      <c r="AF378" s="5"/>
      <c r="AG378" s="5"/>
      <c r="AH378" s="5"/>
      <c r="AI378" s="5"/>
      <c r="AJ378" s="5"/>
      <c r="AK378" s="5"/>
      <c r="AL378" s="5"/>
      <c r="AM378" s="5"/>
      <c r="AN378" s="5"/>
      <c r="AO378" s="5"/>
      <c r="AP378" s="5"/>
      <c r="AQ378" s="5"/>
      <c r="AR378" s="5"/>
      <c r="AS378" s="5"/>
      <c r="AT378" s="5"/>
      <c r="AU378" s="5"/>
      <c r="AV378" s="5"/>
      <c r="AW378" s="5"/>
      <c r="AX378" s="5"/>
    </row>
    <row r="379" spans="1:50" s="200" customFormat="1" ht="15" customHeight="1" x14ac:dyDescent="0.25">
      <c r="A379" s="243" t="s">
        <v>920</v>
      </c>
      <c r="B379" s="244">
        <v>102836</v>
      </c>
      <c r="C379" s="215" t="s">
        <v>2029</v>
      </c>
      <c r="D379" s="215"/>
      <c r="E379" s="239">
        <v>654497</v>
      </c>
      <c r="F379" s="239">
        <v>6179275</v>
      </c>
      <c r="G379" s="227" t="s">
        <v>1395</v>
      </c>
      <c r="H379" s="239"/>
      <c r="I379" s="242" t="s">
        <v>2490</v>
      </c>
      <c r="J379" s="289">
        <v>34289</v>
      </c>
      <c r="K379" s="415" t="s">
        <v>1965</v>
      </c>
      <c r="L379" s="239"/>
      <c r="M379" s="239"/>
      <c r="N379" s="239"/>
      <c r="O379" s="205">
        <v>713</v>
      </c>
      <c r="P379" s="205"/>
      <c r="Q379" s="239">
        <v>400</v>
      </c>
      <c r="R379" s="239">
        <v>150</v>
      </c>
      <c r="S379" s="190">
        <v>45.717768972874119</v>
      </c>
      <c r="T379" s="190">
        <v>667.28223102712593</v>
      </c>
      <c r="U379" s="239"/>
      <c r="V379" s="246"/>
      <c r="W379" s="239"/>
      <c r="X379" s="239"/>
      <c r="Y379" s="239"/>
      <c r="Z379" s="239"/>
      <c r="AA379" s="239" t="s">
        <v>1843</v>
      </c>
      <c r="AB379" s="239"/>
      <c r="AC379" s="239" t="s">
        <v>1395</v>
      </c>
      <c r="AD379" s="239" t="s">
        <v>1541</v>
      </c>
      <c r="AE379" s="247"/>
      <c r="AF379" s="247"/>
      <c r="AG379" s="247"/>
      <c r="AH379" s="247"/>
      <c r="AI379" s="247"/>
      <c r="AJ379" s="247"/>
      <c r="AK379" s="247"/>
      <c r="AL379" s="247"/>
      <c r="AM379" s="247"/>
      <c r="AN379" s="247"/>
      <c r="AO379" s="247"/>
      <c r="AP379" s="247"/>
      <c r="AQ379" s="247"/>
      <c r="AR379" s="247"/>
      <c r="AS379" s="247"/>
      <c r="AT379" s="247"/>
      <c r="AU379" s="247"/>
      <c r="AV379" s="247"/>
      <c r="AW379" s="247"/>
      <c r="AX379" s="247"/>
    </row>
    <row r="380" spans="1:50" s="200" customFormat="1" ht="15" customHeight="1" x14ac:dyDescent="0.25">
      <c r="A380" s="225" t="s">
        <v>921</v>
      </c>
      <c r="B380" s="3">
        <v>102839</v>
      </c>
      <c r="C380" s="161" t="s">
        <v>2029</v>
      </c>
      <c r="D380" s="215"/>
      <c r="E380" s="239">
        <v>663010</v>
      </c>
      <c r="F380" s="239">
        <v>6178240</v>
      </c>
      <c r="G380" s="227" t="s">
        <v>1395</v>
      </c>
      <c r="H380" s="239">
        <v>593</v>
      </c>
      <c r="I380" s="239">
        <v>593</v>
      </c>
      <c r="J380" s="289">
        <v>36637</v>
      </c>
      <c r="K380" s="415" t="s">
        <v>1965</v>
      </c>
      <c r="L380" s="1"/>
      <c r="M380" s="1"/>
      <c r="N380" s="1"/>
      <c r="O380" s="205">
        <v>810</v>
      </c>
      <c r="P380" s="205"/>
      <c r="Q380" s="1">
        <v>93</v>
      </c>
      <c r="R380" s="1">
        <v>25</v>
      </c>
      <c r="S380" s="2">
        <v>7.6196281621456867</v>
      </c>
      <c r="T380" s="2">
        <v>802.38037183785434</v>
      </c>
      <c r="U380" s="2">
        <v>4</v>
      </c>
      <c r="V380" s="164"/>
      <c r="W380" s="161" t="s">
        <v>1972</v>
      </c>
      <c r="X380" s="161" t="s">
        <v>2045</v>
      </c>
      <c r="Y380" s="1">
        <v>21</v>
      </c>
      <c r="Z380" s="1" t="s">
        <v>1845</v>
      </c>
      <c r="AA380" s="1" t="s">
        <v>1846</v>
      </c>
      <c r="AB380" s="1"/>
      <c r="AC380" s="1" t="s">
        <v>1395</v>
      </c>
      <c r="AD380" s="1" t="s">
        <v>1844</v>
      </c>
      <c r="AE380" s="5"/>
      <c r="AF380" s="5"/>
      <c r="AG380" s="5"/>
      <c r="AH380" s="5"/>
      <c r="AI380" s="5"/>
      <c r="AJ380" s="5"/>
      <c r="AK380" s="5"/>
      <c r="AL380" s="5"/>
      <c r="AM380" s="5"/>
      <c r="AN380" s="5"/>
      <c r="AO380" s="5"/>
      <c r="AP380" s="5"/>
      <c r="AQ380" s="5"/>
      <c r="AR380" s="5"/>
      <c r="AS380" s="5"/>
      <c r="AT380" s="5"/>
      <c r="AU380" s="5"/>
      <c r="AV380" s="5"/>
      <c r="AW380" s="5"/>
      <c r="AX380" s="5"/>
    </row>
    <row r="381" spans="1:50" s="200" customFormat="1" ht="15" customHeight="1" x14ac:dyDescent="0.25">
      <c r="A381" s="225" t="s">
        <v>922</v>
      </c>
      <c r="B381" s="3">
        <v>102859</v>
      </c>
      <c r="C381" s="161" t="s">
        <v>2029</v>
      </c>
      <c r="D381" s="215"/>
      <c r="E381" s="239">
        <v>682519</v>
      </c>
      <c r="F381" s="239">
        <v>6173577</v>
      </c>
      <c r="G381" s="227" t="s">
        <v>1395</v>
      </c>
      <c r="H381" s="239">
        <v>622</v>
      </c>
      <c r="I381" s="239">
        <v>622</v>
      </c>
      <c r="J381" s="289">
        <v>35349</v>
      </c>
      <c r="K381" s="415" t="s">
        <v>1965</v>
      </c>
      <c r="L381" s="1"/>
      <c r="M381" s="1"/>
      <c r="N381" s="1"/>
      <c r="O381" s="205">
        <v>716</v>
      </c>
      <c r="P381" s="205"/>
      <c r="Q381" s="1">
        <v>440</v>
      </c>
      <c r="R381" s="1">
        <v>292</v>
      </c>
      <c r="S381" s="2">
        <v>88.997256933861621</v>
      </c>
      <c r="T381" s="2">
        <v>627.00274306613835</v>
      </c>
      <c r="U381" s="1">
        <v>4</v>
      </c>
      <c r="V381" s="164"/>
      <c r="W381" s="237" t="s">
        <v>2486</v>
      </c>
      <c r="X381" s="164" t="s">
        <v>1965</v>
      </c>
      <c r="Y381" s="1">
        <v>386</v>
      </c>
      <c r="Z381" s="1" t="s">
        <v>1848</v>
      </c>
      <c r="AA381" s="1" t="s">
        <v>1831</v>
      </c>
      <c r="AB381" s="1"/>
      <c r="AC381" s="1" t="s">
        <v>1395</v>
      </c>
      <c r="AD381" s="1" t="s">
        <v>1847</v>
      </c>
      <c r="AE381" s="5"/>
      <c r="AF381" s="5"/>
      <c r="AG381" s="5"/>
      <c r="AH381" s="5"/>
      <c r="AI381" s="5"/>
      <c r="AJ381" s="5"/>
      <c r="AK381" s="5"/>
      <c r="AL381" s="5"/>
      <c r="AM381" s="5"/>
      <c r="AN381" s="5"/>
      <c r="AO381" s="5"/>
      <c r="AP381" s="5"/>
      <c r="AQ381" s="5"/>
      <c r="AR381" s="5"/>
      <c r="AS381" s="5"/>
      <c r="AT381" s="5"/>
      <c r="AU381" s="5"/>
      <c r="AV381" s="5"/>
      <c r="AW381" s="5"/>
      <c r="AX381" s="5"/>
    </row>
    <row r="382" spans="1:50" s="200" customFormat="1" ht="15" customHeight="1" x14ac:dyDescent="0.25">
      <c r="A382" s="225" t="s">
        <v>929</v>
      </c>
      <c r="B382" s="3">
        <v>102866</v>
      </c>
      <c r="C382" s="161" t="s">
        <v>2029</v>
      </c>
      <c r="D382" s="215"/>
      <c r="E382" s="239">
        <v>673632</v>
      </c>
      <c r="F382" s="239">
        <v>6197286</v>
      </c>
      <c r="G382" s="227">
        <v>0</v>
      </c>
      <c r="H382" s="239"/>
      <c r="I382" s="239">
        <v>593</v>
      </c>
      <c r="J382" s="289">
        <v>33212</v>
      </c>
      <c r="K382" s="415" t="s">
        <v>1965</v>
      </c>
      <c r="L382" s="1"/>
      <c r="M382" s="1"/>
      <c r="N382" s="1"/>
      <c r="O382" s="205">
        <v>708</v>
      </c>
      <c r="P382" s="205"/>
      <c r="Q382" s="1">
        <v>80</v>
      </c>
      <c r="R382" s="1"/>
      <c r="S382" s="2"/>
      <c r="T382" s="2"/>
      <c r="U382" s="1">
        <v>12</v>
      </c>
      <c r="V382" s="4"/>
      <c r="W382" s="248" t="s">
        <v>1972</v>
      </c>
      <c r="X382" s="248" t="s">
        <v>2507</v>
      </c>
      <c r="Y382" s="1">
        <v>33</v>
      </c>
      <c r="Z382" s="1" t="s">
        <v>1849</v>
      </c>
      <c r="AA382" s="1" t="s">
        <v>1850</v>
      </c>
      <c r="AB382" s="1"/>
      <c r="AC382" s="1"/>
      <c r="AD382" s="1" t="s">
        <v>1685</v>
      </c>
      <c r="AE382" s="5"/>
      <c r="AF382" s="5"/>
      <c r="AG382" s="5"/>
      <c r="AH382" s="5"/>
      <c r="AI382" s="5"/>
      <c r="AJ382" s="5"/>
      <c r="AK382" s="5"/>
      <c r="AL382" s="5"/>
      <c r="AM382" s="5"/>
      <c r="AN382" s="5"/>
      <c r="AO382" s="5"/>
      <c r="AP382" s="5"/>
      <c r="AQ382" s="5"/>
      <c r="AR382" s="5"/>
      <c r="AS382" s="5"/>
      <c r="AT382" s="5"/>
      <c r="AU382" s="5"/>
      <c r="AV382" s="5"/>
      <c r="AW382" s="5"/>
      <c r="AX382" s="5"/>
    </row>
    <row r="383" spans="1:50" s="200" customFormat="1" ht="15" customHeight="1" x14ac:dyDescent="0.25">
      <c r="A383" s="225" t="s">
        <v>931</v>
      </c>
      <c r="B383" s="3">
        <v>102868</v>
      </c>
      <c r="C383" s="161" t="s">
        <v>2029</v>
      </c>
      <c r="D383" s="215"/>
      <c r="E383" s="239">
        <v>679121</v>
      </c>
      <c r="F383" s="239">
        <v>6185737</v>
      </c>
      <c r="G383" s="227">
        <v>0</v>
      </c>
      <c r="H383" s="239">
        <v>593</v>
      </c>
      <c r="I383" s="239">
        <v>593</v>
      </c>
      <c r="J383" s="289">
        <v>34029</v>
      </c>
      <c r="K383" s="415" t="s">
        <v>1965</v>
      </c>
      <c r="L383" s="1"/>
      <c r="M383" s="1"/>
      <c r="N383" s="1"/>
      <c r="O383" s="205">
        <v>712</v>
      </c>
      <c r="P383" s="205"/>
      <c r="Q383" s="1">
        <v>180</v>
      </c>
      <c r="R383" s="1"/>
      <c r="S383" s="2"/>
      <c r="T383" s="2"/>
      <c r="U383" s="2">
        <v>0.33</v>
      </c>
      <c r="V383" s="164"/>
      <c r="W383" s="161" t="s">
        <v>1972</v>
      </c>
      <c r="X383" s="1">
        <v>120</v>
      </c>
      <c r="Y383" s="1">
        <v>34</v>
      </c>
      <c r="Z383" s="1" t="s">
        <v>1851</v>
      </c>
      <c r="AA383" s="1" t="s">
        <v>1852</v>
      </c>
      <c r="AB383" s="1"/>
      <c r="AC383" s="1"/>
      <c r="AD383" s="1" t="s">
        <v>1697</v>
      </c>
      <c r="AE383" s="5"/>
      <c r="AF383" s="5"/>
      <c r="AG383" s="5"/>
      <c r="AH383" s="5"/>
      <c r="AI383" s="5"/>
      <c r="AJ383" s="5"/>
      <c r="AK383" s="5"/>
      <c r="AL383" s="5"/>
      <c r="AM383" s="5"/>
      <c r="AN383" s="5"/>
      <c r="AO383" s="5"/>
      <c r="AP383" s="5"/>
      <c r="AQ383" s="5"/>
      <c r="AR383" s="5"/>
      <c r="AS383" s="5"/>
      <c r="AT383" s="5"/>
      <c r="AU383" s="5"/>
      <c r="AV383" s="5"/>
      <c r="AW383" s="5"/>
      <c r="AX383" s="5"/>
    </row>
    <row r="384" spans="1:50" s="200" customFormat="1" ht="15" customHeight="1" x14ac:dyDescent="0.25">
      <c r="A384" s="225" t="s">
        <v>933</v>
      </c>
      <c r="B384" s="3">
        <v>102871</v>
      </c>
      <c r="C384" s="161" t="s">
        <v>2029</v>
      </c>
      <c r="D384" s="215"/>
      <c r="E384" s="239">
        <v>678060</v>
      </c>
      <c r="F384" s="239">
        <v>6211544</v>
      </c>
      <c r="G384" s="227">
        <v>0</v>
      </c>
      <c r="H384" s="239"/>
      <c r="I384" s="252">
        <v>633</v>
      </c>
      <c r="J384" s="289">
        <v>34241</v>
      </c>
      <c r="K384" s="415" t="s">
        <v>1965</v>
      </c>
      <c r="L384" s="1"/>
      <c r="M384" s="1"/>
      <c r="N384" s="1"/>
      <c r="O384" s="205">
        <v>736</v>
      </c>
      <c r="P384" s="205"/>
      <c r="Q384" s="1">
        <v>115</v>
      </c>
      <c r="R384" s="1">
        <v>32</v>
      </c>
      <c r="S384" s="2">
        <v>9.7531240475464784</v>
      </c>
      <c r="T384" s="2">
        <v>726.24687595245348</v>
      </c>
      <c r="U384" s="1">
        <v>4</v>
      </c>
      <c r="V384" s="4"/>
      <c r="W384" s="159" t="s">
        <v>1975</v>
      </c>
      <c r="X384" s="248" t="s">
        <v>2508</v>
      </c>
      <c r="Y384" s="1">
        <v>40</v>
      </c>
      <c r="Z384" s="1" t="s">
        <v>1853</v>
      </c>
      <c r="AA384" s="1" t="s">
        <v>1854</v>
      </c>
      <c r="AB384" s="1"/>
      <c r="AC384" s="1"/>
      <c r="AD384" s="1" t="s">
        <v>1793</v>
      </c>
      <c r="AE384" s="5"/>
      <c r="AF384" s="5"/>
      <c r="AG384" s="5"/>
      <c r="AH384" s="5"/>
      <c r="AI384" s="5"/>
      <c r="AJ384" s="5"/>
      <c r="AK384" s="5"/>
      <c r="AL384" s="5"/>
      <c r="AM384" s="5"/>
      <c r="AN384" s="5"/>
      <c r="AO384" s="5"/>
      <c r="AP384" s="5"/>
      <c r="AQ384" s="5"/>
      <c r="AR384" s="5"/>
      <c r="AS384" s="5"/>
      <c r="AT384" s="5"/>
      <c r="AU384" s="5"/>
      <c r="AV384" s="5"/>
      <c r="AW384" s="5"/>
      <c r="AX384" s="5"/>
    </row>
    <row r="385" spans="1:50" s="200" customFormat="1" ht="15" customHeight="1" x14ac:dyDescent="0.25">
      <c r="A385" s="263" t="s">
        <v>936</v>
      </c>
      <c r="B385" s="267">
        <v>102883</v>
      </c>
      <c r="C385" s="161" t="s">
        <v>2029</v>
      </c>
      <c r="D385" s="215"/>
      <c r="E385" s="287">
        <v>635060</v>
      </c>
      <c r="F385" s="287">
        <v>6195025</v>
      </c>
      <c r="G385" s="227">
        <v>0</v>
      </c>
      <c r="H385" s="239">
        <v>595</v>
      </c>
      <c r="I385" s="239">
        <v>595</v>
      </c>
      <c r="J385" s="289">
        <v>35744</v>
      </c>
      <c r="K385" s="415" t="s">
        <v>1965</v>
      </c>
      <c r="L385" s="1"/>
      <c r="M385" s="1"/>
      <c r="N385" s="1"/>
      <c r="O385" s="205">
        <v>752</v>
      </c>
      <c r="P385" s="205"/>
      <c r="Q385" s="1">
        <v>136</v>
      </c>
      <c r="R385" s="1">
        <v>69</v>
      </c>
      <c r="S385" s="2">
        <v>21.030173727522097</v>
      </c>
      <c r="T385" s="2">
        <v>730.96982627247792</v>
      </c>
      <c r="U385" s="165">
        <v>10</v>
      </c>
      <c r="V385" s="164"/>
      <c r="W385" s="164" t="s">
        <v>1987</v>
      </c>
      <c r="X385" s="1">
        <v>123</v>
      </c>
      <c r="Y385" s="1">
        <v>4</v>
      </c>
      <c r="Z385" s="1" t="s">
        <v>1855</v>
      </c>
      <c r="AA385" s="1" t="s">
        <v>1856</v>
      </c>
      <c r="AB385" s="1"/>
      <c r="AC385" s="1"/>
      <c r="AD385" s="1" t="s">
        <v>1617</v>
      </c>
      <c r="AE385" s="5"/>
      <c r="AF385" s="5"/>
      <c r="AG385" s="5"/>
      <c r="AH385" s="5"/>
      <c r="AI385" s="5"/>
      <c r="AJ385" s="5"/>
      <c r="AK385" s="5"/>
      <c r="AL385" s="5"/>
      <c r="AM385" s="5"/>
      <c r="AN385" s="5"/>
      <c r="AO385" s="5"/>
      <c r="AP385" s="5"/>
      <c r="AQ385" s="5"/>
      <c r="AR385" s="5"/>
      <c r="AS385" s="5"/>
      <c r="AT385" s="5"/>
      <c r="AU385" s="5"/>
      <c r="AV385" s="5"/>
      <c r="AW385" s="5"/>
      <c r="AX385" s="5"/>
    </row>
    <row r="386" spans="1:50" s="200" customFormat="1" ht="15" customHeight="1" x14ac:dyDescent="0.25">
      <c r="A386" s="225" t="s">
        <v>939</v>
      </c>
      <c r="B386" s="3">
        <v>102888</v>
      </c>
      <c r="C386" s="161" t="s">
        <v>2029</v>
      </c>
      <c r="D386" s="236" t="s">
        <v>2482</v>
      </c>
      <c r="E386" s="239">
        <v>670792</v>
      </c>
      <c r="F386" s="239">
        <v>6178200</v>
      </c>
      <c r="G386" s="227">
        <v>0</v>
      </c>
      <c r="H386" s="239">
        <v>593</v>
      </c>
      <c r="I386" s="239">
        <v>593</v>
      </c>
      <c r="J386" s="289">
        <v>0</v>
      </c>
      <c r="K386" s="415" t="s">
        <v>1965</v>
      </c>
      <c r="L386" s="1"/>
      <c r="M386" s="1"/>
      <c r="N386" s="1"/>
      <c r="O386" s="205">
        <v>869</v>
      </c>
      <c r="P386" s="205"/>
      <c r="Q386" s="1">
        <v>220</v>
      </c>
      <c r="R386" s="1"/>
      <c r="S386" s="2"/>
      <c r="T386" s="2"/>
      <c r="U386" s="2">
        <v>2.5</v>
      </c>
      <c r="V386" s="164"/>
      <c r="W386" s="161" t="s">
        <v>1972</v>
      </c>
      <c r="X386" s="161">
        <v>120</v>
      </c>
      <c r="Y386" s="1">
        <v>26</v>
      </c>
      <c r="Z386" s="1" t="s">
        <v>1857</v>
      </c>
      <c r="AA386" s="1" t="s">
        <v>1858</v>
      </c>
      <c r="AB386" s="1"/>
      <c r="AC386" s="1"/>
      <c r="AD386" s="1" t="s">
        <v>1812</v>
      </c>
      <c r="AE386" s="5"/>
      <c r="AF386" s="5"/>
      <c r="AG386" s="5"/>
      <c r="AH386" s="5"/>
      <c r="AI386" s="5"/>
      <c r="AJ386" s="5"/>
      <c r="AK386" s="5"/>
      <c r="AL386" s="5"/>
      <c r="AM386" s="5"/>
      <c r="AN386" s="5"/>
      <c r="AO386" s="5"/>
      <c r="AP386" s="5"/>
      <c r="AQ386" s="5"/>
      <c r="AR386" s="5"/>
      <c r="AS386" s="5"/>
      <c r="AT386" s="5"/>
      <c r="AU386" s="5"/>
      <c r="AV386" s="5"/>
      <c r="AW386" s="5"/>
      <c r="AX386" s="5"/>
    </row>
    <row r="387" spans="1:50" s="200" customFormat="1" ht="15" customHeight="1" x14ac:dyDescent="0.25">
      <c r="A387" s="225" t="s">
        <v>941</v>
      </c>
      <c r="B387" s="3">
        <v>102890</v>
      </c>
      <c r="C387" s="161" t="s">
        <v>2029</v>
      </c>
      <c r="D387" s="215"/>
      <c r="E387" s="239">
        <v>680350</v>
      </c>
      <c r="F387" s="239">
        <v>6177788</v>
      </c>
      <c r="G387" s="227">
        <v>0</v>
      </c>
      <c r="H387" s="239">
        <v>598</v>
      </c>
      <c r="I387" s="239">
        <v>598</v>
      </c>
      <c r="J387" s="289">
        <v>35350</v>
      </c>
      <c r="K387" s="415" t="s">
        <v>1965</v>
      </c>
      <c r="L387" s="1"/>
      <c r="M387" s="1"/>
      <c r="N387" s="1"/>
      <c r="O387" s="205">
        <v>622</v>
      </c>
      <c r="P387" s="205"/>
      <c r="Q387" s="1">
        <v>145</v>
      </c>
      <c r="R387" s="1"/>
      <c r="S387" s="2"/>
      <c r="T387" s="2"/>
      <c r="U387" s="1"/>
      <c r="V387" s="4"/>
      <c r="W387" s="1"/>
      <c r="X387" s="1"/>
      <c r="Y387" s="1"/>
      <c r="Z387" s="1"/>
      <c r="AA387" s="1" t="s">
        <v>1858</v>
      </c>
      <c r="AB387" s="1"/>
      <c r="AC387" s="1"/>
      <c r="AD387" s="1" t="s">
        <v>1859</v>
      </c>
      <c r="AE387" s="5"/>
      <c r="AF387" s="5"/>
      <c r="AG387" s="5"/>
      <c r="AH387" s="5"/>
      <c r="AI387" s="5"/>
      <c r="AJ387" s="5"/>
      <c r="AK387" s="5"/>
      <c r="AL387" s="5"/>
      <c r="AM387" s="5"/>
      <c r="AN387" s="5"/>
      <c r="AO387" s="5"/>
      <c r="AP387" s="5"/>
      <c r="AQ387" s="5"/>
      <c r="AR387" s="5"/>
      <c r="AS387" s="5"/>
      <c r="AT387" s="5"/>
      <c r="AU387" s="5"/>
      <c r="AV387" s="5"/>
      <c r="AW387" s="5"/>
      <c r="AX387" s="5"/>
    </row>
    <row r="388" spans="1:50" s="200" customFormat="1" ht="15" customHeight="1" x14ac:dyDescent="0.25">
      <c r="A388" s="225" t="s">
        <v>944</v>
      </c>
      <c r="B388" s="3">
        <v>102895</v>
      </c>
      <c r="C388" s="161" t="s">
        <v>2029</v>
      </c>
      <c r="D388" s="215"/>
      <c r="E388" s="239">
        <v>682900</v>
      </c>
      <c r="F388" s="239">
        <v>6177921</v>
      </c>
      <c r="G388" s="227">
        <v>0</v>
      </c>
      <c r="H388" s="239"/>
      <c r="I388" s="242" t="s">
        <v>2490</v>
      </c>
      <c r="J388" s="289">
        <v>33970</v>
      </c>
      <c r="K388" s="415" t="s">
        <v>1965</v>
      </c>
      <c r="L388" s="1"/>
      <c r="M388" s="1"/>
      <c r="N388" s="1"/>
      <c r="O388" s="205">
        <v>672</v>
      </c>
      <c r="P388" s="205"/>
      <c r="Q388" s="1">
        <v>312</v>
      </c>
      <c r="R388" s="1"/>
      <c r="S388" s="2"/>
      <c r="T388" s="2"/>
      <c r="U388" s="1">
        <v>15</v>
      </c>
      <c r="V388" s="4"/>
      <c r="W388" s="248" t="s">
        <v>42</v>
      </c>
      <c r="X388" s="248" t="s">
        <v>2509</v>
      </c>
      <c r="Y388" s="1"/>
      <c r="Z388" s="1"/>
      <c r="AA388" s="1" t="s">
        <v>1861</v>
      </c>
      <c r="AB388" s="1"/>
      <c r="AC388" s="1"/>
      <c r="AD388" s="1" t="s">
        <v>1860</v>
      </c>
      <c r="AE388" s="5"/>
      <c r="AF388" s="5"/>
      <c r="AG388" s="5"/>
      <c r="AH388" s="5"/>
      <c r="AI388" s="5"/>
      <c r="AJ388" s="5"/>
      <c r="AK388" s="5"/>
      <c r="AL388" s="5"/>
      <c r="AM388" s="5"/>
      <c r="AN388" s="5"/>
      <c r="AO388" s="5"/>
      <c r="AP388" s="5"/>
      <c r="AQ388" s="5"/>
      <c r="AR388" s="5"/>
      <c r="AS388" s="5"/>
      <c r="AT388" s="5"/>
      <c r="AU388" s="5"/>
      <c r="AV388" s="5"/>
      <c r="AW388" s="5"/>
      <c r="AX388" s="5"/>
    </row>
    <row r="389" spans="1:50" s="200" customFormat="1" ht="15" customHeight="1" x14ac:dyDescent="0.25">
      <c r="A389" s="225" t="s">
        <v>951</v>
      </c>
      <c r="B389" s="3">
        <v>102901</v>
      </c>
      <c r="C389" s="161" t="s">
        <v>2029</v>
      </c>
      <c r="D389" s="215"/>
      <c r="E389" s="239">
        <v>688315</v>
      </c>
      <c r="F389" s="239">
        <v>6158724</v>
      </c>
      <c r="G389" s="227">
        <v>0</v>
      </c>
      <c r="H389" s="239">
        <v>622</v>
      </c>
      <c r="I389" s="239">
        <v>622</v>
      </c>
      <c r="J389" s="289">
        <v>36309</v>
      </c>
      <c r="K389" s="415" t="s">
        <v>1965</v>
      </c>
      <c r="L389" s="1"/>
      <c r="M389" s="1"/>
      <c r="N389" s="1"/>
      <c r="O389" s="205">
        <v>735</v>
      </c>
      <c r="P389" s="205"/>
      <c r="Q389" s="1">
        <v>180</v>
      </c>
      <c r="R389" s="1">
        <v>8.5</v>
      </c>
      <c r="S389" s="2">
        <v>2.5906735751295336</v>
      </c>
      <c r="T389" s="2">
        <v>732.40932642487041</v>
      </c>
      <c r="U389" s="1">
        <v>25</v>
      </c>
      <c r="V389" s="164"/>
      <c r="W389" s="164" t="s">
        <v>1987</v>
      </c>
      <c r="X389" s="164" t="s">
        <v>2128</v>
      </c>
      <c r="Y389" s="1">
        <v>152</v>
      </c>
      <c r="Z389" s="1"/>
      <c r="AA389" s="1" t="s">
        <v>1863</v>
      </c>
      <c r="AB389" s="1"/>
      <c r="AC389" s="1"/>
      <c r="AD389" s="1" t="s">
        <v>1862</v>
      </c>
      <c r="AE389" s="5"/>
      <c r="AF389" s="5"/>
      <c r="AG389" s="5"/>
      <c r="AH389" s="5"/>
      <c r="AI389" s="5"/>
      <c r="AJ389" s="5"/>
      <c r="AK389" s="5"/>
      <c r="AL389" s="5"/>
      <c r="AM389" s="5"/>
      <c r="AN389" s="5"/>
      <c r="AO389" s="5"/>
      <c r="AP389" s="5"/>
      <c r="AQ389" s="5"/>
      <c r="AR389" s="5"/>
      <c r="AS389" s="5"/>
      <c r="AT389" s="5"/>
      <c r="AU389" s="5"/>
      <c r="AV389" s="5"/>
      <c r="AW389" s="5"/>
      <c r="AX389" s="5"/>
    </row>
    <row r="390" spans="1:50" s="200" customFormat="1" ht="15" customHeight="1" x14ac:dyDescent="0.25">
      <c r="A390" s="225" t="s">
        <v>954</v>
      </c>
      <c r="B390" s="3">
        <v>102905</v>
      </c>
      <c r="C390" s="161" t="s">
        <v>2029</v>
      </c>
      <c r="D390" s="253"/>
      <c r="E390" s="239">
        <v>651212</v>
      </c>
      <c r="F390" s="239">
        <v>6163186</v>
      </c>
      <c r="G390" s="227">
        <v>0</v>
      </c>
      <c r="H390" s="239"/>
      <c r="I390" s="242" t="s">
        <v>2490</v>
      </c>
      <c r="J390" s="289">
        <v>34832</v>
      </c>
      <c r="K390" s="415" t="s">
        <v>1965</v>
      </c>
      <c r="L390" s="1"/>
      <c r="M390" s="1"/>
      <c r="N390" s="1"/>
      <c r="O390" s="205">
        <v>765</v>
      </c>
      <c r="P390" s="205">
        <v>774</v>
      </c>
      <c r="Q390" s="1">
        <v>135</v>
      </c>
      <c r="R390" s="1">
        <v>6</v>
      </c>
      <c r="S390" s="2">
        <v>1.8287107589149649</v>
      </c>
      <c r="T390" s="2">
        <v>763.17128924108499</v>
      </c>
      <c r="U390" s="1">
        <v>20</v>
      </c>
      <c r="V390" s="4"/>
      <c r="W390" s="248" t="s">
        <v>1972</v>
      </c>
      <c r="X390" s="233" t="s">
        <v>2453</v>
      </c>
      <c r="Y390" s="1">
        <v>32</v>
      </c>
      <c r="Z390" s="1" t="s">
        <v>1865</v>
      </c>
      <c r="AA390" s="1" t="s">
        <v>1866</v>
      </c>
      <c r="AB390" s="1"/>
      <c r="AC390" s="1"/>
      <c r="AD390" s="1" t="s">
        <v>1864</v>
      </c>
      <c r="AE390" s="5"/>
      <c r="AF390" s="5"/>
      <c r="AG390" s="5"/>
      <c r="AH390" s="5"/>
      <c r="AI390" s="5"/>
      <c r="AJ390" s="5"/>
      <c r="AK390" s="5"/>
      <c r="AL390" s="5"/>
      <c r="AM390" s="5"/>
      <c r="AN390" s="5"/>
      <c r="AO390" s="5"/>
      <c r="AP390" s="5"/>
      <c r="AQ390" s="5"/>
      <c r="AR390" s="5"/>
      <c r="AS390" s="5"/>
      <c r="AT390" s="5"/>
      <c r="AU390" s="5"/>
      <c r="AV390" s="5"/>
      <c r="AW390" s="5"/>
      <c r="AX390" s="5"/>
    </row>
    <row r="391" spans="1:50" s="200" customFormat="1" ht="15" customHeight="1" x14ac:dyDescent="0.25">
      <c r="A391" s="225" t="s">
        <v>956</v>
      </c>
      <c r="B391" s="3">
        <v>103008</v>
      </c>
      <c r="C391" s="161" t="s">
        <v>2029</v>
      </c>
      <c r="D391" s="215"/>
      <c r="E391" s="239">
        <v>635006</v>
      </c>
      <c r="F391" s="239">
        <v>6191340</v>
      </c>
      <c r="G391" s="227" t="s">
        <v>1395</v>
      </c>
      <c r="H391" s="239"/>
      <c r="I391" s="239">
        <v>592</v>
      </c>
      <c r="J391" s="289">
        <v>0</v>
      </c>
      <c r="K391" s="415" t="s">
        <v>1965</v>
      </c>
      <c r="L391" s="1"/>
      <c r="M391" s="1"/>
      <c r="N391" s="1"/>
      <c r="O391" s="205">
        <v>702</v>
      </c>
      <c r="P391" s="205"/>
      <c r="Q391" s="1">
        <v>48</v>
      </c>
      <c r="R391" s="1">
        <v>10</v>
      </c>
      <c r="S391" s="2">
        <v>3.047851264858275</v>
      </c>
      <c r="T391" s="2">
        <v>698.95214873514169</v>
      </c>
      <c r="U391" s="248" t="s">
        <v>2138</v>
      </c>
      <c r="V391" s="4"/>
      <c r="W391" s="248" t="s">
        <v>42</v>
      </c>
      <c r="X391" s="248" t="s">
        <v>2510</v>
      </c>
      <c r="Y391" s="1"/>
      <c r="Z391" s="1"/>
      <c r="AA391" s="6" t="s">
        <v>1867</v>
      </c>
      <c r="AB391" s="6"/>
      <c r="AC391" s="1" t="s">
        <v>1395</v>
      </c>
      <c r="AD391" s="1" t="s">
        <v>1438</v>
      </c>
      <c r="AE391" s="5"/>
      <c r="AF391" s="5"/>
      <c r="AG391" s="5"/>
      <c r="AH391" s="5"/>
      <c r="AI391" s="5"/>
      <c r="AJ391" s="5"/>
      <c r="AK391" s="5"/>
      <c r="AL391" s="5"/>
      <c r="AM391" s="5"/>
      <c r="AN391" s="5"/>
      <c r="AO391" s="5"/>
      <c r="AP391" s="5"/>
      <c r="AQ391" s="5"/>
      <c r="AR391" s="5"/>
      <c r="AS391" s="5"/>
      <c r="AT391" s="5"/>
      <c r="AU391" s="5"/>
      <c r="AV391" s="5"/>
      <c r="AW391" s="5"/>
      <c r="AX391" s="5"/>
    </row>
    <row r="392" spans="1:50" s="200" customFormat="1" ht="15" customHeight="1" x14ac:dyDescent="0.25">
      <c r="A392" s="225" t="s">
        <v>958</v>
      </c>
      <c r="B392" s="3">
        <v>103009</v>
      </c>
      <c r="C392" s="161" t="s">
        <v>2029</v>
      </c>
      <c r="D392" s="215"/>
      <c r="E392" s="239">
        <v>641477</v>
      </c>
      <c r="F392" s="239">
        <v>6191560</v>
      </c>
      <c r="G392" s="227" t="s">
        <v>1395</v>
      </c>
      <c r="H392" s="239"/>
      <c r="I392" s="239">
        <v>594</v>
      </c>
      <c r="J392" s="289">
        <v>22647</v>
      </c>
      <c r="K392" s="415" t="s">
        <v>1965</v>
      </c>
      <c r="L392" s="1"/>
      <c r="M392" s="1"/>
      <c r="N392" s="1"/>
      <c r="O392" s="205">
        <v>707</v>
      </c>
      <c r="P392" s="205"/>
      <c r="Q392" s="1">
        <v>200</v>
      </c>
      <c r="R392" s="1"/>
      <c r="S392" s="2"/>
      <c r="T392" s="2"/>
      <c r="U392" s="1"/>
      <c r="V392" s="4"/>
      <c r="W392" s="1"/>
      <c r="X392" s="1"/>
      <c r="Y392" s="1"/>
      <c r="Z392" s="1"/>
      <c r="AA392" s="1"/>
      <c r="AB392" s="1"/>
      <c r="AC392" s="1" t="s">
        <v>1395</v>
      </c>
      <c r="AD392" s="1" t="s">
        <v>1506</v>
      </c>
      <c r="AE392" s="5"/>
      <c r="AF392" s="5"/>
      <c r="AG392" s="5"/>
      <c r="AH392" s="5"/>
      <c r="AI392" s="5"/>
      <c r="AJ392" s="5"/>
      <c r="AK392" s="5"/>
      <c r="AL392" s="5"/>
      <c r="AM392" s="5"/>
      <c r="AN392" s="5"/>
      <c r="AO392" s="5"/>
      <c r="AP392" s="5"/>
      <c r="AQ392" s="5"/>
      <c r="AR392" s="5"/>
      <c r="AS392" s="5"/>
      <c r="AT392" s="5"/>
      <c r="AU392" s="5"/>
      <c r="AV392" s="5"/>
      <c r="AW392" s="5"/>
      <c r="AX392" s="5"/>
    </row>
    <row r="393" spans="1:50" s="200" customFormat="1" ht="15" customHeight="1" x14ac:dyDescent="0.25">
      <c r="A393" s="225" t="s">
        <v>961</v>
      </c>
      <c r="B393" s="3">
        <v>103010</v>
      </c>
      <c r="C393" s="161" t="s">
        <v>2029</v>
      </c>
      <c r="D393" s="215"/>
      <c r="E393" s="239">
        <v>641588</v>
      </c>
      <c r="F393" s="239">
        <v>6191515</v>
      </c>
      <c r="G393" s="227" t="s">
        <v>1395</v>
      </c>
      <c r="H393" s="239"/>
      <c r="I393" s="239">
        <v>594</v>
      </c>
      <c r="J393" s="289">
        <v>22647</v>
      </c>
      <c r="K393" s="415" t="s">
        <v>1965</v>
      </c>
      <c r="L393" s="1"/>
      <c r="M393" s="1"/>
      <c r="N393" s="1"/>
      <c r="O393" s="205">
        <v>702</v>
      </c>
      <c r="P393" s="205"/>
      <c r="Q393" s="1">
        <v>320</v>
      </c>
      <c r="R393" s="1"/>
      <c r="S393" s="2"/>
      <c r="T393" s="2"/>
      <c r="U393" s="2"/>
      <c r="V393" s="4"/>
      <c r="W393" s="248" t="s">
        <v>246</v>
      </c>
      <c r="X393" s="248" t="s">
        <v>2511</v>
      </c>
      <c r="Y393" s="1">
        <v>300</v>
      </c>
      <c r="Z393" s="1"/>
      <c r="AA393" s="1"/>
      <c r="AB393" s="1"/>
      <c r="AC393" s="1" t="s">
        <v>1395</v>
      </c>
      <c r="AD393" s="1" t="s">
        <v>1506</v>
      </c>
      <c r="AE393" s="5"/>
      <c r="AF393" s="5"/>
      <c r="AG393" s="5"/>
      <c r="AH393" s="5"/>
      <c r="AI393" s="5"/>
      <c r="AJ393" s="5"/>
      <c r="AK393" s="5"/>
      <c r="AL393" s="5"/>
      <c r="AM393" s="5"/>
      <c r="AN393" s="5"/>
      <c r="AO393" s="5"/>
      <c r="AP393" s="5"/>
      <c r="AQ393" s="5"/>
      <c r="AR393" s="5"/>
      <c r="AS393" s="5"/>
      <c r="AT393" s="5"/>
      <c r="AU393" s="5"/>
      <c r="AV393" s="5"/>
      <c r="AW393" s="5"/>
      <c r="AX393" s="5"/>
    </row>
    <row r="394" spans="1:50" s="200" customFormat="1" ht="15" customHeight="1" x14ac:dyDescent="0.25">
      <c r="A394" s="225" t="s">
        <v>962</v>
      </c>
      <c r="B394" s="3">
        <v>103011</v>
      </c>
      <c r="C394" s="161" t="s">
        <v>2029</v>
      </c>
      <c r="D394" s="215"/>
      <c r="E394" s="239">
        <v>682550</v>
      </c>
      <c r="F394" s="239">
        <v>6210030</v>
      </c>
      <c r="G394" s="227" t="s">
        <v>1395</v>
      </c>
      <c r="H394" s="239"/>
      <c r="I394" s="416">
        <v>633</v>
      </c>
      <c r="J394" s="289">
        <v>367</v>
      </c>
      <c r="K394" s="415" t="s">
        <v>1965</v>
      </c>
      <c r="L394" s="1"/>
      <c r="M394" s="1"/>
      <c r="N394" s="1"/>
      <c r="O394" s="205">
        <v>670</v>
      </c>
      <c r="P394" s="205"/>
      <c r="Q394" s="1">
        <v>12</v>
      </c>
      <c r="R394" s="1">
        <v>6</v>
      </c>
      <c r="S394" s="2">
        <v>1.8287107589149649</v>
      </c>
      <c r="T394" s="2">
        <v>668.17128924108499</v>
      </c>
      <c r="U394" s="2"/>
      <c r="V394" s="4"/>
      <c r="W394" s="1"/>
      <c r="X394" s="1"/>
      <c r="Y394" s="1"/>
      <c r="Z394" s="1"/>
      <c r="AA394" s="1"/>
      <c r="AB394" s="1"/>
      <c r="AC394" s="1" t="s">
        <v>1395</v>
      </c>
      <c r="AD394" s="1" t="s">
        <v>1450</v>
      </c>
      <c r="AE394" s="5"/>
      <c r="AF394" s="5"/>
      <c r="AG394" s="5"/>
      <c r="AH394" s="5"/>
      <c r="AI394" s="5"/>
      <c r="AJ394" s="5"/>
      <c r="AK394" s="5"/>
      <c r="AL394" s="5"/>
      <c r="AM394" s="5"/>
      <c r="AN394" s="5"/>
      <c r="AO394" s="5"/>
      <c r="AP394" s="5"/>
      <c r="AQ394" s="5"/>
      <c r="AR394" s="5"/>
      <c r="AS394" s="5"/>
      <c r="AT394" s="5"/>
      <c r="AU394" s="5"/>
      <c r="AV394" s="5"/>
      <c r="AW394" s="5"/>
      <c r="AX394" s="5"/>
    </row>
    <row r="395" spans="1:50" s="200" customFormat="1" ht="15" customHeight="1" x14ac:dyDescent="0.25">
      <c r="A395" s="225" t="s">
        <v>963</v>
      </c>
      <c r="B395" s="3">
        <v>103012</v>
      </c>
      <c r="C395" s="161" t="s">
        <v>2029</v>
      </c>
      <c r="D395" s="215"/>
      <c r="E395" s="239">
        <v>682550</v>
      </c>
      <c r="F395" s="239">
        <v>6210060</v>
      </c>
      <c r="G395" s="227" t="s">
        <v>1395</v>
      </c>
      <c r="H395" s="239"/>
      <c r="I395" s="416">
        <v>633</v>
      </c>
      <c r="J395" s="289">
        <v>20090</v>
      </c>
      <c r="K395" s="415" t="s">
        <v>1965</v>
      </c>
      <c r="L395" s="1"/>
      <c r="M395" s="1"/>
      <c r="N395" s="1"/>
      <c r="O395" s="205">
        <v>672</v>
      </c>
      <c r="P395" s="205"/>
      <c r="Q395" s="1">
        <v>12</v>
      </c>
      <c r="R395" s="1">
        <v>6</v>
      </c>
      <c r="S395" s="2">
        <v>1.8287107589149649</v>
      </c>
      <c r="T395" s="2">
        <v>670.17128924108499</v>
      </c>
      <c r="U395" s="2"/>
      <c r="V395" s="4"/>
      <c r="W395" s="1"/>
      <c r="X395" s="1"/>
      <c r="Y395" s="1"/>
      <c r="Z395" s="1"/>
      <c r="AA395" s="1" t="s">
        <v>1405</v>
      </c>
      <c r="AB395" s="1"/>
      <c r="AC395" s="1" t="s">
        <v>1395</v>
      </c>
      <c r="AD395" s="1" t="s">
        <v>1450</v>
      </c>
      <c r="AE395" s="5"/>
      <c r="AF395" s="5"/>
      <c r="AG395" s="5"/>
      <c r="AH395" s="5"/>
      <c r="AI395" s="5"/>
      <c r="AJ395" s="5"/>
      <c r="AK395" s="5"/>
      <c r="AL395" s="5"/>
      <c r="AM395" s="5"/>
      <c r="AN395" s="5"/>
      <c r="AO395" s="5"/>
      <c r="AP395" s="5"/>
      <c r="AQ395" s="5"/>
      <c r="AR395" s="5"/>
      <c r="AS395" s="5"/>
      <c r="AT395" s="5"/>
      <c r="AU395" s="5"/>
      <c r="AV395" s="5"/>
      <c r="AW395" s="5"/>
      <c r="AX395" s="5"/>
    </row>
    <row r="396" spans="1:50" s="200" customFormat="1" ht="15" customHeight="1" x14ac:dyDescent="0.25">
      <c r="A396" s="225" t="s">
        <v>965</v>
      </c>
      <c r="B396" s="3">
        <v>103013</v>
      </c>
      <c r="C396" s="161" t="s">
        <v>2029</v>
      </c>
      <c r="D396" s="215"/>
      <c r="E396" s="239">
        <v>682550</v>
      </c>
      <c r="F396" s="239">
        <v>6210090</v>
      </c>
      <c r="G396" s="227" t="s">
        <v>1395</v>
      </c>
      <c r="H396" s="239"/>
      <c r="I396" s="416">
        <v>633</v>
      </c>
      <c r="J396" s="289">
        <v>367</v>
      </c>
      <c r="K396" s="415" t="s">
        <v>1965</v>
      </c>
      <c r="L396" s="1"/>
      <c r="M396" s="1"/>
      <c r="N396" s="1"/>
      <c r="O396" s="205">
        <v>673</v>
      </c>
      <c r="P396" s="205"/>
      <c r="Q396" s="1">
        <v>12</v>
      </c>
      <c r="R396" s="1">
        <v>6</v>
      </c>
      <c r="S396" s="2">
        <v>1.8287107589149649</v>
      </c>
      <c r="T396" s="2">
        <v>671.17128924108499</v>
      </c>
      <c r="U396" s="2"/>
      <c r="V396" s="4"/>
      <c r="W396" s="1"/>
      <c r="X396" s="1"/>
      <c r="Y396" s="1"/>
      <c r="Z396" s="1"/>
      <c r="AA396" s="1"/>
      <c r="AB396" s="1"/>
      <c r="AC396" s="1" t="s">
        <v>1395</v>
      </c>
      <c r="AD396" s="1" t="s">
        <v>1450</v>
      </c>
      <c r="AE396" s="5"/>
      <c r="AF396" s="5"/>
      <c r="AG396" s="5"/>
      <c r="AH396" s="5"/>
      <c r="AI396" s="5"/>
      <c r="AJ396" s="5"/>
      <c r="AK396" s="5"/>
      <c r="AL396" s="5"/>
      <c r="AM396" s="5"/>
      <c r="AN396" s="5"/>
      <c r="AO396" s="5"/>
      <c r="AP396" s="5"/>
      <c r="AQ396" s="5"/>
      <c r="AR396" s="5"/>
      <c r="AS396" s="5"/>
      <c r="AT396" s="5"/>
      <c r="AU396" s="5"/>
      <c r="AV396" s="5"/>
      <c r="AW396" s="5"/>
      <c r="AX396" s="5"/>
    </row>
    <row r="397" spans="1:50" s="200" customFormat="1" ht="15" customHeight="1" x14ac:dyDescent="0.25">
      <c r="A397" s="225" t="s">
        <v>966</v>
      </c>
      <c r="B397" s="3">
        <v>103014</v>
      </c>
      <c r="C397" s="161" t="s">
        <v>2029</v>
      </c>
      <c r="D397" s="423"/>
      <c r="E397" s="239">
        <v>655355</v>
      </c>
      <c r="F397" s="239">
        <v>6187700</v>
      </c>
      <c r="G397" s="227" t="s">
        <v>1395</v>
      </c>
      <c r="H397" s="239"/>
      <c r="I397" s="416">
        <v>851</v>
      </c>
      <c r="J397" s="289">
        <v>367</v>
      </c>
      <c r="K397" s="414" t="s">
        <v>1973</v>
      </c>
      <c r="L397" s="1"/>
      <c r="M397" s="1"/>
      <c r="N397" s="1"/>
      <c r="O397" s="205">
        <v>839</v>
      </c>
      <c r="P397" s="205"/>
      <c r="Q397" s="1">
        <v>12</v>
      </c>
      <c r="R397" s="1"/>
      <c r="S397" s="2"/>
      <c r="T397" s="2"/>
      <c r="U397" s="2"/>
      <c r="V397" s="4"/>
      <c r="W397" s="248" t="s">
        <v>3</v>
      </c>
      <c r="X397" s="248" t="s">
        <v>2512</v>
      </c>
      <c r="Y397" s="1"/>
      <c r="Z397" s="1"/>
      <c r="AA397" s="1"/>
      <c r="AB397" s="1"/>
      <c r="AC397" s="1" t="s">
        <v>1395</v>
      </c>
      <c r="AD397" s="1" t="s">
        <v>1433</v>
      </c>
      <c r="AE397" s="5"/>
      <c r="AF397" s="5"/>
      <c r="AG397" s="5"/>
      <c r="AH397" s="5"/>
      <c r="AI397" s="5"/>
      <c r="AJ397" s="5"/>
      <c r="AK397" s="5"/>
      <c r="AL397" s="5"/>
      <c r="AM397" s="5"/>
      <c r="AN397" s="5"/>
      <c r="AO397" s="5"/>
      <c r="AP397" s="5"/>
      <c r="AQ397" s="5"/>
      <c r="AR397" s="5"/>
      <c r="AS397" s="5"/>
      <c r="AT397" s="5"/>
      <c r="AU397" s="5"/>
      <c r="AV397" s="5"/>
      <c r="AW397" s="5"/>
      <c r="AX397" s="5"/>
    </row>
    <row r="398" spans="1:50" s="200" customFormat="1" ht="15" customHeight="1" x14ac:dyDescent="0.25">
      <c r="A398" s="225" t="s">
        <v>967</v>
      </c>
      <c r="B398" s="3">
        <v>103015</v>
      </c>
      <c r="C398" s="161" t="s">
        <v>2029</v>
      </c>
      <c r="D398" s="215"/>
      <c r="E398" s="239">
        <v>651003</v>
      </c>
      <c r="F398" s="239">
        <v>6191761</v>
      </c>
      <c r="G398" s="227" t="s">
        <v>1395</v>
      </c>
      <c r="H398" s="239"/>
      <c r="I398" s="239">
        <v>593</v>
      </c>
      <c r="J398" s="289">
        <v>17899</v>
      </c>
      <c r="K398" s="414" t="s">
        <v>1973</v>
      </c>
      <c r="L398" s="1"/>
      <c r="M398" s="1">
        <v>2636</v>
      </c>
      <c r="N398" s="1">
        <f>M398/3.281</f>
        <v>803.41359341664122</v>
      </c>
      <c r="O398" s="205">
        <v>804</v>
      </c>
      <c r="P398" s="205"/>
      <c r="Q398" s="1">
        <v>16</v>
      </c>
      <c r="R398" s="1">
        <v>0.3</v>
      </c>
      <c r="S398" s="2">
        <v>0.10057909174032308</v>
      </c>
      <c r="T398" s="2">
        <v>803.89942090825969</v>
      </c>
      <c r="U398" s="2">
        <v>0.26</v>
      </c>
      <c r="V398" s="4"/>
      <c r="W398" s="248" t="s">
        <v>1972</v>
      </c>
      <c r="X398" s="255" t="s">
        <v>2513</v>
      </c>
      <c r="Y398" s="1">
        <v>10</v>
      </c>
      <c r="Z398" s="1"/>
      <c r="AA398" s="1" t="s">
        <v>1868</v>
      </c>
      <c r="AB398" s="1"/>
      <c r="AC398" s="1" t="s">
        <v>1395</v>
      </c>
      <c r="AD398" s="1" t="s">
        <v>1415</v>
      </c>
      <c r="AE398" s="5"/>
      <c r="AF398" s="5"/>
      <c r="AG398" s="5"/>
      <c r="AH398" s="5"/>
      <c r="AI398" s="5"/>
      <c r="AJ398" s="5"/>
      <c r="AK398" s="5"/>
      <c r="AL398" s="5"/>
      <c r="AM398" s="5"/>
      <c r="AN398" s="5"/>
      <c r="AO398" s="5"/>
      <c r="AP398" s="5"/>
      <c r="AQ398" s="5"/>
      <c r="AR398" s="5"/>
      <c r="AS398" s="5"/>
      <c r="AT398" s="5"/>
      <c r="AU398" s="5"/>
      <c r="AV398" s="5"/>
      <c r="AW398" s="5"/>
      <c r="AX398" s="5"/>
    </row>
    <row r="399" spans="1:50" s="223" customFormat="1" ht="15" customHeight="1" x14ac:dyDescent="0.25">
      <c r="A399" s="225" t="s">
        <v>968</v>
      </c>
      <c r="B399" s="3">
        <v>103017</v>
      </c>
      <c r="C399" s="161" t="s">
        <v>2029</v>
      </c>
      <c r="D399" s="281"/>
      <c r="E399" s="239">
        <v>628729</v>
      </c>
      <c r="F399" s="239">
        <v>6182091</v>
      </c>
      <c r="G399" s="227" t="s">
        <v>1395</v>
      </c>
      <c r="H399" s="239"/>
      <c r="I399" s="239">
        <v>594</v>
      </c>
      <c r="J399" s="289">
        <v>24838</v>
      </c>
      <c r="K399" s="415" t="s">
        <v>1965</v>
      </c>
      <c r="L399" s="1"/>
      <c r="M399" s="1"/>
      <c r="N399" s="1"/>
      <c r="O399" s="205">
        <v>704</v>
      </c>
      <c r="P399" s="205"/>
      <c r="Q399" s="1">
        <v>160</v>
      </c>
      <c r="R399" s="1"/>
      <c r="S399" s="2"/>
      <c r="T399" s="2"/>
      <c r="U399" s="197"/>
      <c r="V399" s="4"/>
      <c r="W399" s="199"/>
      <c r="X399" s="199"/>
      <c r="Y399" s="199"/>
      <c r="Z399" s="1"/>
      <c r="AA399" s="1"/>
      <c r="AB399" s="1"/>
      <c r="AC399" s="1" t="s">
        <v>1395</v>
      </c>
      <c r="AD399" s="1" t="s">
        <v>1546</v>
      </c>
      <c r="AE399" s="5"/>
      <c r="AF399" s="5"/>
      <c r="AG399" s="5"/>
      <c r="AH399" s="5"/>
      <c r="AI399" s="5"/>
      <c r="AJ399" s="5"/>
      <c r="AK399" s="5"/>
      <c r="AL399" s="5"/>
      <c r="AM399" s="5"/>
      <c r="AN399" s="5"/>
      <c r="AO399" s="5"/>
      <c r="AP399" s="5"/>
      <c r="AQ399" s="5"/>
      <c r="AR399" s="5"/>
      <c r="AS399" s="5"/>
      <c r="AT399" s="5"/>
      <c r="AU399" s="5"/>
      <c r="AV399" s="5"/>
      <c r="AW399" s="5"/>
      <c r="AX399" s="5"/>
    </row>
    <row r="400" spans="1:50" s="223" customFormat="1" ht="15" customHeight="1" x14ac:dyDescent="0.25">
      <c r="A400" s="225" t="s">
        <v>970</v>
      </c>
      <c r="B400" s="3">
        <v>103018</v>
      </c>
      <c r="C400" s="161" t="s">
        <v>2029</v>
      </c>
      <c r="D400" s="215"/>
      <c r="E400" s="239">
        <v>628729</v>
      </c>
      <c r="F400" s="239">
        <v>6182121</v>
      </c>
      <c r="G400" s="227" t="s">
        <v>1395</v>
      </c>
      <c r="H400" s="239"/>
      <c r="I400" s="239">
        <v>594</v>
      </c>
      <c r="J400" s="289">
        <v>24838</v>
      </c>
      <c r="K400" s="415" t="s">
        <v>1965</v>
      </c>
      <c r="L400" s="1"/>
      <c r="M400" s="1"/>
      <c r="N400" s="1"/>
      <c r="O400" s="205">
        <v>702</v>
      </c>
      <c r="P400" s="205"/>
      <c r="Q400" s="1">
        <v>160</v>
      </c>
      <c r="R400" s="1"/>
      <c r="S400" s="2"/>
      <c r="T400" s="2"/>
      <c r="U400" s="197"/>
      <c r="V400" s="4"/>
      <c r="W400" s="199"/>
      <c r="X400" s="199"/>
      <c r="Y400" s="199"/>
      <c r="Z400" s="1"/>
      <c r="AA400" s="1"/>
      <c r="AB400" s="1"/>
      <c r="AC400" s="1" t="s">
        <v>1395</v>
      </c>
      <c r="AD400" s="1" t="s">
        <v>1546</v>
      </c>
      <c r="AE400" s="5"/>
      <c r="AF400" s="5"/>
      <c r="AG400" s="5"/>
      <c r="AH400" s="5"/>
      <c r="AI400" s="5"/>
      <c r="AJ400" s="5"/>
      <c r="AK400" s="5"/>
      <c r="AL400" s="5"/>
      <c r="AM400" s="5"/>
      <c r="AN400" s="5"/>
      <c r="AO400" s="5"/>
      <c r="AP400" s="5"/>
      <c r="AQ400" s="5"/>
      <c r="AR400" s="5"/>
      <c r="AS400" s="5"/>
      <c r="AT400" s="5"/>
      <c r="AU400" s="5"/>
      <c r="AV400" s="5"/>
      <c r="AW400" s="5"/>
      <c r="AX400" s="5"/>
    </row>
    <row r="401" spans="1:50" s="223" customFormat="1" ht="15" customHeight="1" x14ac:dyDescent="0.25">
      <c r="A401" s="225" t="s">
        <v>971</v>
      </c>
      <c r="B401" s="3">
        <v>104447</v>
      </c>
      <c r="C401" s="161" t="s">
        <v>2029</v>
      </c>
      <c r="D401" s="215"/>
      <c r="E401" s="239">
        <v>637602</v>
      </c>
      <c r="F401" s="239">
        <v>6190189</v>
      </c>
      <c r="G401" s="227" t="s">
        <v>1395</v>
      </c>
      <c r="H401" s="239"/>
      <c r="I401" s="253">
        <v>591</v>
      </c>
      <c r="J401" s="289">
        <v>32720</v>
      </c>
      <c r="K401" s="415" t="s">
        <v>1965</v>
      </c>
      <c r="L401" s="1"/>
      <c r="M401" s="1"/>
      <c r="N401" s="1"/>
      <c r="O401" s="205">
        <v>718</v>
      </c>
      <c r="P401" s="205"/>
      <c r="Q401" s="1">
        <v>100</v>
      </c>
      <c r="R401" s="1">
        <v>51</v>
      </c>
      <c r="S401" s="2">
        <v>15.544041450777202</v>
      </c>
      <c r="T401" s="2">
        <v>702.45595854922283</v>
      </c>
      <c r="U401" s="1">
        <v>21</v>
      </c>
      <c r="V401" s="4"/>
      <c r="W401" s="248" t="s">
        <v>1972</v>
      </c>
      <c r="X401" s="1">
        <v>90</v>
      </c>
      <c r="Y401" s="1">
        <v>35</v>
      </c>
      <c r="Z401" s="1" t="s">
        <v>1869</v>
      </c>
      <c r="AA401" s="1" t="s">
        <v>1870</v>
      </c>
      <c r="AB401" s="1"/>
      <c r="AC401" s="1" t="s">
        <v>1395</v>
      </c>
      <c r="AD401" s="1" t="s">
        <v>1452</v>
      </c>
      <c r="AE401" s="5"/>
      <c r="AF401" s="5"/>
      <c r="AG401" s="5"/>
      <c r="AH401" s="5"/>
      <c r="AI401" s="5"/>
      <c r="AJ401" s="5"/>
      <c r="AK401" s="5"/>
      <c r="AL401" s="5"/>
      <c r="AM401" s="5"/>
      <c r="AN401" s="5"/>
      <c r="AO401" s="5"/>
      <c r="AP401" s="5"/>
      <c r="AQ401" s="5"/>
      <c r="AR401" s="5"/>
      <c r="AS401" s="5"/>
      <c r="AT401" s="5"/>
      <c r="AU401" s="5"/>
      <c r="AV401" s="5"/>
      <c r="AW401" s="5"/>
      <c r="AX401" s="5"/>
    </row>
    <row r="402" spans="1:50" s="223" customFormat="1" ht="15" customHeight="1" x14ac:dyDescent="0.25">
      <c r="A402" s="225" t="s">
        <v>973</v>
      </c>
      <c r="B402" s="3">
        <v>104468</v>
      </c>
      <c r="C402" s="161" t="s">
        <v>2029</v>
      </c>
      <c r="D402" s="215"/>
      <c r="E402" s="239">
        <v>670722</v>
      </c>
      <c r="F402" s="239">
        <v>6216920</v>
      </c>
      <c r="G402" s="227" t="s">
        <v>1391</v>
      </c>
      <c r="H402" s="239"/>
      <c r="I402" s="239">
        <v>631</v>
      </c>
      <c r="J402" s="289">
        <v>28126</v>
      </c>
      <c r="K402" s="415" t="s">
        <v>1965</v>
      </c>
      <c r="L402" s="1"/>
      <c r="M402" s="1"/>
      <c r="N402" s="1"/>
      <c r="O402" s="205">
        <v>694</v>
      </c>
      <c r="P402" s="205"/>
      <c r="Q402" s="1">
        <v>380</v>
      </c>
      <c r="R402" s="1"/>
      <c r="S402" s="2"/>
      <c r="T402" s="2"/>
      <c r="U402" s="1">
        <v>8</v>
      </c>
      <c r="V402" s="4"/>
      <c r="W402" s="1"/>
      <c r="X402" s="1"/>
      <c r="Y402" s="1">
        <v>40</v>
      </c>
      <c r="Z402" s="1"/>
      <c r="AA402" s="1" t="s">
        <v>1871</v>
      </c>
      <c r="AB402" s="1"/>
      <c r="AC402" s="1" t="s">
        <v>1391</v>
      </c>
      <c r="AD402" s="1" t="s">
        <v>1390</v>
      </c>
      <c r="AE402" s="5"/>
      <c r="AF402" s="5"/>
      <c r="AG402" s="5"/>
      <c r="AH402" s="5"/>
      <c r="AI402" s="5"/>
      <c r="AJ402" s="5"/>
      <c r="AK402" s="5"/>
      <c r="AL402" s="5"/>
      <c r="AM402" s="5"/>
      <c r="AN402" s="5"/>
      <c r="AO402" s="5"/>
      <c r="AP402" s="5"/>
      <c r="AQ402" s="5"/>
      <c r="AR402" s="5"/>
      <c r="AS402" s="5"/>
      <c r="AT402" s="5"/>
      <c r="AU402" s="5"/>
      <c r="AV402" s="5"/>
      <c r="AW402" s="5"/>
      <c r="AX402" s="5"/>
    </row>
    <row r="403" spans="1:50" s="223" customFormat="1" ht="15" customHeight="1" x14ac:dyDescent="0.25">
      <c r="A403" s="225" t="s">
        <v>974</v>
      </c>
      <c r="B403" s="3">
        <v>104469</v>
      </c>
      <c r="C403" s="161" t="s">
        <v>2029</v>
      </c>
      <c r="D403" s="215"/>
      <c r="E403" s="239">
        <v>672525</v>
      </c>
      <c r="F403" s="239">
        <v>6216941</v>
      </c>
      <c r="G403" s="227" t="s">
        <v>1389</v>
      </c>
      <c r="H403" s="239"/>
      <c r="I403" s="239">
        <v>631</v>
      </c>
      <c r="J403" s="289">
        <v>28126</v>
      </c>
      <c r="K403" s="415" t="s">
        <v>1965</v>
      </c>
      <c r="L403" s="1"/>
      <c r="M403" s="1"/>
      <c r="N403" s="1"/>
      <c r="O403" s="205">
        <v>708</v>
      </c>
      <c r="P403" s="205"/>
      <c r="Q403" s="1">
        <v>225</v>
      </c>
      <c r="R403" s="1"/>
      <c r="S403" s="2"/>
      <c r="T403" s="2"/>
      <c r="U403" s="1">
        <v>3</v>
      </c>
      <c r="V403" s="4"/>
      <c r="W403" s="1"/>
      <c r="X403" s="1"/>
      <c r="Y403" s="1">
        <v>50</v>
      </c>
      <c r="Z403" s="1"/>
      <c r="AA403" s="1" t="s">
        <v>1872</v>
      </c>
      <c r="AB403" s="1"/>
      <c r="AC403" s="1" t="s">
        <v>1389</v>
      </c>
      <c r="AD403" s="1" t="s">
        <v>1587</v>
      </c>
      <c r="AE403" s="5"/>
      <c r="AF403" s="5"/>
      <c r="AG403" s="5"/>
      <c r="AH403" s="5"/>
      <c r="AI403" s="5"/>
      <c r="AJ403" s="5"/>
      <c r="AK403" s="5"/>
      <c r="AL403" s="5"/>
      <c r="AM403" s="5"/>
      <c r="AN403" s="5"/>
      <c r="AO403" s="5"/>
      <c r="AP403" s="5"/>
      <c r="AQ403" s="5"/>
      <c r="AR403" s="5"/>
      <c r="AS403" s="5"/>
      <c r="AT403" s="5"/>
      <c r="AU403" s="5"/>
      <c r="AV403" s="5"/>
      <c r="AW403" s="5"/>
      <c r="AX403" s="5"/>
    </row>
    <row r="404" spans="1:50" s="223" customFormat="1" ht="15" customHeight="1" x14ac:dyDescent="0.25">
      <c r="A404" s="225" t="s">
        <v>975</v>
      </c>
      <c r="B404" s="3">
        <v>104707</v>
      </c>
      <c r="C404" s="161" t="s">
        <v>2029</v>
      </c>
      <c r="D404" s="423"/>
      <c r="E404" s="239">
        <v>626802</v>
      </c>
      <c r="F404" s="239">
        <v>6188488</v>
      </c>
      <c r="G404" s="227" t="s">
        <v>1718</v>
      </c>
      <c r="H404" s="239"/>
      <c r="I404" s="253">
        <v>591</v>
      </c>
      <c r="J404" s="289">
        <v>40872</v>
      </c>
      <c r="K404" s="415" t="s">
        <v>1965</v>
      </c>
      <c r="L404" s="10">
        <v>5</v>
      </c>
      <c r="M404" s="1"/>
      <c r="N404" s="1"/>
      <c r="O404" s="205">
        <v>770</v>
      </c>
      <c r="P404" s="229"/>
      <c r="Q404" s="1">
        <v>100</v>
      </c>
      <c r="R404" s="1">
        <v>80</v>
      </c>
      <c r="S404" s="2">
        <v>24.3828101188662</v>
      </c>
      <c r="T404" s="2">
        <v>745.61718988113375</v>
      </c>
      <c r="U404" s="1">
        <v>30</v>
      </c>
      <c r="V404" s="164"/>
      <c r="W404" s="230" t="s">
        <v>1987</v>
      </c>
      <c r="X404" s="230"/>
      <c r="Y404" s="1">
        <v>10</v>
      </c>
      <c r="Z404" s="1"/>
      <c r="AA404" s="1"/>
      <c r="AB404" s="1"/>
      <c r="AC404" s="1" t="s">
        <v>1718</v>
      </c>
      <c r="AD404" s="1" t="s">
        <v>1746</v>
      </c>
      <c r="AE404" s="5"/>
      <c r="AF404" s="5"/>
      <c r="AG404" s="5"/>
      <c r="AH404" s="5"/>
      <c r="AI404" s="5"/>
      <c r="AJ404" s="5"/>
      <c r="AK404" s="5"/>
      <c r="AL404" s="5"/>
      <c r="AM404" s="5"/>
      <c r="AN404" s="5"/>
      <c r="AO404" s="5"/>
      <c r="AP404" s="5"/>
      <c r="AQ404" s="5"/>
      <c r="AR404" s="5"/>
      <c r="AS404" s="5"/>
      <c r="AT404" s="5"/>
      <c r="AU404" s="5"/>
      <c r="AV404" s="5"/>
      <c r="AW404" s="5"/>
      <c r="AX404" s="5"/>
    </row>
    <row r="405" spans="1:50" s="223" customFormat="1" ht="15" customHeight="1" x14ac:dyDescent="0.25">
      <c r="A405" s="225" t="s">
        <v>976</v>
      </c>
      <c r="B405" s="3">
        <v>104708</v>
      </c>
      <c r="C405" s="161" t="s">
        <v>2029</v>
      </c>
      <c r="D405" s="215"/>
      <c r="E405" s="239">
        <v>633334</v>
      </c>
      <c r="F405" s="239">
        <v>6189581</v>
      </c>
      <c r="G405" s="227" t="s">
        <v>1718</v>
      </c>
      <c r="H405" s="239"/>
      <c r="I405" s="239">
        <v>591</v>
      </c>
      <c r="J405" s="289">
        <v>40873</v>
      </c>
      <c r="K405" s="415" t="s">
        <v>1965</v>
      </c>
      <c r="L405" s="10">
        <v>5</v>
      </c>
      <c r="M405" s="1"/>
      <c r="N405" s="1"/>
      <c r="O405" s="205">
        <v>724</v>
      </c>
      <c r="P405" s="205"/>
      <c r="Q405" s="1">
        <v>80</v>
      </c>
      <c r="R405" s="1">
        <v>38</v>
      </c>
      <c r="S405" s="2">
        <v>11.581834806461444</v>
      </c>
      <c r="T405" s="2">
        <v>712.41816519353858</v>
      </c>
      <c r="U405" s="1">
        <v>20</v>
      </c>
      <c r="V405" s="4"/>
      <c r="W405" s="248" t="s">
        <v>1987</v>
      </c>
      <c r="X405" s="248" t="s">
        <v>2507</v>
      </c>
      <c r="Y405" s="1">
        <v>40</v>
      </c>
      <c r="Z405" s="1"/>
      <c r="AA405" s="1"/>
      <c r="AB405" s="1"/>
      <c r="AC405" s="1" t="s">
        <v>1718</v>
      </c>
      <c r="AD405" s="1" t="s">
        <v>1462</v>
      </c>
      <c r="AE405" s="5"/>
      <c r="AF405" s="5"/>
      <c r="AG405" s="5"/>
      <c r="AH405" s="5"/>
      <c r="AI405" s="5"/>
      <c r="AJ405" s="5"/>
      <c r="AK405" s="5"/>
      <c r="AL405" s="5"/>
      <c r="AM405" s="5"/>
      <c r="AN405" s="5"/>
      <c r="AO405" s="5"/>
      <c r="AP405" s="5"/>
      <c r="AQ405" s="5"/>
      <c r="AR405" s="5"/>
      <c r="AS405" s="5"/>
      <c r="AT405" s="5"/>
      <c r="AU405" s="5"/>
      <c r="AV405" s="5"/>
      <c r="AW405" s="5"/>
      <c r="AX405" s="5"/>
    </row>
    <row r="406" spans="1:50" s="223" customFormat="1" ht="15" customHeight="1" x14ac:dyDescent="0.25">
      <c r="A406" s="263" t="s">
        <v>978</v>
      </c>
      <c r="B406" s="267">
        <v>104709</v>
      </c>
      <c r="C406" s="161" t="s">
        <v>2029</v>
      </c>
      <c r="D406" s="215"/>
      <c r="E406" s="287">
        <v>659177</v>
      </c>
      <c r="F406" s="287">
        <v>6198989</v>
      </c>
      <c r="G406" s="227" t="s">
        <v>1718</v>
      </c>
      <c r="H406" s="239"/>
      <c r="I406" s="239">
        <v>593</v>
      </c>
      <c r="J406" s="289">
        <v>40875</v>
      </c>
      <c r="K406" s="415" t="s">
        <v>1965</v>
      </c>
      <c r="L406" s="10">
        <v>5</v>
      </c>
      <c r="M406" s="1"/>
      <c r="N406" s="1"/>
      <c r="O406" s="205">
        <v>699</v>
      </c>
      <c r="P406" s="205"/>
      <c r="Q406" s="1">
        <v>300</v>
      </c>
      <c r="R406" s="1"/>
      <c r="S406" s="2"/>
      <c r="T406" s="2"/>
      <c r="U406" s="4">
        <v>0.25</v>
      </c>
      <c r="V406" s="4"/>
      <c r="W406" s="159" t="s">
        <v>1975</v>
      </c>
      <c r="X406" s="1"/>
      <c r="Y406" s="1">
        <v>35</v>
      </c>
      <c r="Z406" s="1"/>
      <c r="AA406" s="1" t="s">
        <v>1874</v>
      </c>
      <c r="AB406" s="1"/>
      <c r="AC406" s="1" t="s">
        <v>1718</v>
      </c>
      <c r="AD406" s="1" t="s">
        <v>1873</v>
      </c>
      <c r="AE406" s="5"/>
      <c r="AF406" s="5"/>
      <c r="AG406" s="5"/>
      <c r="AH406" s="5"/>
      <c r="AI406" s="5"/>
      <c r="AJ406" s="5"/>
      <c r="AK406" s="5"/>
      <c r="AL406" s="5"/>
      <c r="AM406" s="5"/>
      <c r="AN406" s="5"/>
      <c r="AO406" s="5"/>
      <c r="AP406" s="5"/>
      <c r="AQ406" s="5"/>
      <c r="AR406" s="5"/>
      <c r="AS406" s="5"/>
      <c r="AT406" s="5"/>
      <c r="AU406" s="5"/>
      <c r="AV406" s="5"/>
      <c r="AW406" s="5"/>
      <c r="AX406" s="5"/>
    </row>
    <row r="407" spans="1:50" s="223" customFormat="1" ht="15" customHeight="1" x14ac:dyDescent="0.25">
      <c r="A407" s="263" t="s">
        <v>979</v>
      </c>
      <c r="B407" s="267">
        <v>104710</v>
      </c>
      <c r="C407" s="161" t="s">
        <v>2029</v>
      </c>
      <c r="D407" s="215"/>
      <c r="E407" s="287">
        <v>673833</v>
      </c>
      <c r="F407" s="287">
        <v>6197299</v>
      </c>
      <c r="G407" s="227" t="s">
        <v>1718</v>
      </c>
      <c r="H407" s="239"/>
      <c r="I407" s="239">
        <v>593</v>
      </c>
      <c r="J407" s="289">
        <v>40877</v>
      </c>
      <c r="K407" s="415" t="s">
        <v>1965</v>
      </c>
      <c r="L407" s="10">
        <v>5</v>
      </c>
      <c r="M407" s="1"/>
      <c r="N407" s="1"/>
      <c r="O407" s="205">
        <v>709</v>
      </c>
      <c r="P407" s="205"/>
      <c r="Q407" s="1">
        <v>80</v>
      </c>
      <c r="R407" s="1"/>
      <c r="S407" s="2"/>
      <c r="T407" s="2"/>
      <c r="U407" s="1">
        <v>30</v>
      </c>
      <c r="V407" s="4"/>
      <c r="W407" s="159" t="s">
        <v>1975</v>
      </c>
      <c r="X407" s="248" t="s">
        <v>2514</v>
      </c>
      <c r="Y407" s="1">
        <v>34</v>
      </c>
      <c r="Z407" s="1"/>
      <c r="AA407" s="1"/>
      <c r="AB407" s="1"/>
      <c r="AC407" s="1" t="s">
        <v>1718</v>
      </c>
      <c r="AD407" s="1" t="s">
        <v>1685</v>
      </c>
      <c r="AE407" s="5"/>
      <c r="AF407" s="5"/>
      <c r="AG407" s="5"/>
      <c r="AH407" s="5"/>
      <c r="AI407" s="5"/>
      <c r="AJ407" s="5"/>
      <c r="AK407" s="5"/>
      <c r="AL407" s="5"/>
      <c r="AM407" s="5"/>
      <c r="AN407" s="5"/>
      <c r="AO407" s="5"/>
      <c r="AP407" s="5"/>
      <c r="AQ407" s="5"/>
      <c r="AR407" s="5"/>
      <c r="AS407" s="5"/>
      <c r="AT407" s="5"/>
      <c r="AU407" s="5"/>
      <c r="AV407" s="5"/>
      <c r="AW407" s="5"/>
      <c r="AX407" s="5"/>
    </row>
    <row r="408" spans="1:50" s="200" customFormat="1" ht="15" customHeight="1" x14ac:dyDescent="0.25">
      <c r="A408" s="263" t="s">
        <v>980</v>
      </c>
      <c r="B408" s="267">
        <v>104711</v>
      </c>
      <c r="C408" s="161" t="s">
        <v>2029</v>
      </c>
      <c r="D408" s="215"/>
      <c r="E408" s="287">
        <v>664182</v>
      </c>
      <c r="F408" s="287">
        <v>6187977</v>
      </c>
      <c r="G408" s="227" t="s">
        <v>1718</v>
      </c>
      <c r="H408" s="239"/>
      <c r="I408" s="239">
        <v>593</v>
      </c>
      <c r="J408" s="289">
        <v>40874</v>
      </c>
      <c r="K408" s="415" t="s">
        <v>1965</v>
      </c>
      <c r="L408" s="10">
        <v>5</v>
      </c>
      <c r="M408" s="1"/>
      <c r="N408" s="1"/>
      <c r="O408" s="205">
        <v>775</v>
      </c>
      <c r="P408" s="205"/>
      <c r="Q408" s="1">
        <v>160</v>
      </c>
      <c r="R408" s="1">
        <v>60</v>
      </c>
      <c r="S408" s="2">
        <v>18.287107589149649</v>
      </c>
      <c r="T408" s="2">
        <v>756.71289241085037</v>
      </c>
      <c r="U408" s="1">
        <v>5</v>
      </c>
      <c r="V408" s="4"/>
      <c r="W408" s="159" t="s">
        <v>1975</v>
      </c>
      <c r="X408" s="233"/>
      <c r="Y408" s="1">
        <v>60</v>
      </c>
      <c r="Z408" s="1"/>
      <c r="AA408" s="1"/>
      <c r="AB408" s="1"/>
      <c r="AC408" s="1" t="s">
        <v>1718</v>
      </c>
      <c r="AD408" s="1" t="s">
        <v>1875</v>
      </c>
      <c r="AE408" s="5"/>
      <c r="AF408" s="5"/>
      <c r="AG408" s="5"/>
      <c r="AH408" s="5"/>
      <c r="AI408" s="5"/>
      <c r="AJ408" s="5"/>
      <c r="AK408" s="5"/>
      <c r="AL408" s="5"/>
      <c r="AM408" s="5"/>
      <c r="AN408" s="5"/>
      <c r="AO408" s="5"/>
      <c r="AP408" s="5"/>
      <c r="AQ408" s="5"/>
      <c r="AR408" s="5"/>
      <c r="AS408" s="5"/>
      <c r="AT408" s="5"/>
      <c r="AU408" s="5"/>
      <c r="AV408" s="5"/>
      <c r="AW408" s="5"/>
      <c r="AX408" s="5"/>
    </row>
    <row r="409" spans="1:50" s="200" customFormat="1" ht="15" customHeight="1" x14ac:dyDescent="0.25">
      <c r="A409" s="263" t="s">
        <v>982</v>
      </c>
      <c r="B409" s="267">
        <v>104712</v>
      </c>
      <c r="C409" s="161" t="s">
        <v>2029</v>
      </c>
      <c r="D409" s="215"/>
      <c r="E409" s="287">
        <v>628711</v>
      </c>
      <c r="F409" s="287">
        <v>6180470</v>
      </c>
      <c r="G409" s="227" t="s">
        <v>1718</v>
      </c>
      <c r="H409" s="239"/>
      <c r="I409" s="239">
        <v>591</v>
      </c>
      <c r="J409" s="289">
        <v>40869</v>
      </c>
      <c r="K409" s="415" t="s">
        <v>1965</v>
      </c>
      <c r="L409" s="10">
        <v>5</v>
      </c>
      <c r="M409" s="1"/>
      <c r="N409" s="1"/>
      <c r="O409" s="205">
        <v>701</v>
      </c>
      <c r="P409" s="205"/>
      <c r="Q409" s="1">
        <v>265</v>
      </c>
      <c r="R409" s="1">
        <v>100</v>
      </c>
      <c r="S409" s="2">
        <v>30.478512648582747</v>
      </c>
      <c r="T409" s="2">
        <v>670.52148735141725</v>
      </c>
      <c r="U409" s="1">
        <v>10</v>
      </c>
      <c r="V409" s="4"/>
      <c r="W409" s="248" t="s">
        <v>2436</v>
      </c>
      <c r="X409" s="199" t="s">
        <v>2190</v>
      </c>
      <c r="Y409" s="1">
        <v>260</v>
      </c>
      <c r="Z409" s="1"/>
      <c r="AA409" s="1" t="s">
        <v>1877</v>
      </c>
      <c r="AB409" s="1"/>
      <c r="AC409" s="1" t="s">
        <v>1718</v>
      </c>
      <c r="AD409" s="1" t="s">
        <v>1876</v>
      </c>
      <c r="AE409" s="5"/>
      <c r="AF409" s="5"/>
      <c r="AG409" s="5"/>
      <c r="AH409" s="5"/>
      <c r="AI409" s="5"/>
      <c r="AJ409" s="5"/>
      <c r="AK409" s="5"/>
      <c r="AL409" s="5"/>
      <c r="AM409" s="5"/>
      <c r="AN409" s="5"/>
      <c r="AO409" s="5"/>
      <c r="AP409" s="5"/>
      <c r="AQ409" s="5"/>
      <c r="AR409" s="5"/>
      <c r="AS409" s="5"/>
      <c r="AT409" s="5"/>
      <c r="AU409" s="5"/>
      <c r="AV409" s="5"/>
      <c r="AW409" s="5"/>
      <c r="AX409" s="5"/>
    </row>
    <row r="410" spans="1:50" s="200" customFormat="1" ht="15" customHeight="1" x14ac:dyDescent="0.25">
      <c r="A410" s="263" t="s">
        <v>983</v>
      </c>
      <c r="B410" s="267">
        <v>106687</v>
      </c>
      <c r="C410" s="161" t="s">
        <v>2029</v>
      </c>
      <c r="D410" s="423"/>
      <c r="E410" s="287">
        <v>654289</v>
      </c>
      <c r="F410" s="287">
        <v>6199213</v>
      </c>
      <c r="G410" s="227" t="s">
        <v>1395</v>
      </c>
      <c r="H410" s="239"/>
      <c r="I410" s="239">
        <v>593</v>
      </c>
      <c r="J410" s="289">
        <v>41143</v>
      </c>
      <c r="K410" s="415" t="s">
        <v>1965</v>
      </c>
      <c r="L410" s="1"/>
      <c r="M410" s="1"/>
      <c r="N410" s="1"/>
      <c r="O410" s="205">
        <v>695</v>
      </c>
      <c r="P410" s="205"/>
      <c r="Q410" s="1">
        <v>290</v>
      </c>
      <c r="R410" s="1">
        <v>64</v>
      </c>
      <c r="S410" s="2">
        <v>19.506248095092957</v>
      </c>
      <c r="T410" s="2">
        <v>675.49375190490707</v>
      </c>
      <c r="U410" s="1">
        <v>80</v>
      </c>
      <c r="V410" s="4"/>
      <c r="W410" s="159" t="s">
        <v>1975</v>
      </c>
      <c r="X410" s="248" t="s">
        <v>2515</v>
      </c>
      <c r="Y410" s="1">
        <v>210</v>
      </c>
      <c r="Z410" s="1"/>
      <c r="AA410" s="1"/>
      <c r="AB410" s="1"/>
      <c r="AC410" s="1" t="s">
        <v>1395</v>
      </c>
      <c r="AD410" s="1" t="s">
        <v>1878</v>
      </c>
      <c r="AE410" s="5"/>
      <c r="AF410" s="5"/>
      <c r="AG410" s="5"/>
      <c r="AH410" s="5"/>
      <c r="AI410" s="5"/>
      <c r="AJ410" s="5"/>
      <c r="AK410" s="5"/>
      <c r="AL410" s="5"/>
      <c r="AM410" s="5"/>
      <c r="AN410" s="5"/>
      <c r="AO410" s="5"/>
      <c r="AP410" s="5"/>
      <c r="AQ410" s="5"/>
      <c r="AR410" s="5"/>
      <c r="AS410" s="5"/>
      <c r="AT410" s="5"/>
      <c r="AU410" s="5"/>
      <c r="AV410" s="5"/>
      <c r="AW410" s="5"/>
      <c r="AX410" s="5"/>
    </row>
    <row r="411" spans="1:50" s="200" customFormat="1" ht="15" customHeight="1" x14ac:dyDescent="0.25">
      <c r="A411" s="263" t="s">
        <v>984</v>
      </c>
      <c r="B411" s="267">
        <v>106688</v>
      </c>
      <c r="C411" s="161" t="s">
        <v>2029</v>
      </c>
      <c r="D411" s="215"/>
      <c r="E411" s="287">
        <v>654275</v>
      </c>
      <c r="F411" s="287">
        <v>6199202</v>
      </c>
      <c r="G411" s="227" t="s">
        <v>1395</v>
      </c>
      <c r="H411" s="239"/>
      <c r="I411" s="239">
        <v>593</v>
      </c>
      <c r="J411" s="289">
        <v>41141</v>
      </c>
      <c r="K411" s="415" t="s">
        <v>1965</v>
      </c>
      <c r="L411" s="1"/>
      <c r="M411" s="1"/>
      <c r="N411" s="1"/>
      <c r="O411" s="205">
        <v>695</v>
      </c>
      <c r="P411" s="205"/>
      <c r="Q411" s="1">
        <v>290</v>
      </c>
      <c r="R411" s="1">
        <v>64.7</v>
      </c>
      <c r="S411" s="2">
        <v>19.71959768363304</v>
      </c>
      <c r="T411" s="2">
        <v>675.28040231636692</v>
      </c>
      <c r="U411" s="1">
        <v>88</v>
      </c>
      <c r="V411" s="4"/>
      <c r="W411" s="159" t="s">
        <v>1975</v>
      </c>
      <c r="X411" s="248" t="s">
        <v>2516</v>
      </c>
      <c r="Y411" s="1">
        <v>230</v>
      </c>
      <c r="Z411" s="1"/>
      <c r="AA411" s="1"/>
      <c r="AB411" s="1"/>
      <c r="AC411" s="1" t="s">
        <v>1395</v>
      </c>
      <c r="AD411" s="1" t="s">
        <v>1878</v>
      </c>
      <c r="AE411" s="5"/>
      <c r="AF411" s="5"/>
      <c r="AG411" s="5"/>
      <c r="AH411" s="5"/>
      <c r="AI411" s="5"/>
      <c r="AJ411" s="5"/>
      <c r="AK411" s="5"/>
      <c r="AL411" s="5"/>
      <c r="AM411" s="5"/>
      <c r="AN411" s="5"/>
      <c r="AO411" s="5"/>
      <c r="AP411" s="5"/>
      <c r="AQ411" s="5"/>
      <c r="AR411" s="5"/>
      <c r="AS411" s="5"/>
      <c r="AT411" s="5"/>
      <c r="AU411" s="5"/>
      <c r="AV411" s="5"/>
      <c r="AW411" s="5"/>
      <c r="AX411" s="5"/>
    </row>
    <row r="412" spans="1:50" s="200" customFormat="1" ht="15" customHeight="1" x14ac:dyDescent="0.25">
      <c r="A412" s="263" t="s">
        <v>985</v>
      </c>
      <c r="B412" s="267">
        <v>106783</v>
      </c>
      <c r="C412" s="161" t="s">
        <v>2029</v>
      </c>
      <c r="D412" s="253"/>
      <c r="E412" s="287">
        <v>626724</v>
      </c>
      <c r="F412" s="287">
        <v>6190000</v>
      </c>
      <c r="G412" s="227" t="s">
        <v>1395</v>
      </c>
      <c r="H412" s="239"/>
      <c r="I412" s="239">
        <v>591</v>
      </c>
      <c r="J412" s="289">
        <v>41022</v>
      </c>
      <c r="K412" s="415" t="s">
        <v>1965</v>
      </c>
      <c r="L412" s="1"/>
      <c r="M412" s="1">
        <v>2371</v>
      </c>
      <c r="N412" s="1">
        <f>M412/3.281</f>
        <v>722.64553489789694</v>
      </c>
      <c r="O412" s="205">
        <v>722</v>
      </c>
      <c r="P412" s="205"/>
      <c r="Q412" s="1">
        <v>80</v>
      </c>
      <c r="R412" s="1">
        <v>10.4</v>
      </c>
      <c r="S412" s="2">
        <v>3.1697653154526058</v>
      </c>
      <c r="T412" s="2">
        <v>718.83023468454735</v>
      </c>
      <c r="U412" s="1">
        <v>50</v>
      </c>
      <c r="V412" s="198"/>
      <c r="W412" s="199" t="s">
        <v>1987</v>
      </c>
      <c r="X412" s="199" t="s">
        <v>2192</v>
      </c>
      <c r="Y412" s="1">
        <v>52</v>
      </c>
      <c r="Z412" s="1"/>
      <c r="AA412" s="1"/>
      <c r="AB412" s="1"/>
      <c r="AC412" s="1" t="s">
        <v>1395</v>
      </c>
      <c r="AD412" s="1" t="s">
        <v>1480</v>
      </c>
      <c r="AE412" s="5"/>
      <c r="AF412" s="5"/>
      <c r="AG412" s="5"/>
      <c r="AH412" s="5"/>
      <c r="AI412" s="5"/>
      <c r="AJ412" s="5"/>
      <c r="AK412" s="5"/>
      <c r="AL412" s="5"/>
      <c r="AM412" s="5"/>
      <c r="AN412" s="5"/>
      <c r="AO412" s="5"/>
      <c r="AP412" s="5"/>
      <c r="AQ412" s="5"/>
      <c r="AR412" s="5"/>
      <c r="AS412" s="5"/>
      <c r="AT412" s="5"/>
      <c r="AU412" s="5"/>
      <c r="AV412" s="5"/>
      <c r="AW412" s="5"/>
      <c r="AX412" s="5"/>
    </row>
    <row r="413" spans="1:50" s="200" customFormat="1" ht="15" customHeight="1" x14ac:dyDescent="0.25">
      <c r="A413" s="263" t="s">
        <v>986</v>
      </c>
      <c r="B413" s="267">
        <v>107136</v>
      </c>
      <c r="C413" s="161" t="s">
        <v>2029</v>
      </c>
      <c r="D413" s="215"/>
      <c r="E413" s="287">
        <v>629374</v>
      </c>
      <c r="F413" s="287">
        <v>6184504</v>
      </c>
      <c r="G413" s="227" t="s">
        <v>1395</v>
      </c>
      <c r="H413" s="239"/>
      <c r="I413" s="239">
        <v>591</v>
      </c>
      <c r="J413" s="289">
        <v>41095</v>
      </c>
      <c r="K413" s="415" t="s">
        <v>1965</v>
      </c>
      <c r="L413" s="1"/>
      <c r="M413" s="1"/>
      <c r="N413" s="1"/>
      <c r="O413" s="205">
        <v>769</v>
      </c>
      <c r="P413" s="205"/>
      <c r="Q413" s="1">
        <v>390</v>
      </c>
      <c r="R413" s="1">
        <v>166.2</v>
      </c>
      <c r="S413" s="2">
        <v>50.655288021944521</v>
      </c>
      <c r="T413" s="2">
        <v>718.34471197805544</v>
      </c>
      <c r="U413" s="1">
        <v>5</v>
      </c>
      <c r="V413" s="4"/>
      <c r="W413" s="248" t="s">
        <v>1972</v>
      </c>
      <c r="X413" s="248" t="s">
        <v>2517</v>
      </c>
      <c r="Y413" s="1">
        <v>50</v>
      </c>
      <c r="Z413" s="1"/>
      <c r="AA413" s="1" t="s">
        <v>1879</v>
      </c>
      <c r="AB413" s="1"/>
      <c r="AC413" s="1" t="s">
        <v>1395</v>
      </c>
      <c r="AD413" s="1" t="s">
        <v>1470</v>
      </c>
      <c r="AE413" s="5"/>
      <c r="AF413" s="5"/>
      <c r="AG413" s="5"/>
      <c r="AH413" s="5"/>
      <c r="AI413" s="5"/>
      <c r="AJ413" s="5"/>
      <c r="AK413" s="5"/>
      <c r="AL413" s="5"/>
      <c r="AM413" s="5"/>
      <c r="AN413" s="5"/>
      <c r="AO413" s="5"/>
      <c r="AP413" s="5"/>
      <c r="AQ413" s="5"/>
      <c r="AR413" s="5"/>
      <c r="AS413" s="5"/>
      <c r="AT413" s="5"/>
      <c r="AU413" s="5"/>
      <c r="AV413" s="5"/>
      <c r="AW413" s="5"/>
      <c r="AX413" s="5"/>
    </row>
    <row r="414" spans="1:50" s="200" customFormat="1" ht="15" customHeight="1" x14ac:dyDescent="0.25">
      <c r="A414" s="263" t="s">
        <v>987</v>
      </c>
      <c r="B414" s="267">
        <v>107138</v>
      </c>
      <c r="C414" s="161" t="s">
        <v>2029</v>
      </c>
      <c r="D414" s="215"/>
      <c r="E414" s="287">
        <v>638127</v>
      </c>
      <c r="F414" s="287">
        <v>6189298</v>
      </c>
      <c r="G414" s="227" t="s">
        <v>1395</v>
      </c>
      <c r="H414" s="239"/>
      <c r="I414" s="239">
        <v>591</v>
      </c>
      <c r="J414" s="289">
        <v>41095</v>
      </c>
      <c r="K414" s="415" t="s">
        <v>1965</v>
      </c>
      <c r="L414" s="1"/>
      <c r="M414" s="1">
        <v>2020</v>
      </c>
      <c r="N414" s="1">
        <f>M414/3.281</f>
        <v>615.66595550137151</v>
      </c>
      <c r="O414" s="205">
        <v>739</v>
      </c>
      <c r="P414" s="205"/>
      <c r="Q414" s="1">
        <v>95</v>
      </c>
      <c r="R414" s="1"/>
      <c r="S414" s="2"/>
      <c r="T414" s="2"/>
      <c r="U414" s="1">
        <v>25</v>
      </c>
      <c r="V414" s="4"/>
      <c r="W414" s="248" t="s">
        <v>1987</v>
      </c>
      <c r="X414" s="248" t="s">
        <v>2518</v>
      </c>
      <c r="Y414" s="1">
        <v>18</v>
      </c>
      <c r="Z414" s="1"/>
      <c r="AA414" s="1" t="s">
        <v>1879</v>
      </c>
      <c r="AB414" s="1"/>
      <c r="AC414" s="1" t="s">
        <v>1395</v>
      </c>
      <c r="AD414" s="1" t="s">
        <v>1880</v>
      </c>
      <c r="AE414" s="5"/>
      <c r="AF414" s="5"/>
      <c r="AG414" s="5"/>
      <c r="AH414" s="5"/>
      <c r="AI414" s="5"/>
      <c r="AJ414" s="5"/>
      <c r="AK414" s="5"/>
      <c r="AL414" s="5"/>
      <c r="AM414" s="5"/>
      <c r="AN414" s="5"/>
      <c r="AO414" s="5"/>
      <c r="AP414" s="5"/>
      <c r="AQ414" s="5"/>
      <c r="AR414" s="5"/>
      <c r="AS414" s="5"/>
      <c r="AT414" s="5"/>
      <c r="AU414" s="5"/>
      <c r="AV414" s="5"/>
      <c r="AW414" s="5"/>
      <c r="AX414" s="5"/>
    </row>
    <row r="415" spans="1:50" s="200" customFormat="1" ht="15" customHeight="1" x14ac:dyDescent="0.25">
      <c r="A415" s="263" t="s">
        <v>988</v>
      </c>
      <c r="B415" s="267">
        <v>107154</v>
      </c>
      <c r="C415" s="161" t="s">
        <v>2029</v>
      </c>
      <c r="D415" s="215"/>
      <c r="E415" s="287">
        <v>626553</v>
      </c>
      <c r="F415" s="287">
        <v>6199977</v>
      </c>
      <c r="G415" s="227"/>
      <c r="H415" s="239"/>
      <c r="I415" s="242" t="s">
        <v>2490</v>
      </c>
      <c r="J415" s="289"/>
      <c r="K415" s="415" t="s">
        <v>1965</v>
      </c>
      <c r="L415" s="1"/>
      <c r="M415" s="1"/>
      <c r="N415" s="1"/>
      <c r="O415" s="205">
        <v>920</v>
      </c>
      <c r="P415" s="205"/>
      <c r="Q415" s="1">
        <v>400</v>
      </c>
      <c r="R415" s="1">
        <v>24</v>
      </c>
      <c r="S415" s="2">
        <v>7.3148430356598597</v>
      </c>
      <c r="T415" s="2">
        <v>912.68515696434019</v>
      </c>
      <c r="U415" s="1">
        <v>8</v>
      </c>
      <c r="V415" s="4"/>
      <c r="W415" s="1"/>
      <c r="X415" s="1"/>
      <c r="Y415" s="1">
        <v>15</v>
      </c>
      <c r="Z415" s="1"/>
      <c r="AA415" s="1" t="s">
        <v>1882</v>
      </c>
      <c r="AB415" s="1"/>
      <c r="AC415" s="1" t="s">
        <v>1389</v>
      </c>
      <c r="AD415" s="1" t="s">
        <v>1881</v>
      </c>
      <c r="AE415" s="5"/>
      <c r="AF415" s="5"/>
      <c r="AG415" s="5"/>
      <c r="AH415" s="5"/>
      <c r="AI415" s="5"/>
      <c r="AJ415" s="5"/>
      <c r="AK415" s="5"/>
      <c r="AL415" s="5"/>
      <c r="AM415" s="5"/>
      <c r="AN415" s="5"/>
      <c r="AO415" s="5"/>
      <c r="AP415" s="5"/>
      <c r="AQ415" s="5"/>
      <c r="AR415" s="5"/>
      <c r="AS415" s="5"/>
      <c r="AT415" s="5"/>
      <c r="AU415" s="5"/>
      <c r="AV415" s="5"/>
      <c r="AW415" s="5"/>
      <c r="AX415" s="5"/>
    </row>
    <row r="416" spans="1:50" s="200" customFormat="1" ht="15" customHeight="1" x14ac:dyDescent="0.25">
      <c r="A416" s="263" t="s">
        <v>989</v>
      </c>
      <c r="B416" s="267">
        <v>107159</v>
      </c>
      <c r="C416" s="161" t="s">
        <v>2029</v>
      </c>
      <c r="D416" s="215"/>
      <c r="E416" s="287">
        <v>626541</v>
      </c>
      <c r="F416" s="287">
        <v>6199978</v>
      </c>
      <c r="G416" s="227"/>
      <c r="H416" s="239"/>
      <c r="I416" s="242" t="s">
        <v>2490</v>
      </c>
      <c r="J416" s="289"/>
      <c r="K416" s="415" t="s">
        <v>1965</v>
      </c>
      <c r="L416" s="1"/>
      <c r="M416" s="1"/>
      <c r="N416" s="1"/>
      <c r="O416" s="205">
        <v>922</v>
      </c>
      <c r="P416" s="205"/>
      <c r="Q416" s="1">
        <v>400</v>
      </c>
      <c r="R416" s="1">
        <v>24</v>
      </c>
      <c r="S416" s="2">
        <v>7.3148430356598597</v>
      </c>
      <c r="T416" s="2">
        <v>914.68515696434019</v>
      </c>
      <c r="U416" s="1">
        <v>15</v>
      </c>
      <c r="V416" s="4"/>
      <c r="W416" s="159" t="s">
        <v>1975</v>
      </c>
      <c r="X416" s="248" t="s">
        <v>2519</v>
      </c>
      <c r="Y416" s="1">
        <v>15</v>
      </c>
      <c r="Z416" s="1"/>
      <c r="AA416" s="1" t="s">
        <v>1883</v>
      </c>
      <c r="AB416" s="1"/>
      <c r="AC416" s="1" t="s">
        <v>1389</v>
      </c>
      <c r="AD416" s="1" t="s">
        <v>1881</v>
      </c>
      <c r="AE416" s="5"/>
      <c r="AF416" s="5"/>
      <c r="AG416" s="5"/>
      <c r="AH416" s="5"/>
      <c r="AI416" s="5"/>
      <c r="AJ416" s="5"/>
      <c r="AK416" s="5"/>
      <c r="AL416" s="5"/>
      <c r="AM416" s="5"/>
      <c r="AN416" s="5"/>
      <c r="AO416" s="5"/>
      <c r="AP416" s="5"/>
      <c r="AQ416" s="5"/>
      <c r="AR416" s="5"/>
      <c r="AS416" s="5"/>
      <c r="AT416" s="5"/>
      <c r="AU416" s="5"/>
      <c r="AV416" s="5"/>
      <c r="AW416" s="5"/>
      <c r="AX416" s="5"/>
    </row>
    <row r="417" spans="1:50" s="200" customFormat="1" ht="15" customHeight="1" x14ac:dyDescent="0.25">
      <c r="A417" s="263" t="s">
        <v>990</v>
      </c>
      <c r="B417" s="267">
        <v>108397</v>
      </c>
      <c r="C417" s="161" t="s">
        <v>2029</v>
      </c>
      <c r="D417" s="215"/>
      <c r="E417" s="287">
        <v>633602</v>
      </c>
      <c r="F417" s="287">
        <v>6182129</v>
      </c>
      <c r="G417" s="227"/>
      <c r="H417" s="239"/>
      <c r="I417" s="239">
        <v>594</v>
      </c>
      <c r="J417" s="289"/>
      <c r="K417" s="415" t="s">
        <v>1965</v>
      </c>
      <c r="L417" s="10">
        <v>6.65</v>
      </c>
      <c r="M417" s="1">
        <v>1208</v>
      </c>
      <c r="N417" s="1">
        <f>M417/3.281</f>
        <v>368.18043279487961</v>
      </c>
      <c r="O417" s="205">
        <v>733</v>
      </c>
      <c r="P417" s="205"/>
      <c r="Q417" s="1">
        <v>213</v>
      </c>
      <c r="R417" s="1">
        <v>95</v>
      </c>
      <c r="S417" s="2">
        <v>28.95458701615361</v>
      </c>
      <c r="T417" s="2">
        <v>704.0454129838464</v>
      </c>
      <c r="U417" s="1">
        <v>15</v>
      </c>
      <c r="V417" s="4"/>
      <c r="W417" s="248" t="s">
        <v>42</v>
      </c>
      <c r="X417" s="248" t="s">
        <v>2520</v>
      </c>
      <c r="Y417" s="1"/>
      <c r="Z417" s="1"/>
      <c r="AA417" s="1" t="s">
        <v>1884</v>
      </c>
      <c r="AB417" s="1"/>
      <c r="AC417" s="1" t="s">
        <v>1395</v>
      </c>
      <c r="AD417" s="1" t="s">
        <v>1422</v>
      </c>
      <c r="AE417" s="5"/>
      <c r="AF417" s="5"/>
      <c r="AG417" s="5"/>
      <c r="AH417" s="5"/>
      <c r="AI417" s="5"/>
      <c r="AJ417" s="5"/>
      <c r="AK417" s="5"/>
      <c r="AL417" s="5"/>
      <c r="AM417" s="5"/>
      <c r="AN417" s="5"/>
      <c r="AO417" s="5"/>
      <c r="AP417" s="5"/>
      <c r="AQ417" s="5"/>
      <c r="AR417" s="5"/>
      <c r="AS417" s="5"/>
      <c r="AT417" s="5"/>
      <c r="AU417" s="5"/>
      <c r="AV417" s="5"/>
      <c r="AW417" s="5"/>
      <c r="AX417" s="5"/>
    </row>
    <row r="418" spans="1:50" s="200" customFormat="1" ht="15" customHeight="1" x14ac:dyDescent="0.25">
      <c r="A418" s="263" t="s">
        <v>994</v>
      </c>
      <c r="B418" s="267">
        <v>108517</v>
      </c>
      <c r="C418" s="161" t="s">
        <v>2029</v>
      </c>
      <c r="D418" s="215"/>
      <c r="E418" s="287">
        <v>626803</v>
      </c>
      <c r="F418" s="287">
        <v>6188337</v>
      </c>
      <c r="G418" s="227"/>
      <c r="H418" s="239"/>
      <c r="I418" s="239">
        <v>591</v>
      </c>
      <c r="J418" s="289"/>
      <c r="K418" s="415" t="s">
        <v>1965</v>
      </c>
      <c r="L418" s="10">
        <v>6.65</v>
      </c>
      <c r="M418" s="1">
        <v>2526</v>
      </c>
      <c r="N418" s="1">
        <f>M418/3.281</f>
        <v>769.88722950320016</v>
      </c>
      <c r="O418" s="205">
        <v>770</v>
      </c>
      <c r="P418" s="205"/>
      <c r="Q418" s="1">
        <v>140</v>
      </c>
      <c r="R418" s="1"/>
      <c r="S418" s="2"/>
      <c r="T418" s="2"/>
      <c r="U418" s="1">
        <v>25</v>
      </c>
      <c r="V418" s="4"/>
      <c r="W418" s="248" t="s">
        <v>1972</v>
      </c>
      <c r="X418" s="248" t="s">
        <v>2521</v>
      </c>
      <c r="Y418" s="1">
        <v>18</v>
      </c>
      <c r="Z418" s="1"/>
      <c r="AA418" s="1" t="s">
        <v>1885</v>
      </c>
      <c r="AB418" s="1"/>
      <c r="AC418" s="1" t="s">
        <v>1395</v>
      </c>
      <c r="AD418" s="1" t="s">
        <v>1484</v>
      </c>
      <c r="AE418" s="5"/>
      <c r="AF418" s="5"/>
      <c r="AG418" s="5"/>
      <c r="AH418" s="5"/>
      <c r="AI418" s="5"/>
      <c r="AJ418" s="5"/>
      <c r="AK418" s="5"/>
      <c r="AL418" s="5"/>
      <c r="AM418" s="5"/>
      <c r="AN418" s="5"/>
      <c r="AO418" s="5"/>
      <c r="AP418" s="5"/>
      <c r="AQ418" s="5"/>
      <c r="AR418" s="5"/>
      <c r="AS418" s="5"/>
      <c r="AT418" s="5"/>
      <c r="AU418" s="5"/>
      <c r="AV418" s="5"/>
      <c r="AW418" s="5"/>
      <c r="AX418" s="5"/>
    </row>
    <row r="419" spans="1:50" s="200" customFormat="1" ht="15" customHeight="1" x14ac:dyDescent="0.25">
      <c r="A419" s="263" t="s">
        <v>997</v>
      </c>
      <c r="B419" s="267">
        <v>108522</v>
      </c>
      <c r="C419" s="161" t="s">
        <v>2029</v>
      </c>
      <c r="D419" s="215"/>
      <c r="E419" s="287">
        <v>660374</v>
      </c>
      <c r="F419" s="287">
        <v>6145237</v>
      </c>
      <c r="G419" s="227"/>
      <c r="H419" s="239"/>
      <c r="I419" s="242" t="s">
        <v>2490</v>
      </c>
      <c r="J419" s="289"/>
      <c r="K419" s="415" t="s">
        <v>1965</v>
      </c>
      <c r="L419" s="10">
        <v>4.5999999999999996</v>
      </c>
      <c r="M419" s="1"/>
      <c r="N419" s="1"/>
      <c r="O419" s="205">
        <v>1040</v>
      </c>
      <c r="P419" s="205"/>
      <c r="Q419" s="1">
        <v>200</v>
      </c>
      <c r="R419" s="1">
        <v>57</v>
      </c>
      <c r="S419" s="2">
        <v>17.372752209692166</v>
      </c>
      <c r="T419" s="2">
        <v>1022.6272477903078</v>
      </c>
      <c r="U419" s="1">
        <v>15</v>
      </c>
      <c r="V419" s="4"/>
      <c r="W419" s="248" t="s">
        <v>1987</v>
      </c>
      <c r="X419" s="1"/>
      <c r="Y419" s="1">
        <v>10</v>
      </c>
      <c r="Z419" s="1"/>
      <c r="AA419" s="1"/>
      <c r="AB419" s="1"/>
      <c r="AC419" s="1" t="s">
        <v>1668</v>
      </c>
      <c r="AD419" s="1" t="s">
        <v>1886</v>
      </c>
      <c r="AE419" s="5"/>
      <c r="AF419" s="5"/>
      <c r="AG419" s="5"/>
      <c r="AH419" s="5"/>
      <c r="AI419" s="5"/>
      <c r="AJ419" s="5"/>
      <c r="AK419" s="5"/>
      <c r="AL419" s="5"/>
      <c r="AM419" s="5"/>
      <c r="AN419" s="5"/>
      <c r="AO419" s="5"/>
      <c r="AP419" s="5"/>
      <c r="AQ419" s="5"/>
      <c r="AR419" s="5"/>
      <c r="AS419" s="5"/>
      <c r="AT419" s="5"/>
      <c r="AU419" s="5"/>
      <c r="AV419" s="5"/>
      <c r="AW419" s="5"/>
      <c r="AX419" s="5"/>
    </row>
    <row r="420" spans="1:50" ht="15" customHeight="1" x14ac:dyDescent="0.25">
      <c r="A420" s="259" t="s">
        <v>1911</v>
      </c>
      <c r="B420" s="259" t="s">
        <v>1911</v>
      </c>
      <c r="C420" s="160" t="s">
        <v>2030</v>
      </c>
      <c r="D420" s="207"/>
      <c r="E420" s="160">
        <v>676080</v>
      </c>
      <c r="F420" s="160">
        <v>6176080</v>
      </c>
      <c r="G420" s="207"/>
      <c r="I420" s="239">
        <v>593</v>
      </c>
      <c r="J420" s="207"/>
      <c r="K420" s="414"/>
      <c r="O420" s="205">
        <v>818</v>
      </c>
      <c r="Q420" s="1">
        <v>105</v>
      </c>
      <c r="Y420" s="1">
        <v>60</v>
      </c>
    </row>
    <row r="421" spans="1:50" ht="15" customHeight="1" x14ac:dyDescent="0.25">
      <c r="A421" s="259" t="s">
        <v>1912</v>
      </c>
      <c r="B421" s="259" t="s">
        <v>1912</v>
      </c>
      <c r="C421" s="160" t="s">
        <v>2030</v>
      </c>
      <c r="D421" s="207"/>
      <c r="E421" s="160">
        <v>640170</v>
      </c>
      <c r="F421" s="160">
        <v>6187380</v>
      </c>
      <c r="G421" s="207"/>
      <c r="I421" s="239">
        <v>591</v>
      </c>
      <c r="J421" s="207"/>
      <c r="K421" s="414"/>
      <c r="O421" s="205">
        <v>748</v>
      </c>
      <c r="Q421" s="1">
        <v>300</v>
      </c>
      <c r="W421" s="248"/>
      <c r="Y421" s="1">
        <v>195</v>
      </c>
    </row>
    <row r="422" spans="1:50" ht="15" customHeight="1" x14ac:dyDescent="0.25">
      <c r="A422" s="259" t="s">
        <v>1913</v>
      </c>
      <c r="B422" s="259" t="s">
        <v>1913</v>
      </c>
      <c r="C422" s="160" t="s">
        <v>2030</v>
      </c>
      <c r="D422" s="243" t="s">
        <v>842</v>
      </c>
      <c r="E422" s="160">
        <v>633620</v>
      </c>
      <c r="F422" s="160">
        <v>6182090</v>
      </c>
      <c r="G422" s="243"/>
      <c r="I422" s="239">
        <v>594</v>
      </c>
      <c r="J422" s="3"/>
      <c r="K422" s="414"/>
      <c r="O422" s="205">
        <v>732</v>
      </c>
      <c r="Q422" s="1">
        <v>210</v>
      </c>
      <c r="R422" s="1">
        <v>95</v>
      </c>
      <c r="S422" s="2">
        <v>28.95458701615361</v>
      </c>
      <c r="T422" s="2">
        <v>703.0454129838464</v>
      </c>
      <c r="U422" s="2">
        <v>20</v>
      </c>
    </row>
    <row r="423" spans="1:50" ht="15" customHeight="1" x14ac:dyDescent="0.25">
      <c r="A423" s="257" t="s">
        <v>1914</v>
      </c>
      <c r="B423" s="257" t="s">
        <v>1914</v>
      </c>
      <c r="C423" s="160" t="s">
        <v>2030</v>
      </c>
      <c r="D423" s="207" t="s">
        <v>801</v>
      </c>
      <c r="E423" s="160">
        <v>638810</v>
      </c>
      <c r="F423" s="160">
        <v>6187380</v>
      </c>
      <c r="G423" s="207"/>
      <c r="H423" s="239">
        <v>591</v>
      </c>
      <c r="I423" s="239">
        <v>591</v>
      </c>
      <c r="J423" s="207"/>
      <c r="K423" s="414"/>
      <c r="L423" s="10">
        <v>7</v>
      </c>
      <c r="O423" s="205">
        <v>757</v>
      </c>
      <c r="Q423" s="1">
        <v>160</v>
      </c>
      <c r="R423" s="1">
        <v>127.8</v>
      </c>
      <c r="S423" s="2">
        <v>38.95153916488875</v>
      </c>
      <c r="T423" s="2">
        <v>718.0484608351112</v>
      </c>
      <c r="U423" s="2">
        <v>20</v>
      </c>
      <c r="V423" s="164"/>
      <c r="W423" s="161" t="s">
        <v>1987</v>
      </c>
      <c r="X423" s="161" t="s">
        <v>2036</v>
      </c>
      <c r="Y423" s="1">
        <v>50</v>
      </c>
    </row>
    <row r="424" spans="1:50" ht="15" customHeight="1" x14ac:dyDescent="0.25">
      <c r="A424" s="259" t="s">
        <v>1915</v>
      </c>
      <c r="B424" s="259" t="s">
        <v>1915</v>
      </c>
      <c r="C424" s="160" t="s">
        <v>2030</v>
      </c>
      <c r="D424" s="284"/>
      <c r="E424" s="160">
        <v>638200</v>
      </c>
      <c r="F424" s="160">
        <v>6184010</v>
      </c>
      <c r="G424" s="160"/>
      <c r="I424" s="239">
        <v>591</v>
      </c>
      <c r="J424" s="160"/>
      <c r="K424" s="414"/>
      <c r="O424" s="205">
        <v>751</v>
      </c>
      <c r="Q424" s="1">
        <v>500</v>
      </c>
      <c r="Y424" s="1">
        <v>210</v>
      </c>
    </row>
    <row r="425" spans="1:50" ht="15" customHeight="1" x14ac:dyDescent="0.25">
      <c r="A425" s="259" t="s">
        <v>1916</v>
      </c>
      <c r="B425" s="259" t="s">
        <v>1916</v>
      </c>
      <c r="C425" s="160" t="s">
        <v>2030</v>
      </c>
      <c r="D425" s="160"/>
      <c r="E425" s="160">
        <v>633060</v>
      </c>
      <c r="F425" s="160">
        <v>6192920</v>
      </c>
      <c r="G425" s="160"/>
      <c r="I425" s="239">
        <v>595</v>
      </c>
      <c r="J425" s="160"/>
      <c r="K425" s="414"/>
      <c r="O425" s="205">
        <v>731</v>
      </c>
      <c r="Q425" s="1">
        <v>80</v>
      </c>
      <c r="Y425" s="1">
        <v>52</v>
      </c>
    </row>
    <row r="426" spans="1:50" ht="15" customHeight="1" x14ac:dyDescent="0.25">
      <c r="A426" s="257" t="s">
        <v>1917</v>
      </c>
      <c r="B426" s="257" t="s">
        <v>1917</v>
      </c>
      <c r="C426" s="160" t="s">
        <v>2030</v>
      </c>
      <c r="D426" s="160" t="s">
        <v>2177</v>
      </c>
      <c r="E426" s="160">
        <v>679050</v>
      </c>
      <c r="F426" s="160">
        <v>6185740</v>
      </c>
      <c r="G426" s="160"/>
      <c r="I426" s="239">
        <v>593</v>
      </c>
      <c r="J426" s="160"/>
      <c r="K426" s="414"/>
      <c r="L426" s="1">
        <v>6</v>
      </c>
      <c r="O426" s="205">
        <v>711</v>
      </c>
      <c r="Q426" s="1">
        <v>380</v>
      </c>
      <c r="R426" s="1">
        <v>97</v>
      </c>
      <c r="S426" s="2">
        <v>29.564157269125264</v>
      </c>
      <c r="T426" s="2">
        <v>682.4358427308747</v>
      </c>
      <c r="U426" s="2">
        <v>1</v>
      </c>
      <c r="V426" s="164"/>
      <c r="W426" s="161" t="s">
        <v>1972</v>
      </c>
      <c r="X426" s="1">
        <v>120</v>
      </c>
      <c r="Y426" s="1">
        <v>32</v>
      </c>
    </row>
    <row r="427" spans="1:50" ht="15" customHeight="1" x14ac:dyDescent="0.25">
      <c r="A427" s="259" t="s">
        <v>1918</v>
      </c>
      <c r="B427" s="259" t="s">
        <v>1918</v>
      </c>
      <c r="C427" s="160" t="s">
        <v>2030</v>
      </c>
      <c r="D427" s="207" t="s">
        <v>839</v>
      </c>
      <c r="E427" s="160">
        <v>678110</v>
      </c>
      <c r="F427" s="160">
        <v>6211510</v>
      </c>
      <c r="G427" s="207"/>
      <c r="I427" s="239">
        <v>633</v>
      </c>
      <c r="J427" s="207"/>
      <c r="K427" s="414"/>
      <c r="O427" s="205">
        <v>737</v>
      </c>
      <c r="Q427" s="1">
        <v>115</v>
      </c>
      <c r="R427" s="1">
        <v>32</v>
      </c>
      <c r="S427" s="2">
        <v>9.7531240475464784</v>
      </c>
      <c r="T427" s="2">
        <v>728.24687595245348</v>
      </c>
      <c r="U427" s="2">
        <v>4</v>
      </c>
      <c r="V427" s="164"/>
      <c r="W427" s="159" t="s">
        <v>1975</v>
      </c>
      <c r="X427" s="188"/>
      <c r="Y427" s="1">
        <v>40</v>
      </c>
    </row>
    <row r="428" spans="1:50" ht="15" customHeight="1" x14ac:dyDescent="0.25">
      <c r="A428" s="257" t="s">
        <v>1919</v>
      </c>
      <c r="B428" s="257" t="s">
        <v>1919</v>
      </c>
      <c r="C428" s="160" t="s">
        <v>2030</v>
      </c>
      <c r="D428" s="207" t="s">
        <v>731</v>
      </c>
      <c r="E428" s="160">
        <v>632860</v>
      </c>
      <c r="F428" s="160">
        <v>6181050</v>
      </c>
      <c r="G428" s="207"/>
      <c r="I428" s="239">
        <v>594</v>
      </c>
      <c r="J428" s="207"/>
      <c r="K428" s="414"/>
      <c r="L428" s="10">
        <v>6.25</v>
      </c>
      <c r="O428" s="205">
        <v>708</v>
      </c>
      <c r="Q428" s="1">
        <v>239</v>
      </c>
      <c r="U428" s="2">
        <v>20</v>
      </c>
    </row>
    <row r="429" spans="1:50" ht="15" customHeight="1" x14ac:dyDescent="0.25">
      <c r="A429" s="259" t="s">
        <v>1920</v>
      </c>
      <c r="B429" s="259" t="s">
        <v>1920</v>
      </c>
      <c r="C429" s="160" t="s">
        <v>2030</v>
      </c>
      <c r="D429" s="207" t="s">
        <v>836</v>
      </c>
      <c r="E429" s="160">
        <v>648290</v>
      </c>
      <c r="F429" s="160">
        <v>6173930</v>
      </c>
      <c r="G429" s="207"/>
      <c r="I429" s="239">
        <v>591</v>
      </c>
      <c r="J429" s="207"/>
      <c r="K429" s="414"/>
      <c r="O429" s="205">
        <v>744</v>
      </c>
      <c r="Q429" s="1">
        <v>117</v>
      </c>
      <c r="R429" s="1">
        <v>22</v>
      </c>
      <c r="S429" s="2">
        <v>6.7052727826882048</v>
      </c>
      <c r="T429" s="2">
        <v>737.29472721731179</v>
      </c>
      <c r="U429" s="2">
        <v>15</v>
      </c>
      <c r="W429" s="248" t="s">
        <v>1975</v>
      </c>
      <c r="X429" s="248" t="s">
        <v>2497</v>
      </c>
      <c r="Y429" s="1">
        <v>67</v>
      </c>
    </row>
    <row r="430" spans="1:50" ht="15" customHeight="1" x14ac:dyDescent="0.25">
      <c r="A430" s="259" t="s">
        <v>1921</v>
      </c>
      <c r="B430" s="259" t="s">
        <v>1921</v>
      </c>
      <c r="C430" s="160" t="s">
        <v>2030</v>
      </c>
      <c r="D430" s="207" t="s">
        <v>838</v>
      </c>
      <c r="E430" s="160">
        <v>642380</v>
      </c>
      <c r="F430" s="160">
        <v>6192115</v>
      </c>
      <c r="G430" s="207"/>
      <c r="I430" s="239">
        <v>596</v>
      </c>
      <c r="J430" s="207"/>
      <c r="K430" s="414"/>
      <c r="L430" s="1">
        <v>6</v>
      </c>
      <c r="O430" s="205">
        <v>677</v>
      </c>
      <c r="Q430" s="1">
        <v>82</v>
      </c>
      <c r="R430" s="1">
        <v>18</v>
      </c>
      <c r="S430" s="2">
        <v>5.486132276744895</v>
      </c>
      <c r="T430" s="2">
        <v>671.51386772325509</v>
      </c>
      <c r="W430" s="248" t="s">
        <v>2079</v>
      </c>
      <c r="X430" s="248" t="s">
        <v>2498</v>
      </c>
      <c r="Y430" s="1">
        <v>73</v>
      </c>
    </row>
    <row r="431" spans="1:50" ht="15" customHeight="1" x14ac:dyDescent="0.25">
      <c r="A431" s="259" t="s">
        <v>1922</v>
      </c>
      <c r="B431" s="259" t="s">
        <v>1922</v>
      </c>
      <c r="C431" s="160" t="s">
        <v>2030</v>
      </c>
      <c r="D431" s="160"/>
      <c r="E431" s="160">
        <v>645000</v>
      </c>
      <c r="F431" s="160">
        <v>6201800</v>
      </c>
      <c r="G431" s="160"/>
      <c r="I431" s="239">
        <v>593</v>
      </c>
      <c r="J431" s="160"/>
      <c r="K431" s="414"/>
      <c r="O431" s="205">
        <v>655</v>
      </c>
      <c r="Q431" s="1">
        <v>100</v>
      </c>
      <c r="Y431" s="1">
        <v>96</v>
      </c>
    </row>
    <row r="432" spans="1:50" ht="15" customHeight="1" x14ac:dyDescent="0.25">
      <c r="A432" s="257" t="s">
        <v>1923</v>
      </c>
      <c r="B432" s="257" t="s">
        <v>1923</v>
      </c>
      <c r="C432" s="160" t="s">
        <v>2030</v>
      </c>
      <c r="D432" s="207" t="s">
        <v>809</v>
      </c>
      <c r="E432" s="160">
        <v>626600</v>
      </c>
      <c r="F432" s="160">
        <v>6189720</v>
      </c>
      <c r="G432" s="207"/>
      <c r="I432" s="239">
        <v>591</v>
      </c>
      <c r="J432" s="207"/>
      <c r="K432" s="414"/>
      <c r="O432" s="205">
        <v>722</v>
      </c>
      <c r="Q432" s="1">
        <v>140</v>
      </c>
      <c r="R432" s="1">
        <v>25</v>
      </c>
      <c r="S432" s="2">
        <v>7.6196281621456867</v>
      </c>
      <c r="T432" s="2">
        <v>707.38037183785434</v>
      </c>
      <c r="U432" s="2">
        <v>20</v>
      </c>
      <c r="V432" s="164"/>
      <c r="W432" s="159" t="s">
        <v>1975</v>
      </c>
      <c r="X432" s="248" t="s">
        <v>2524</v>
      </c>
      <c r="Y432" s="1">
        <v>40</v>
      </c>
    </row>
    <row r="433" spans="1:25" ht="15" customHeight="1" x14ac:dyDescent="0.25">
      <c r="A433" s="259" t="s">
        <v>1924</v>
      </c>
      <c r="B433" s="259" t="s">
        <v>1924</v>
      </c>
      <c r="C433" s="160" t="s">
        <v>2030</v>
      </c>
      <c r="D433" s="207" t="s">
        <v>837</v>
      </c>
      <c r="E433" s="160">
        <v>640300</v>
      </c>
      <c r="F433" s="160">
        <v>6194500</v>
      </c>
      <c r="G433" s="207"/>
      <c r="I433" s="239">
        <v>594</v>
      </c>
      <c r="J433" s="207"/>
      <c r="K433" s="414"/>
      <c r="O433" s="205">
        <v>698</v>
      </c>
      <c r="Q433" s="1">
        <v>152</v>
      </c>
      <c r="W433" s="248" t="s">
        <v>42</v>
      </c>
      <c r="X433" s="248" t="s">
        <v>2525</v>
      </c>
    </row>
    <row r="434" spans="1:25" ht="15" customHeight="1" x14ac:dyDescent="0.25">
      <c r="A434" s="257" t="s">
        <v>1925</v>
      </c>
      <c r="B434" s="257" t="s">
        <v>1925</v>
      </c>
      <c r="C434" s="160" t="s">
        <v>2030</v>
      </c>
      <c r="D434" s="207" t="s">
        <v>835</v>
      </c>
      <c r="E434" s="160">
        <v>678900</v>
      </c>
      <c r="F434" s="160">
        <v>6191600</v>
      </c>
      <c r="G434" s="207"/>
      <c r="I434" s="239">
        <v>593</v>
      </c>
      <c r="J434" s="207"/>
      <c r="K434" s="414"/>
      <c r="O434" s="205">
        <v>672</v>
      </c>
      <c r="Q434" s="1">
        <v>167</v>
      </c>
      <c r="W434" s="248" t="s">
        <v>1972</v>
      </c>
      <c r="X434" s="248" t="s">
        <v>2526</v>
      </c>
      <c r="Y434" s="1">
        <v>148</v>
      </c>
    </row>
    <row r="435" spans="1:25" ht="15" customHeight="1" x14ac:dyDescent="0.25">
      <c r="A435" s="259" t="s">
        <v>1926</v>
      </c>
      <c r="B435" s="259" t="s">
        <v>1926</v>
      </c>
      <c r="C435" s="160" t="s">
        <v>2030</v>
      </c>
      <c r="D435" s="160"/>
      <c r="E435" s="160">
        <v>626930</v>
      </c>
      <c r="F435" s="160">
        <v>6181660</v>
      </c>
      <c r="G435" s="160"/>
      <c r="I435" s="239">
        <v>590</v>
      </c>
      <c r="J435" s="160"/>
      <c r="K435" s="414"/>
      <c r="O435" s="205">
        <v>699</v>
      </c>
      <c r="Q435" s="1">
        <v>160</v>
      </c>
      <c r="U435" s="234"/>
      <c r="W435" s="233" t="s">
        <v>2079</v>
      </c>
      <c r="X435" s="233" t="s">
        <v>2147</v>
      </c>
      <c r="Y435" s="233"/>
    </row>
    <row r="436" spans="1:25" ht="15" customHeight="1" x14ac:dyDescent="0.25">
      <c r="A436" s="259" t="s">
        <v>1927</v>
      </c>
      <c r="B436" s="259" t="s">
        <v>1927</v>
      </c>
      <c r="C436" s="160" t="s">
        <v>2030</v>
      </c>
      <c r="D436" s="428" t="s">
        <v>834</v>
      </c>
      <c r="E436" s="160">
        <v>656120</v>
      </c>
      <c r="F436" s="160">
        <v>6199500</v>
      </c>
      <c r="G436" s="428"/>
      <c r="I436" s="239">
        <v>593</v>
      </c>
      <c r="J436" s="256"/>
      <c r="K436" s="414"/>
      <c r="O436" s="205">
        <v>682</v>
      </c>
      <c r="Q436" s="1">
        <v>319</v>
      </c>
      <c r="W436" s="248" t="s">
        <v>1972</v>
      </c>
      <c r="X436" s="248" t="s">
        <v>2527</v>
      </c>
      <c r="Y436" s="1">
        <v>299</v>
      </c>
    </row>
    <row r="437" spans="1:25" ht="15" customHeight="1" x14ac:dyDescent="0.25">
      <c r="A437" s="259" t="s">
        <v>1928</v>
      </c>
      <c r="B437" s="259" t="s">
        <v>1928</v>
      </c>
      <c r="C437" s="160" t="s">
        <v>2030</v>
      </c>
      <c r="D437" s="207" t="s">
        <v>820</v>
      </c>
      <c r="E437" s="160">
        <v>672000</v>
      </c>
      <c r="F437" s="160">
        <v>6177700</v>
      </c>
      <c r="G437" s="207"/>
      <c r="I437" s="239">
        <v>593</v>
      </c>
      <c r="J437" s="207"/>
      <c r="K437" s="414"/>
      <c r="O437" s="205">
        <v>824</v>
      </c>
      <c r="Q437" s="1">
        <v>102</v>
      </c>
      <c r="U437" s="162"/>
      <c r="V437" s="164"/>
      <c r="W437" s="248" t="s">
        <v>1972</v>
      </c>
      <c r="X437" s="248" t="s">
        <v>2528</v>
      </c>
      <c r="Y437" s="1">
        <v>46</v>
      </c>
    </row>
    <row r="438" spans="1:25" ht="15" customHeight="1" x14ac:dyDescent="0.25">
      <c r="A438" s="257" t="s">
        <v>2538</v>
      </c>
      <c r="B438" s="257" t="s">
        <v>2538</v>
      </c>
      <c r="C438" s="160" t="s">
        <v>2030</v>
      </c>
      <c r="D438" s="160"/>
      <c r="E438" s="160">
        <v>676403</v>
      </c>
      <c r="F438" s="160">
        <v>6219469</v>
      </c>
      <c r="G438" s="160"/>
      <c r="I438" s="242" t="s">
        <v>2490</v>
      </c>
      <c r="J438" s="160"/>
      <c r="K438" s="414"/>
      <c r="O438" s="205">
        <v>424</v>
      </c>
      <c r="Q438" s="1">
        <v>144</v>
      </c>
      <c r="Y438" s="1">
        <v>141</v>
      </c>
    </row>
    <row r="439" spans="1:25" ht="15" customHeight="1" x14ac:dyDescent="0.25">
      <c r="A439" s="257" t="s">
        <v>1929</v>
      </c>
      <c r="B439" s="257" t="s">
        <v>1929</v>
      </c>
      <c r="C439" s="160" t="s">
        <v>2030</v>
      </c>
      <c r="D439" s="207" t="s">
        <v>814</v>
      </c>
      <c r="E439" s="160">
        <v>651565</v>
      </c>
      <c r="F439" s="160">
        <v>6181590</v>
      </c>
      <c r="G439" s="207"/>
      <c r="I439" s="239">
        <v>591</v>
      </c>
      <c r="J439" s="207"/>
      <c r="K439" s="414"/>
      <c r="O439" s="205">
        <v>709</v>
      </c>
      <c r="Q439" s="1">
        <v>302</v>
      </c>
      <c r="U439" s="159"/>
      <c r="V439" s="164"/>
      <c r="W439" s="161"/>
      <c r="X439" s="161"/>
      <c r="Y439" s="1">
        <v>252</v>
      </c>
    </row>
    <row r="440" spans="1:25" ht="15" customHeight="1" x14ac:dyDescent="0.25">
      <c r="A440" s="259" t="s">
        <v>1930</v>
      </c>
      <c r="B440" s="259" t="s">
        <v>1930</v>
      </c>
      <c r="C440" s="160" t="s">
        <v>2030</v>
      </c>
      <c r="D440" s="207" t="s">
        <v>815</v>
      </c>
      <c r="E440" s="160">
        <v>651222</v>
      </c>
      <c r="F440" s="160">
        <v>6179900</v>
      </c>
      <c r="G440" s="207"/>
      <c r="H440" s="239">
        <v>597</v>
      </c>
      <c r="I440" s="239">
        <v>597</v>
      </c>
      <c r="J440" s="207"/>
      <c r="K440" s="414"/>
      <c r="O440" s="205">
        <v>692</v>
      </c>
      <c r="Q440" s="1">
        <v>387</v>
      </c>
      <c r="R440" s="1">
        <v>15</v>
      </c>
      <c r="S440" s="2">
        <v>4.5717768972874122</v>
      </c>
      <c r="T440" s="2">
        <v>687.42822310271254</v>
      </c>
      <c r="U440" s="196"/>
      <c r="V440" s="164"/>
      <c r="W440" s="188" t="s">
        <v>2079</v>
      </c>
      <c r="X440" s="248" t="s">
        <v>2529</v>
      </c>
    </row>
    <row r="441" spans="1:25" ht="15" customHeight="1" x14ac:dyDescent="0.25">
      <c r="A441" s="259" t="s">
        <v>1931</v>
      </c>
      <c r="B441" s="259" t="s">
        <v>1931</v>
      </c>
      <c r="C441" s="160" t="s">
        <v>2030</v>
      </c>
      <c r="D441" s="207" t="s">
        <v>822</v>
      </c>
      <c r="E441" s="160">
        <v>636799</v>
      </c>
      <c r="F441" s="160">
        <v>6184497</v>
      </c>
      <c r="G441" s="207"/>
      <c r="I441" s="239">
        <v>594</v>
      </c>
      <c r="J441" s="207"/>
      <c r="K441" s="414"/>
      <c r="O441" s="205">
        <v>757</v>
      </c>
      <c r="Q441" s="1">
        <v>260</v>
      </c>
      <c r="R441" s="1">
        <v>108.8</v>
      </c>
      <c r="S441" s="2">
        <v>33.160621761658028</v>
      </c>
      <c r="T441" s="2">
        <v>723.83937823834196</v>
      </c>
      <c r="U441" s="159">
        <v>5</v>
      </c>
      <c r="V441" s="164"/>
      <c r="W441" s="248" t="s">
        <v>2079</v>
      </c>
      <c r="X441" s="248" t="s">
        <v>2530</v>
      </c>
      <c r="Y441" s="1">
        <v>254</v>
      </c>
    </row>
    <row r="442" spans="1:25" ht="15" customHeight="1" x14ac:dyDescent="0.25">
      <c r="A442" s="259" t="s">
        <v>1932</v>
      </c>
      <c r="B442" s="259" t="s">
        <v>1932</v>
      </c>
      <c r="C442" s="160" t="s">
        <v>2030</v>
      </c>
      <c r="D442" s="207" t="s">
        <v>824</v>
      </c>
      <c r="E442" s="160">
        <v>622376</v>
      </c>
      <c r="F442" s="160">
        <v>6179886</v>
      </c>
      <c r="G442" s="207"/>
      <c r="I442" s="239">
        <v>590</v>
      </c>
      <c r="J442" s="207"/>
      <c r="K442" s="414"/>
      <c r="O442" s="205">
        <v>693</v>
      </c>
      <c r="Q442" s="1">
        <v>300</v>
      </c>
      <c r="W442" s="248" t="s">
        <v>5</v>
      </c>
      <c r="X442" s="248" t="s">
        <v>2494</v>
      </c>
      <c r="Y442" s="1">
        <v>270</v>
      </c>
    </row>
    <row r="443" spans="1:25" ht="15" customHeight="1" x14ac:dyDescent="0.25">
      <c r="A443" s="259" t="s">
        <v>1933</v>
      </c>
      <c r="B443" s="259" t="s">
        <v>1933</v>
      </c>
      <c r="C443" s="160" t="s">
        <v>2030</v>
      </c>
      <c r="D443" s="207" t="s">
        <v>825</v>
      </c>
      <c r="E443" s="160">
        <v>618504</v>
      </c>
      <c r="F443" s="160">
        <v>6180646</v>
      </c>
      <c r="G443" s="207"/>
      <c r="I443" s="239">
        <v>591</v>
      </c>
      <c r="J443" s="207"/>
      <c r="K443" s="414"/>
      <c r="O443" s="205">
        <v>715</v>
      </c>
      <c r="Q443" s="1">
        <v>160</v>
      </c>
      <c r="R443" s="1">
        <v>79</v>
      </c>
      <c r="S443" s="2">
        <v>24.078024992380371</v>
      </c>
      <c r="T443" s="2">
        <v>690.92197500761961</v>
      </c>
      <c r="U443" s="1">
        <v>3</v>
      </c>
      <c r="V443" s="164"/>
      <c r="W443" s="248" t="s">
        <v>1975</v>
      </c>
      <c r="X443" s="248" t="s">
        <v>2531</v>
      </c>
      <c r="Y443" s="1">
        <v>135</v>
      </c>
    </row>
    <row r="444" spans="1:25" ht="15" customHeight="1" x14ac:dyDescent="0.25">
      <c r="A444" s="259" t="s">
        <v>1934</v>
      </c>
      <c r="B444" s="259" t="s">
        <v>1934</v>
      </c>
      <c r="C444" s="160" t="s">
        <v>2030</v>
      </c>
      <c r="D444" s="207" t="s">
        <v>821</v>
      </c>
      <c r="E444" s="160">
        <v>629554</v>
      </c>
      <c r="F444" s="160">
        <v>6182240</v>
      </c>
      <c r="G444" s="207"/>
      <c r="I444" s="239">
        <v>594</v>
      </c>
      <c r="J444" s="207"/>
      <c r="K444" s="414"/>
      <c r="O444" s="205">
        <v>712</v>
      </c>
      <c r="Q444" s="1">
        <v>179.5</v>
      </c>
      <c r="R444" s="1">
        <v>82</v>
      </c>
      <c r="S444" s="2">
        <v>24.992380371837854</v>
      </c>
      <c r="T444" s="2">
        <v>687.00761962816216</v>
      </c>
      <c r="U444" s="1">
        <v>8</v>
      </c>
      <c r="W444" s="248" t="s">
        <v>42</v>
      </c>
      <c r="X444" s="248" t="s">
        <v>2532</v>
      </c>
    </row>
    <row r="445" spans="1:25" ht="15" customHeight="1" x14ac:dyDescent="0.25">
      <c r="A445" s="259" t="s">
        <v>1935</v>
      </c>
      <c r="B445" s="259" t="s">
        <v>1935</v>
      </c>
      <c r="C445" s="160" t="s">
        <v>2030</v>
      </c>
      <c r="D445" s="207" t="s">
        <v>813</v>
      </c>
      <c r="E445" s="160">
        <v>650990</v>
      </c>
      <c r="F445" s="160">
        <v>6203990</v>
      </c>
      <c r="G445" s="207"/>
      <c r="I445" s="242" t="s">
        <v>2489</v>
      </c>
      <c r="J445" s="207"/>
      <c r="K445" s="414"/>
      <c r="O445" s="205">
        <v>596</v>
      </c>
      <c r="Q445" s="1">
        <v>537</v>
      </c>
      <c r="R445" s="1">
        <v>119</v>
      </c>
      <c r="S445" s="2">
        <v>36.269430051813472</v>
      </c>
      <c r="T445" s="2">
        <v>559.73056994818648</v>
      </c>
      <c r="U445" s="1"/>
      <c r="W445" s="248" t="s">
        <v>42</v>
      </c>
      <c r="X445" s="248" t="s">
        <v>2533</v>
      </c>
      <c r="Y445" s="1">
        <v>528</v>
      </c>
    </row>
    <row r="446" spans="1:25" ht="15" customHeight="1" x14ac:dyDescent="0.25">
      <c r="A446" s="259" t="s">
        <v>1936</v>
      </c>
      <c r="B446" s="259" t="s">
        <v>1936</v>
      </c>
      <c r="C446" s="160" t="s">
        <v>2030</v>
      </c>
      <c r="D446" s="207" t="s">
        <v>829</v>
      </c>
      <c r="E446" s="160">
        <v>673664</v>
      </c>
      <c r="F446" s="160">
        <v>6207501</v>
      </c>
      <c r="G446" s="207"/>
      <c r="I446" s="239">
        <v>851</v>
      </c>
      <c r="J446" s="207"/>
      <c r="K446" s="414"/>
      <c r="O446" s="205">
        <v>655</v>
      </c>
      <c r="Q446" s="1">
        <v>536</v>
      </c>
      <c r="U446" s="1"/>
      <c r="W446" s="248" t="s">
        <v>42</v>
      </c>
      <c r="X446" s="248" t="s">
        <v>2496</v>
      </c>
      <c r="Y446" s="1">
        <v>522</v>
      </c>
    </row>
    <row r="447" spans="1:25" ht="15" customHeight="1" x14ac:dyDescent="0.25">
      <c r="A447" s="259" t="s">
        <v>1937</v>
      </c>
      <c r="B447" s="259" t="s">
        <v>1937</v>
      </c>
      <c r="C447" s="160" t="s">
        <v>2030</v>
      </c>
      <c r="D447" s="207" t="s">
        <v>827</v>
      </c>
      <c r="E447" s="160">
        <v>680490</v>
      </c>
      <c r="F447" s="160">
        <v>6207030</v>
      </c>
      <c r="G447" s="207"/>
      <c r="I447" s="239">
        <v>851</v>
      </c>
      <c r="J447" s="207"/>
      <c r="K447" s="414"/>
      <c r="O447" s="205">
        <v>639</v>
      </c>
      <c r="Q447" s="1">
        <v>525</v>
      </c>
      <c r="R447" s="1">
        <v>268</v>
      </c>
      <c r="S447" s="2">
        <v>81.682413898201759</v>
      </c>
      <c r="T447" s="2">
        <v>553.31758610179827</v>
      </c>
      <c r="U447" s="1">
        <v>4</v>
      </c>
      <c r="W447" s="195" t="s">
        <v>2079</v>
      </c>
      <c r="X447" s="248" t="s">
        <v>2495</v>
      </c>
      <c r="Y447" s="1">
        <v>505</v>
      </c>
    </row>
    <row r="448" spans="1:25" ht="15" customHeight="1" x14ac:dyDescent="0.25">
      <c r="A448" s="259" t="s">
        <v>1938</v>
      </c>
      <c r="B448" s="259" t="s">
        <v>1938</v>
      </c>
      <c r="C448" s="160" t="s">
        <v>2030</v>
      </c>
      <c r="D448" s="207" t="s">
        <v>826</v>
      </c>
      <c r="E448" s="160">
        <v>681240</v>
      </c>
      <c r="F448" s="160">
        <v>6180730</v>
      </c>
      <c r="G448" s="207"/>
      <c r="I448" s="239">
        <v>598</v>
      </c>
      <c r="J448" s="207"/>
      <c r="K448" s="414"/>
      <c r="O448" s="205">
        <v>606</v>
      </c>
      <c r="Q448" s="1">
        <v>220</v>
      </c>
      <c r="U448" s="1">
        <v>30</v>
      </c>
      <c r="V448" s="4">
        <v>30</v>
      </c>
      <c r="W448" s="248" t="s">
        <v>42</v>
      </c>
      <c r="X448" s="248" t="s">
        <v>2534</v>
      </c>
      <c r="Y448" s="1">
        <v>190</v>
      </c>
    </row>
    <row r="449" spans="1:50" ht="15" customHeight="1" x14ac:dyDescent="0.25">
      <c r="A449" s="259" t="s">
        <v>1939</v>
      </c>
      <c r="B449" s="259" t="s">
        <v>1939</v>
      </c>
      <c r="C449" s="160" t="s">
        <v>2030</v>
      </c>
      <c r="D449" s="207" t="s">
        <v>812</v>
      </c>
      <c r="E449" s="160">
        <v>686180</v>
      </c>
      <c r="F449" s="160">
        <v>6171670</v>
      </c>
      <c r="G449" s="207"/>
      <c r="I449" s="239">
        <v>622</v>
      </c>
      <c r="J449" s="207"/>
      <c r="K449" s="414"/>
      <c r="O449" s="205">
        <v>693</v>
      </c>
      <c r="Q449" s="1">
        <v>242</v>
      </c>
      <c r="R449" s="1">
        <v>126</v>
      </c>
      <c r="S449" s="2">
        <v>38.402925937214263</v>
      </c>
      <c r="T449" s="2">
        <v>654.59707406278574</v>
      </c>
      <c r="U449" s="165"/>
      <c r="V449" s="164"/>
      <c r="W449" s="248" t="s">
        <v>1975</v>
      </c>
      <c r="X449" s="248" t="s">
        <v>2535</v>
      </c>
      <c r="Y449" s="1">
        <v>121</v>
      </c>
    </row>
    <row r="450" spans="1:50" ht="15" customHeight="1" x14ac:dyDescent="0.25">
      <c r="A450" s="259" t="s">
        <v>1940</v>
      </c>
      <c r="B450" s="259" t="s">
        <v>1940</v>
      </c>
      <c r="C450" s="160" t="s">
        <v>2030</v>
      </c>
      <c r="D450" s="207" t="s">
        <v>828</v>
      </c>
      <c r="E450" s="160">
        <v>678997</v>
      </c>
      <c r="F450" s="160">
        <v>6197035</v>
      </c>
      <c r="G450" s="207"/>
      <c r="I450" s="239">
        <v>851</v>
      </c>
      <c r="J450" s="207"/>
      <c r="K450" s="414"/>
      <c r="O450" s="205">
        <v>664</v>
      </c>
      <c r="Q450" s="1">
        <v>194</v>
      </c>
      <c r="R450" s="1">
        <v>130</v>
      </c>
      <c r="S450" s="2">
        <v>39.622066443157571</v>
      </c>
      <c r="T450" s="2">
        <v>624.37793355684244</v>
      </c>
      <c r="U450" s="251" t="s">
        <v>1664</v>
      </c>
      <c r="W450" s="251" t="s">
        <v>1664</v>
      </c>
      <c r="Y450" s="1">
        <v>183</v>
      </c>
    </row>
    <row r="451" spans="1:50" ht="15" customHeight="1" x14ac:dyDescent="0.25">
      <c r="A451" s="259" t="s">
        <v>1941</v>
      </c>
      <c r="B451" s="259" t="s">
        <v>1941</v>
      </c>
      <c r="C451" s="160" t="s">
        <v>2030</v>
      </c>
      <c r="D451" s="207" t="s">
        <v>830</v>
      </c>
      <c r="E451" s="160">
        <v>677295</v>
      </c>
      <c r="F451" s="160">
        <v>6197254</v>
      </c>
      <c r="G451" s="207"/>
      <c r="I451" s="239">
        <v>593</v>
      </c>
      <c r="J451" s="207"/>
      <c r="K451" s="414"/>
      <c r="O451" s="205">
        <v>689</v>
      </c>
      <c r="Q451" s="1">
        <v>344</v>
      </c>
      <c r="U451" s="162"/>
      <c r="V451" s="164"/>
      <c r="W451" s="248" t="s">
        <v>1975</v>
      </c>
      <c r="X451" s="248" t="s">
        <v>2536</v>
      </c>
      <c r="Y451" s="1">
        <v>325</v>
      </c>
    </row>
    <row r="452" spans="1:50" ht="15" customHeight="1" x14ac:dyDescent="0.25">
      <c r="A452" s="259" t="s">
        <v>1942</v>
      </c>
      <c r="B452" s="259" t="s">
        <v>1942</v>
      </c>
      <c r="C452" s="160" t="s">
        <v>2030</v>
      </c>
      <c r="D452" s="207" t="s">
        <v>831</v>
      </c>
      <c r="E452" s="160">
        <v>642500</v>
      </c>
      <c r="F452" s="160">
        <v>6191800</v>
      </c>
      <c r="G452" s="207"/>
      <c r="I452" s="239">
        <v>596</v>
      </c>
      <c r="J452" s="207"/>
      <c r="K452" s="414"/>
      <c r="O452" s="205">
        <v>692</v>
      </c>
      <c r="Q452" s="1">
        <v>247</v>
      </c>
      <c r="W452" s="248" t="s">
        <v>2079</v>
      </c>
      <c r="Y452" s="1">
        <v>240</v>
      </c>
    </row>
    <row r="453" spans="1:50" ht="15" customHeight="1" x14ac:dyDescent="0.25">
      <c r="A453" s="259" t="s">
        <v>1943</v>
      </c>
      <c r="B453" s="259" t="s">
        <v>1943</v>
      </c>
      <c r="C453" s="160" t="s">
        <v>2030</v>
      </c>
      <c r="D453" s="207" t="s">
        <v>832</v>
      </c>
      <c r="E453" s="160">
        <v>645530</v>
      </c>
      <c r="F453" s="160">
        <v>6202220</v>
      </c>
      <c r="G453" s="207"/>
      <c r="I453" s="239">
        <v>593</v>
      </c>
      <c r="J453" s="207"/>
      <c r="K453" s="414"/>
      <c r="O453" s="205">
        <v>640</v>
      </c>
      <c r="Q453" s="1">
        <v>331</v>
      </c>
      <c r="W453" s="248" t="s">
        <v>1972</v>
      </c>
      <c r="X453" s="248" t="s">
        <v>2537</v>
      </c>
      <c r="Y453" s="1">
        <v>315</v>
      </c>
    </row>
    <row r="454" spans="1:50" ht="15" customHeight="1" x14ac:dyDescent="0.25">
      <c r="A454" s="259" t="s">
        <v>1944</v>
      </c>
      <c r="B454" s="259" t="s">
        <v>1944</v>
      </c>
      <c r="C454" s="160" t="s">
        <v>2030</v>
      </c>
      <c r="D454" s="207" t="s">
        <v>833</v>
      </c>
      <c r="E454" s="160">
        <v>640930</v>
      </c>
      <c r="F454" s="160">
        <v>6195020</v>
      </c>
      <c r="G454" s="207"/>
      <c r="I454" s="239">
        <v>594</v>
      </c>
      <c r="J454" s="207"/>
      <c r="K454" s="414"/>
      <c r="O454" s="205">
        <v>687</v>
      </c>
      <c r="Q454" s="1">
        <v>504</v>
      </c>
      <c r="W454" s="248" t="s">
        <v>2079</v>
      </c>
    </row>
    <row r="455" spans="1:50" ht="15" customHeight="1" x14ac:dyDescent="0.25">
      <c r="A455" s="259" t="s">
        <v>1945</v>
      </c>
      <c r="B455" s="259" t="s">
        <v>1945</v>
      </c>
      <c r="C455" s="160" t="s">
        <v>2030</v>
      </c>
      <c r="D455" s="205" t="s">
        <v>760</v>
      </c>
      <c r="E455" s="160">
        <v>655540</v>
      </c>
      <c r="F455" s="160">
        <v>6206160</v>
      </c>
      <c r="G455" s="205"/>
      <c r="I455" s="242" t="s">
        <v>2490</v>
      </c>
      <c r="J455" s="201"/>
      <c r="K455" s="414"/>
      <c r="L455" s="10">
        <v>6</v>
      </c>
      <c r="O455" s="205">
        <v>772</v>
      </c>
      <c r="Q455" s="1">
        <v>100</v>
      </c>
      <c r="R455" s="1">
        <v>75</v>
      </c>
      <c r="S455" s="2">
        <v>22.858884486437059</v>
      </c>
      <c r="T455" s="2">
        <v>744.14111551356291</v>
      </c>
      <c r="U455" s="1">
        <v>15</v>
      </c>
      <c r="V455" s="198"/>
      <c r="W455" s="248" t="s">
        <v>3</v>
      </c>
      <c r="X455" s="199" t="s">
        <v>2199</v>
      </c>
    </row>
    <row r="456" spans="1:50" ht="15" customHeight="1" x14ac:dyDescent="0.25">
      <c r="A456" s="259" t="s">
        <v>1946</v>
      </c>
      <c r="B456" s="259" t="s">
        <v>1946</v>
      </c>
      <c r="C456" s="160" t="s">
        <v>2030</v>
      </c>
      <c r="D456" s="207" t="s">
        <v>756</v>
      </c>
      <c r="E456" s="160">
        <v>667990</v>
      </c>
      <c r="F456" s="160">
        <v>6193950</v>
      </c>
      <c r="G456" s="207"/>
      <c r="I456" s="239">
        <v>851</v>
      </c>
      <c r="J456" s="207"/>
      <c r="K456" s="414"/>
      <c r="L456" s="10">
        <v>6</v>
      </c>
      <c r="O456" s="205">
        <v>772</v>
      </c>
      <c r="Q456" s="1">
        <v>46</v>
      </c>
      <c r="U456" s="1">
        <v>30</v>
      </c>
      <c r="V456" s="4">
        <v>0.01</v>
      </c>
      <c r="W456" s="248" t="s">
        <v>1976</v>
      </c>
      <c r="X456" s="248" t="s">
        <v>2075</v>
      </c>
    </row>
    <row r="457" spans="1:50" ht="15" customHeight="1" x14ac:dyDescent="0.25">
      <c r="A457" s="257" t="s">
        <v>1947</v>
      </c>
      <c r="B457" s="257" t="s">
        <v>1947</v>
      </c>
      <c r="C457" s="160" t="s">
        <v>2030</v>
      </c>
      <c r="D457" s="207" t="s">
        <v>750</v>
      </c>
      <c r="E457" s="160">
        <v>659400</v>
      </c>
      <c r="F457" s="160">
        <v>6196900</v>
      </c>
      <c r="G457" s="207"/>
      <c r="I457" s="239">
        <v>593</v>
      </c>
      <c r="J457" s="207"/>
      <c r="K457" s="414"/>
      <c r="L457" s="10">
        <v>6</v>
      </c>
      <c r="O457" s="205">
        <v>742</v>
      </c>
      <c r="Q457" s="1">
        <v>236</v>
      </c>
      <c r="R457" s="1">
        <v>133</v>
      </c>
      <c r="S457" s="2">
        <v>40.536421822615054</v>
      </c>
      <c r="T457" s="2">
        <v>695.46357817738499</v>
      </c>
      <c r="U457" s="1">
        <v>10</v>
      </c>
      <c r="V457" s="164"/>
      <c r="W457" s="159" t="s">
        <v>1975</v>
      </c>
      <c r="X457" s="161" t="s">
        <v>2051</v>
      </c>
      <c r="Y457" s="1">
        <v>156</v>
      </c>
    </row>
    <row r="458" spans="1:50" ht="15" customHeight="1" x14ac:dyDescent="0.25">
      <c r="A458" s="259" t="s">
        <v>1948</v>
      </c>
      <c r="B458" s="259" t="s">
        <v>1948</v>
      </c>
      <c r="C458" s="160" t="s">
        <v>2030</v>
      </c>
      <c r="D458" s="207" t="s">
        <v>843</v>
      </c>
      <c r="E458" s="160">
        <v>679550</v>
      </c>
      <c r="F458" s="160">
        <v>6209400</v>
      </c>
      <c r="G458" s="207"/>
      <c r="I458" s="239">
        <v>633</v>
      </c>
      <c r="J458" s="207"/>
      <c r="K458" s="414"/>
      <c r="O458" s="205">
        <v>709</v>
      </c>
      <c r="Q458" s="1">
        <v>70</v>
      </c>
      <c r="U458" s="1">
        <v>2</v>
      </c>
      <c r="V458" s="164"/>
      <c r="W458" s="159" t="s">
        <v>1975</v>
      </c>
      <c r="X458" s="188"/>
      <c r="Y458" s="1">
        <v>4</v>
      </c>
    </row>
    <row r="459" spans="1:50" ht="15" customHeight="1" x14ac:dyDescent="0.25">
      <c r="A459" s="259" t="s">
        <v>1949</v>
      </c>
      <c r="B459" s="259" t="s">
        <v>1949</v>
      </c>
      <c r="C459" s="160" t="s">
        <v>2030</v>
      </c>
      <c r="D459" s="207" t="s">
        <v>727</v>
      </c>
      <c r="E459" s="160">
        <v>641160</v>
      </c>
      <c r="F459" s="160">
        <v>6188550</v>
      </c>
      <c r="G459" s="207"/>
      <c r="I459" s="239">
        <v>596</v>
      </c>
      <c r="J459" s="207"/>
      <c r="K459" s="414"/>
      <c r="O459" s="205">
        <v>720</v>
      </c>
      <c r="Q459" s="1">
        <v>160</v>
      </c>
      <c r="R459" s="1">
        <v>113</v>
      </c>
      <c r="S459" s="2">
        <v>34.440719292898507</v>
      </c>
      <c r="T459" s="2">
        <v>688.55928070710149</v>
      </c>
      <c r="U459" s="2">
        <v>20</v>
      </c>
      <c r="V459" s="164"/>
      <c r="W459" s="195" t="s">
        <v>2079</v>
      </c>
      <c r="X459" s="195" t="s">
        <v>2165</v>
      </c>
    </row>
    <row r="460" spans="1:50" ht="15" customHeight="1" x14ac:dyDescent="0.25">
      <c r="A460" s="201" t="s">
        <v>4191</v>
      </c>
      <c r="B460" s="226" t="s">
        <v>2430</v>
      </c>
      <c r="C460" s="201" t="s">
        <v>2179</v>
      </c>
      <c r="D460" s="205" t="s">
        <v>2206</v>
      </c>
      <c r="E460" s="210">
        <v>618566.53659999999</v>
      </c>
      <c r="F460" s="210">
        <v>6193154.8959999997</v>
      </c>
      <c r="G460" s="205"/>
      <c r="H460" s="205"/>
      <c r="I460" s="205" t="s">
        <v>2178</v>
      </c>
      <c r="J460" s="201"/>
      <c r="K460" s="290"/>
      <c r="L460" s="201"/>
      <c r="M460" s="201"/>
      <c r="N460" s="201"/>
      <c r="O460" s="204"/>
      <c r="P460" s="204">
        <v>894.98896960000002</v>
      </c>
      <c r="Q460" s="201">
        <v>322</v>
      </c>
      <c r="R460" s="201">
        <v>60</v>
      </c>
      <c r="S460" s="203">
        <v>18.287107589149649</v>
      </c>
      <c r="T460" s="203">
        <v>876.70186201085039</v>
      </c>
      <c r="U460" s="201">
        <v>10</v>
      </c>
      <c r="V460" s="201"/>
      <c r="W460" s="201" t="s">
        <v>2204</v>
      </c>
      <c r="X460" s="201" t="s">
        <v>2207</v>
      </c>
      <c r="Y460" s="201">
        <v>115</v>
      </c>
      <c r="Z460" s="201"/>
      <c r="AA460" s="201"/>
      <c r="AB460" s="201"/>
      <c r="AC460" s="205"/>
      <c r="AD460" s="205"/>
      <c r="AE460" s="205"/>
      <c r="AF460" s="205"/>
      <c r="AG460" s="205"/>
      <c r="AH460" s="205"/>
      <c r="AI460" s="205"/>
      <c r="AJ460" s="205"/>
      <c r="AK460" s="209"/>
      <c r="AL460" s="209"/>
      <c r="AM460" s="211"/>
      <c r="AN460" s="211"/>
      <c r="AO460" s="212"/>
      <c r="AP460" s="199"/>
      <c r="AQ460" s="199"/>
      <c r="AR460" s="199"/>
      <c r="AS460" s="199"/>
      <c r="AT460" s="199"/>
      <c r="AU460" s="199"/>
      <c r="AV460" s="199"/>
      <c r="AW460" s="199"/>
      <c r="AX460" s="199"/>
    </row>
    <row r="461" spans="1:50" ht="15" customHeight="1" x14ac:dyDescent="0.25">
      <c r="A461" s="201" t="s">
        <v>2402</v>
      </c>
      <c r="B461" s="226" t="s">
        <v>2429</v>
      </c>
      <c r="C461" s="201" t="s">
        <v>2179</v>
      </c>
      <c r="D461" s="205" t="s">
        <v>2203</v>
      </c>
      <c r="E461" s="210">
        <v>619955.24580000003</v>
      </c>
      <c r="F461" s="210">
        <v>6194554.9440000001</v>
      </c>
      <c r="G461" s="205"/>
      <c r="H461" s="205"/>
      <c r="I461" s="205" t="s">
        <v>2178</v>
      </c>
      <c r="J461" s="201"/>
      <c r="K461" s="290"/>
      <c r="L461" s="201"/>
      <c r="M461" s="201"/>
      <c r="N461" s="201"/>
      <c r="O461" s="204"/>
      <c r="P461" s="204">
        <v>899.42812300000003</v>
      </c>
      <c r="Q461" s="201">
        <v>302</v>
      </c>
      <c r="R461" s="201">
        <v>30</v>
      </c>
      <c r="S461" s="203">
        <v>9.1435537945748244</v>
      </c>
      <c r="T461" s="203">
        <v>890.28456920542521</v>
      </c>
      <c r="U461" s="201">
        <v>19</v>
      </c>
      <c r="V461" s="201"/>
      <c r="W461" s="201" t="s">
        <v>2204</v>
      </c>
      <c r="X461" s="201" t="s">
        <v>2205</v>
      </c>
      <c r="Y461" s="201">
        <v>68</v>
      </c>
      <c r="Z461" s="201"/>
      <c r="AA461" s="201"/>
      <c r="AB461" s="201"/>
      <c r="AC461" s="205"/>
      <c r="AD461" s="205"/>
      <c r="AE461" s="205"/>
      <c r="AF461" s="205"/>
      <c r="AG461" s="205"/>
      <c r="AH461" s="205"/>
      <c r="AI461" s="205"/>
      <c r="AJ461" s="205"/>
      <c r="AK461" s="209"/>
      <c r="AL461" s="209"/>
      <c r="AM461" s="211"/>
      <c r="AN461" s="211"/>
      <c r="AO461" s="212"/>
      <c r="AP461" s="199"/>
      <c r="AQ461" s="199"/>
      <c r="AR461" s="199"/>
      <c r="AS461" s="199"/>
      <c r="AT461" s="199"/>
      <c r="AU461" s="199"/>
      <c r="AV461" s="199"/>
      <c r="AW461" s="199"/>
      <c r="AX461" s="199"/>
    </row>
    <row r="462" spans="1:50" ht="15" customHeight="1" x14ac:dyDescent="0.25">
      <c r="A462" s="232" t="s">
        <v>2325</v>
      </c>
      <c r="B462" s="235" t="s">
        <v>2452</v>
      </c>
      <c r="C462" s="201" t="s">
        <v>2179</v>
      </c>
      <c r="D462" s="205" t="s">
        <v>2178</v>
      </c>
      <c r="E462" s="229">
        <v>664410.71840000001</v>
      </c>
      <c r="F462" s="229">
        <v>6197098.4720000001</v>
      </c>
      <c r="G462" s="205"/>
      <c r="I462" s="239">
        <v>593</v>
      </c>
      <c r="J462" s="201"/>
      <c r="K462" s="290"/>
      <c r="L462" s="10"/>
      <c r="O462" s="205">
        <v>767</v>
      </c>
      <c r="P462" s="204">
        <v>763</v>
      </c>
      <c r="V462" s="164"/>
      <c r="W462" s="195"/>
      <c r="X462" s="195"/>
      <c r="Y462" s="195"/>
      <c r="Z462" s="201"/>
      <c r="AA462" s="201"/>
      <c r="AB462" s="201"/>
      <c r="AC462" s="205"/>
      <c r="AD462" s="205"/>
      <c r="AE462" s="205"/>
      <c r="AF462" s="205"/>
      <c r="AG462" s="205"/>
      <c r="AH462" s="205"/>
      <c r="AI462" s="205"/>
      <c r="AJ462" s="205"/>
      <c r="AK462" s="205"/>
      <c r="AL462" s="205"/>
      <c r="AM462" s="211"/>
      <c r="AN462" s="211"/>
      <c r="AO462" s="212"/>
      <c r="AP462" s="199"/>
      <c r="AQ462" s="199"/>
      <c r="AR462" s="199"/>
      <c r="AS462" s="199"/>
      <c r="AT462" s="199"/>
      <c r="AU462" s="199"/>
      <c r="AV462" s="199"/>
      <c r="AW462" s="199"/>
      <c r="AX462" s="199"/>
    </row>
    <row r="463" spans="1:50" ht="15" customHeight="1" x14ac:dyDescent="0.25">
      <c r="A463" s="201" t="s">
        <v>2244</v>
      </c>
      <c r="B463" s="226" t="s">
        <v>2431</v>
      </c>
      <c r="C463" s="201" t="s">
        <v>2179</v>
      </c>
      <c r="D463" s="205" t="s">
        <v>2195</v>
      </c>
      <c r="E463" s="210">
        <v>678177.89138568996</v>
      </c>
      <c r="F463" s="210">
        <v>6211445.9453102099</v>
      </c>
      <c r="G463" s="205"/>
      <c r="H463" s="205"/>
      <c r="I463" s="239">
        <v>633</v>
      </c>
      <c r="J463" s="201"/>
      <c r="K463" s="290"/>
      <c r="L463" s="201"/>
      <c r="M463" s="201"/>
      <c r="N463" s="201"/>
      <c r="O463" s="205">
        <v>738</v>
      </c>
      <c r="P463" s="204">
        <v>734.92475697999998</v>
      </c>
      <c r="Q463" s="1">
        <v>115</v>
      </c>
      <c r="R463" s="1">
        <v>32</v>
      </c>
      <c r="S463" s="2">
        <v>9.7531240475464784</v>
      </c>
      <c r="T463" s="2">
        <v>728.24687595245348</v>
      </c>
      <c r="U463" s="1">
        <v>4</v>
      </c>
      <c r="V463" s="164" t="s">
        <v>1961</v>
      </c>
      <c r="W463" s="199" t="s">
        <v>1975</v>
      </c>
      <c r="X463" s="188" t="s">
        <v>1965</v>
      </c>
      <c r="Y463" s="1">
        <v>40</v>
      </c>
      <c r="AA463" s="201"/>
      <c r="AB463" s="201"/>
      <c r="AC463" s="205"/>
      <c r="AD463" s="205"/>
      <c r="AE463" s="205"/>
      <c r="AF463" s="205"/>
      <c r="AG463" s="205"/>
      <c r="AH463" s="205"/>
      <c r="AI463" s="205"/>
      <c r="AJ463" s="205"/>
      <c r="AK463" s="209"/>
      <c r="AL463" s="209"/>
      <c r="AM463" s="211"/>
      <c r="AN463" s="211"/>
      <c r="AO463" s="212"/>
      <c r="AP463" s="199"/>
      <c r="AQ463" s="199"/>
      <c r="AR463" s="199"/>
      <c r="AS463" s="199"/>
      <c r="AT463" s="199"/>
      <c r="AU463" s="199"/>
      <c r="AV463" s="199"/>
      <c r="AW463" s="199"/>
      <c r="AX463" s="199"/>
    </row>
    <row r="464" spans="1:50" ht="15" customHeight="1" x14ac:dyDescent="0.25">
      <c r="A464" s="201" t="s">
        <v>2270</v>
      </c>
      <c r="B464" s="226" t="s">
        <v>2428</v>
      </c>
      <c r="C464" s="201" t="s">
        <v>2179</v>
      </c>
      <c r="D464" s="205" t="s">
        <v>489</v>
      </c>
      <c r="E464" s="210">
        <v>620448.59096008004</v>
      </c>
      <c r="F464" s="210">
        <v>6181921.5476930495</v>
      </c>
      <c r="G464" s="205"/>
      <c r="H464" s="239">
        <v>590</v>
      </c>
      <c r="I464" s="239">
        <v>590</v>
      </c>
      <c r="J464" s="201"/>
      <c r="K464" s="290"/>
      <c r="L464" s="10">
        <v>6</v>
      </c>
      <c r="M464" s="201"/>
      <c r="N464" s="201"/>
      <c r="O464" s="204"/>
      <c r="P464" s="204">
        <v>716.48965989999999</v>
      </c>
      <c r="Q464" s="1">
        <v>140</v>
      </c>
      <c r="R464" s="1">
        <v>84.6</v>
      </c>
      <c r="S464" s="2">
        <v>25.784821700701002</v>
      </c>
      <c r="T464" s="2">
        <v>690.21517829929894</v>
      </c>
      <c r="U464" s="2">
        <v>8</v>
      </c>
      <c r="V464" s="164" t="s">
        <v>1961</v>
      </c>
      <c r="W464" s="188" t="s">
        <v>2079</v>
      </c>
      <c r="X464" s="188" t="s">
        <v>2145</v>
      </c>
      <c r="Y464" s="188"/>
      <c r="Z464" s="201"/>
      <c r="AA464" s="201"/>
      <c r="AB464" s="201"/>
      <c r="AC464" s="205"/>
      <c r="AD464" s="205"/>
      <c r="AE464" s="205"/>
      <c r="AF464" s="205"/>
      <c r="AG464" s="205"/>
      <c r="AH464" s="205"/>
      <c r="AI464" s="205"/>
      <c r="AJ464" s="205"/>
      <c r="AK464" s="209"/>
      <c r="AL464" s="209"/>
      <c r="AM464" s="211"/>
      <c r="AN464" s="211"/>
      <c r="AO464" s="212"/>
      <c r="AP464" s="199"/>
      <c r="AQ464" s="199"/>
      <c r="AR464" s="199"/>
      <c r="AS464" s="199"/>
      <c r="AT464" s="199"/>
      <c r="AU464" s="199"/>
      <c r="AV464" s="199"/>
      <c r="AW464" s="199"/>
      <c r="AX464" s="199"/>
    </row>
    <row r="465" spans="1:50" ht="15" customHeight="1" x14ac:dyDescent="0.25">
      <c r="A465" s="232" t="s">
        <v>2404</v>
      </c>
      <c r="B465" s="236" t="s">
        <v>2482</v>
      </c>
      <c r="C465" s="201" t="s">
        <v>2179</v>
      </c>
      <c r="D465" s="205" t="s">
        <v>939</v>
      </c>
      <c r="E465" s="229">
        <v>670782.87098772998</v>
      </c>
      <c r="F465" s="229">
        <v>6178164.8849319797</v>
      </c>
      <c r="G465" s="205"/>
      <c r="H465" s="239">
        <v>593</v>
      </c>
      <c r="I465" s="239">
        <v>593</v>
      </c>
      <c r="J465" s="201"/>
      <c r="K465" s="290"/>
      <c r="M465" s="201"/>
      <c r="N465" s="201"/>
      <c r="O465" s="205">
        <v>869</v>
      </c>
      <c r="P465" s="205">
        <v>869</v>
      </c>
      <c r="Q465" s="1">
        <v>220</v>
      </c>
      <c r="U465" s="2">
        <v>2.5</v>
      </c>
      <c r="V465" s="164"/>
      <c r="W465" s="161" t="s">
        <v>1972</v>
      </c>
      <c r="X465" s="161">
        <v>120</v>
      </c>
      <c r="Y465" s="1">
        <v>26</v>
      </c>
      <c r="Z465" s="1" t="s">
        <v>1857</v>
      </c>
      <c r="AA465" s="1" t="s">
        <v>1858</v>
      </c>
      <c r="AD465" s="205"/>
      <c r="AE465" s="205"/>
      <c r="AF465" s="205"/>
      <c r="AG465" s="205"/>
      <c r="AH465" s="205"/>
      <c r="AI465" s="205"/>
      <c r="AJ465" s="205"/>
      <c r="AK465" s="205"/>
      <c r="AL465" s="205"/>
      <c r="AM465" s="211"/>
      <c r="AN465" s="211"/>
      <c r="AO465" s="212"/>
      <c r="AP465" s="199"/>
      <c r="AQ465" s="199"/>
      <c r="AR465" s="199"/>
      <c r="AS465" s="199"/>
      <c r="AT465" s="199"/>
      <c r="AU465" s="199"/>
      <c r="AV465" s="199"/>
      <c r="AW465" s="199"/>
      <c r="AX465" s="199"/>
    </row>
    <row r="466" spans="1:50" ht="15" customHeight="1" x14ac:dyDescent="0.25">
      <c r="A466" s="269" t="s">
        <v>2352</v>
      </c>
      <c r="B466" s="265" t="s">
        <v>2464</v>
      </c>
      <c r="C466" s="201" t="s">
        <v>2179</v>
      </c>
      <c r="D466" s="205" t="s">
        <v>2178</v>
      </c>
      <c r="E466" s="271">
        <v>648588.26908710995</v>
      </c>
      <c r="F466" s="271">
        <v>6217687.1425019596</v>
      </c>
      <c r="G466" s="205"/>
      <c r="H466" s="205"/>
      <c r="I466" s="218">
        <v>634</v>
      </c>
      <c r="J466" s="205"/>
      <c r="K466" s="290"/>
      <c r="L466" s="201"/>
      <c r="O466" s="205">
        <v>759</v>
      </c>
      <c r="P466" s="204">
        <v>764</v>
      </c>
      <c r="V466" s="198"/>
      <c r="W466" s="199"/>
      <c r="X466" s="199"/>
      <c r="Y466" s="201"/>
      <c r="Z466" s="201"/>
      <c r="AA466" s="201"/>
      <c r="AB466" s="201"/>
      <c r="AC466" s="205"/>
      <c r="AD466" s="205"/>
      <c r="AE466" s="205"/>
      <c r="AF466" s="205"/>
      <c r="AG466" s="205"/>
      <c r="AH466" s="205"/>
      <c r="AI466" s="205"/>
      <c r="AJ466" s="205"/>
      <c r="AK466" s="205"/>
      <c r="AL466" s="205"/>
      <c r="AM466" s="211"/>
      <c r="AN466" s="211"/>
      <c r="AO466" s="212"/>
      <c r="AP466" s="199"/>
      <c r="AQ466" s="199"/>
      <c r="AR466" s="199"/>
      <c r="AS466" s="199"/>
      <c r="AT466" s="199"/>
      <c r="AU466" s="199"/>
      <c r="AV466" s="199"/>
      <c r="AW466" s="199"/>
      <c r="AX466" s="199"/>
    </row>
    <row r="467" spans="1:50" ht="15" customHeight="1" x14ac:dyDescent="0.25">
      <c r="A467" s="232" t="s">
        <v>2372</v>
      </c>
      <c r="B467" s="236" t="s">
        <v>2471</v>
      </c>
      <c r="C467" s="201" t="s">
        <v>2179</v>
      </c>
      <c r="D467" s="205" t="s">
        <v>4562</v>
      </c>
      <c r="E467" s="229">
        <v>642487.56810000003</v>
      </c>
      <c r="F467" s="229">
        <v>6190325.0970000001</v>
      </c>
      <c r="G467" s="205"/>
      <c r="I467" s="242" t="s">
        <v>1965</v>
      </c>
      <c r="J467" s="201"/>
      <c r="K467" s="290"/>
      <c r="L467" s="10"/>
      <c r="M467" s="201"/>
      <c r="N467" s="201"/>
      <c r="O467" s="205">
        <v>712</v>
      </c>
      <c r="P467" s="204">
        <v>711</v>
      </c>
      <c r="V467" s="164"/>
      <c r="W467" s="159"/>
      <c r="X467" s="161"/>
      <c r="Z467" s="201"/>
      <c r="AA467" s="201"/>
      <c r="AB467" s="201"/>
      <c r="AC467" s="205"/>
      <c r="AD467" s="205"/>
      <c r="AE467" s="205"/>
      <c r="AF467" s="205"/>
      <c r="AG467" s="205"/>
      <c r="AH467" s="205"/>
      <c r="AI467" s="205"/>
      <c r="AJ467" s="205"/>
      <c r="AK467" s="205"/>
      <c r="AL467" s="205"/>
      <c r="AM467" s="211"/>
      <c r="AN467" s="211"/>
      <c r="AO467" s="212"/>
      <c r="AP467" s="199"/>
      <c r="AQ467" s="199"/>
      <c r="AR467" s="199"/>
      <c r="AS467" s="199"/>
      <c r="AT467" s="199"/>
      <c r="AU467" s="199"/>
      <c r="AV467" s="199"/>
      <c r="AW467" s="199"/>
      <c r="AX467" s="199"/>
    </row>
    <row r="468" spans="1:50" ht="15" customHeight="1" x14ac:dyDescent="0.25">
      <c r="A468" s="201" t="s">
        <v>2394</v>
      </c>
      <c r="B468" s="226" t="s">
        <v>2427</v>
      </c>
      <c r="C468" s="201" t="s">
        <v>2179</v>
      </c>
      <c r="D468" s="205" t="s">
        <v>4563</v>
      </c>
      <c r="E468" s="210">
        <v>643129.83550000004</v>
      </c>
      <c r="F468" s="210">
        <v>6185425.3269999996</v>
      </c>
      <c r="G468" s="205"/>
      <c r="H468" s="205"/>
      <c r="I468" s="239">
        <v>591</v>
      </c>
      <c r="J468" s="205"/>
      <c r="K468" s="290"/>
      <c r="L468" s="10">
        <v>6</v>
      </c>
      <c r="M468" s="201"/>
      <c r="N468" s="201"/>
      <c r="O468" s="205">
        <v>724</v>
      </c>
      <c r="P468" s="204">
        <v>728.07327910000004</v>
      </c>
      <c r="Q468" s="1">
        <v>320</v>
      </c>
      <c r="R468" s="1">
        <v>110</v>
      </c>
      <c r="S468" s="2">
        <v>33.526363913441024</v>
      </c>
      <c r="T468" s="2">
        <v>690.47363608655894</v>
      </c>
      <c r="U468" s="2">
        <v>10</v>
      </c>
      <c r="V468" s="164" t="s">
        <v>1961</v>
      </c>
      <c r="W468" s="161" t="s">
        <v>1987</v>
      </c>
      <c r="X468" s="199" t="s">
        <v>2200</v>
      </c>
      <c r="Z468" s="201"/>
      <c r="AA468" s="201"/>
      <c r="AB468" s="201"/>
      <c r="AC468" s="205"/>
      <c r="AD468" s="205"/>
      <c r="AE468" s="205"/>
      <c r="AF468" s="205"/>
      <c r="AG468" s="205"/>
      <c r="AH468" s="205"/>
      <c r="AI468" s="205"/>
      <c r="AJ468" s="205"/>
      <c r="AK468" s="209"/>
      <c r="AL468" s="209"/>
      <c r="AM468" s="211"/>
      <c r="AN468" s="211"/>
      <c r="AO468" s="212"/>
      <c r="AP468" s="199"/>
      <c r="AQ468" s="199"/>
      <c r="AR468" s="199"/>
      <c r="AS468" s="199"/>
      <c r="AT468" s="199"/>
      <c r="AU468" s="199"/>
      <c r="AV468" s="199"/>
      <c r="AW468" s="199"/>
      <c r="AX468" s="199"/>
    </row>
    <row r="469" spans="1:50" ht="15" customHeight="1" x14ac:dyDescent="0.25">
      <c r="A469" s="269" t="s">
        <v>2370</v>
      </c>
      <c r="B469" s="265" t="s">
        <v>2470</v>
      </c>
      <c r="C469" s="201" t="s">
        <v>2179</v>
      </c>
      <c r="D469" s="205" t="s">
        <v>4564</v>
      </c>
      <c r="E469" s="271">
        <v>650701.11719999998</v>
      </c>
      <c r="F469" s="271">
        <v>6207046.0199999996</v>
      </c>
      <c r="G469" s="205"/>
      <c r="I469" s="239">
        <v>634</v>
      </c>
      <c r="J469" s="205"/>
      <c r="K469" s="290"/>
      <c r="L469" s="10"/>
      <c r="M469" s="201"/>
      <c r="N469" s="201"/>
      <c r="O469" s="205">
        <v>756</v>
      </c>
      <c r="P469" s="204">
        <v>757</v>
      </c>
      <c r="V469" s="164"/>
      <c r="W469" s="159"/>
      <c r="X469" s="161"/>
      <c r="Z469" s="201"/>
      <c r="AA469" s="201"/>
      <c r="AB469" s="201"/>
      <c r="AC469" s="205"/>
      <c r="AD469" s="205"/>
      <c r="AE469" s="205"/>
      <c r="AF469" s="205"/>
      <c r="AG469" s="205"/>
      <c r="AH469" s="205"/>
      <c r="AI469" s="205"/>
      <c r="AJ469" s="205"/>
      <c r="AK469" s="205"/>
      <c r="AL469" s="205"/>
      <c r="AM469" s="211"/>
      <c r="AN469" s="211"/>
      <c r="AO469" s="212"/>
      <c r="AP469" s="199"/>
      <c r="AQ469" s="199"/>
      <c r="AR469" s="199"/>
      <c r="AS469" s="199"/>
      <c r="AT469" s="199"/>
      <c r="AU469" s="199"/>
      <c r="AV469" s="199"/>
      <c r="AW469" s="199"/>
      <c r="AX469" s="199"/>
    </row>
    <row r="470" spans="1:50" ht="15" customHeight="1" x14ac:dyDescent="0.25">
      <c r="A470" s="232" t="s">
        <v>2356</v>
      </c>
      <c r="B470" s="236" t="s">
        <v>2467</v>
      </c>
      <c r="C470" s="201" t="s">
        <v>2179</v>
      </c>
      <c r="D470" s="205" t="s">
        <v>2178</v>
      </c>
      <c r="E470" s="229">
        <v>683204.22878498002</v>
      </c>
      <c r="F470" s="229">
        <v>6223642.2523569698</v>
      </c>
      <c r="G470" s="205"/>
      <c r="H470" s="205"/>
      <c r="I470" s="218" t="s">
        <v>2178</v>
      </c>
      <c r="J470" s="205"/>
      <c r="K470" s="290"/>
      <c r="L470" s="201"/>
      <c r="O470" s="229">
        <v>389.96585047999997</v>
      </c>
      <c r="P470" s="229">
        <v>389.96585047999997</v>
      </c>
      <c r="V470" s="198"/>
      <c r="W470" s="237" t="s">
        <v>2466</v>
      </c>
      <c r="X470" s="199"/>
      <c r="Y470" s="201"/>
      <c r="Z470" s="201"/>
      <c r="AA470" s="201"/>
      <c r="AB470" s="201"/>
      <c r="AC470" s="205"/>
      <c r="AD470" s="205"/>
      <c r="AE470" s="205"/>
      <c r="AF470" s="205"/>
      <c r="AG470" s="205"/>
      <c r="AH470" s="205"/>
      <c r="AI470" s="205"/>
      <c r="AJ470" s="205"/>
      <c r="AK470" s="205"/>
      <c r="AL470" s="205"/>
      <c r="AM470" s="211"/>
      <c r="AN470" s="211"/>
      <c r="AO470" s="212"/>
      <c r="AP470" s="199"/>
      <c r="AQ470" s="199"/>
      <c r="AR470" s="199"/>
      <c r="AS470" s="199"/>
      <c r="AT470" s="199"/>
      <c r="AU470" s="199"/>
      <c r="AV470" s="199"/>
      <c r="AW470" s="199"/>
      <c r="AX470" s="199"/>
    </row>
    <row r="471" spans="1:50" ht="15" customHeight="1" x14ac:dyDescent="0.25">
      <c r="A471" s="232" t="s">
        <v>2315</v>
      </c>
      <c r="B471" s="235" t="s">
        <v>2441</v>
      </c>
      <c r="C471" s="201" t="s">
        <v>2179</v>
      </c>
      <c r="D471" s="205" t="s">
        <v>979</v>
      </c>
      <c r="E471" s="229">
        <v>673822.86140000005</v>
      </c>
      <c r="F471" s="229">
        <v>6197289.7479999997</v>
      </c>
      <c r="G471" s="205"/>
      <c r="H471" s="239">
        <v>0</v>
      </c>
      <c r="I471" s="239">
        <v>593</v>
      </c>
      <c r="J471" s="205"/>
      <c r="K471" s="290"/>
      <c r="L471" s="10">
        <v>5</v>
      </c>
      <c r="M471" s="201"/>
      <c r="N471" s="201"/>
      <c r="O471" s="205">
        <v>709</v>
      </c>
      <c r="P471" s="204">
        <v>709</v>
      </c>
      <c r="Q471" s="1">
        <v>80</v>
      </c>
      <c r="R471" s="1" t="s">
        <v>1961</v>
      </c>
      <c r="S471" s="2" t="s">
        <v>1961</v>
      </c>
      <c r="T471" s="2" t="s">
        <v>1961</v>
      </c>
      <c r="U471" s="2">
        <v>30</v>
      </c>
      <c r="W471" s="159" t="s">
        <v>1975</v>
      </c>
      <c r="X471" s="233" t="s">
        <v>1965</v>
      </c>
      <c r="Y471" s="1">
        <v>34</v>
      </c>
      <c r="Z471" s="201"/>
      <c r="AA471" s="201"/>
      <c r="AB471" s="201"/>
      <c r="AC471" s="205"/>
      <c r="AD471" s="205"/>
      <c r="AE471" s="205"/>
      <c r="AF471" s="205"/>
      <c r="AG471" s="205"/>
      <c r="AH471" s="205"/>
      <c r="AI471" s="205"/>
      <c r="AJ471" s="205"/>
      <c r="AK471" s="205"/>
      <c r="AL471" s="205"/>
      <c r="AM471" s="211"/>
      <c r="AN471" s="211"/>
      <c r="AO471" s="212"/>
      <c r="AP471" s="199"/>
      <c r="AQ471" s="199"/>
      <c r="AR471" s="199"/>
      <c r="AS471" s="199"/>
      <c r="AT471" s="199"/>
      <c r="AU471" s="199"/>
      <c r="AV471" s="199"/>
      <c r="AW471" s="199"/>
      <c r="AX471" s="199"/>
    </row>
    <row r="472" spans="1:50" ht="15" customHeight="1" x14ac:dyDescent="0.25">
      <c r="A472" s="232" t="s">
        <v>2323</v>
      </c>
      <c r="B472" s="235" t="s">
        <v>2451</v>
      </c>
      <c r="C472" s="201" t="s">
        <v>2179</v>
      </c>
      <c r="D472" s="205" t="s">
        <v>4565</v>
      </c>
      <c r="E472" s="229">
        <v>646255.18940000003</v>
      </c>
      <c r="F472" s="229">
        <v>6221753.0240000002</v>
      </c>
      <c r="G472" s="205"/>
      <c r="I472" s="294" t="s">
        <v>2178</v>
      </c>
      <c r="J472" s="205"/>
      <c r="K472" s="290"/>
      <c r="L472" s="10"/>
      <c r="O472" s="205">
        <v>476</v>
      </c>
      <c r="P472" s="204">
        <v>475</v>
      </c>
      <c r="V472" s="164"/>
      <c r="W472" s="195"/>
      <c r="X472" s="195"/>
      <c r="Y472" s="195"/>
      <c r="Z472" s="201"/>
      <c r="AA472" s="201"/>
      <c r="AB472" s="201"/>
      <c r="AC472" s="205"/>
      <c r="AD472" s="205"/>
      <c r="AE472" s="205"/>
      <c r="AF472" s="205"/>
      <c r="AG472" s="205"/>
      <c r="AH472" s="205"/>
      <c r="AI472" s="205"/>
      <c r="AJ472" s="205"/>
      <c r="AK472" s="205"/>
      <c r="AL472" s="205"/>
      <c r="AM472" s="211"/>
      <c r="AN472" s="211"/>
      <c r="AO472" s="212"/>
      <c r="AP472" s="199"/>
      <c r="AQ472" s="199"/>
      <c r="AR472" s="199"/>
      <c r="AS472" s="199"/>
      <c r="AT472" s="199"/>
      <c r="AU472" s="199"/>
      <c r="AV472" s="199"/>
      <c r="AW472" s="199"/>
      <c r="AX472" s="199"/>
    </row>
    <row r="473" spans="1:50" ht="15" customHeight="1" x14ac:dyDescent="0.25">
      <c r="A473" s="201" t="s">
        <v>2256</v>
      </c>
      <c r="B473" s="226" t="s">
        <v>2426</v>
      </c>
      <c r="C473" s="201" t="s">
        <v>2179</v>
      </c>
      <c r="D473" s="205" t="s">
        <v>132</v>
      </c>
      <c r="E473" s="210">
        <v>654002.35679329</v>
      </c>
      <c r="F473" s="210">
        <v>6194257.5305754496</v>
      </c>
      <c r="G473" s="205"/>
      <c r="H473" s="205"/>
      <c r="I473" s="218">
        <v>851</v>
      </c>
      <c r="J473" s="205"/>
      <c r="K473" s="290"/>
      <c r="L473" s="201"/>
      <c r="M473" s="201"/>
      <c r="N473" s="201"/>
      <c r="O473" s="205">
        <v>714</v>
      </c>
      <c r="P473" s="204">
        <v>710.97828589000005</v>
      </c>
      <c r="Q473" s="1">
        <v>12</v>
      </c>
      <c r="R473" s="1">
        <v>4</v>
      </c>
      <c r="S473" s="2">
        <v>1.2191405059433098</v>
      </c>
      <c r="T473" s="2">
        <v>712.7808594940567</v>
      </c>
      <c r="U473" s="197" t="s">
        <v>1965</v>
      </c>
      <c r="V473" s="198" t="s">
        <v>1961</v>
      </c>
      <c r="W473" s="199" t="s">
        <v>2079</v>
      </c>
      <c r="Y473" s="199"/>
      <c r="Z473" s="201"/>
      <c r="AA473" s="201"/>
      <c r="AB473" s="201"/>
      <c r="AC473" s="205"/>
      <c r="AD473" s="205"/>
      <c r="AE473" s="205"/>
      <c r="AF473" s="205"/>
      <c r="AG473" s="205"/>
      <c r="AH473" s="205"/>
      <c r="AI473" s="205"/>
      <c r="AJ473" s="205"/>
      <c r="AK473" s="209"/>
      <c r="AL473" s="209"/>
      <c r="AM473" s="211"/>
      <c r="AN473" s="211"/>
      <c r="AO473" s="212"/>
      <c r="AP473" s="199"/>
      <c r="AQ473" s="199"/>
      <c r="AR473" s="199"/>
      <c r="AS473" s="199"/>
      <c r="AT473" s="199"/>
      <c r="AU473" s="199"/>
      <c r="AV473" s="199"/>
      <c r="AW473" s="199"/>
      <c r="AX473" s="199"/>
    </row>
    <row r="474" spans="1:50" ht="15" customHeight="1" x14ac:dyDescent="0.25">
      <c r="A474" s="232" t="s">
        <v>2408</v>
      </c>
      <c r="B474" s="236" t="s">
        <v>2484</v>
      </c>
      <c r="C474" s="201" t="s">
        <v>2179</v>
      </c>
      <c r="D474" s="205" t="s">
        <v>2178</v>
      </c>
      <c r="E474" s="229">
        <v>647759.48411928001</v>
      </c>
      <c r="F474" s="229">
        <v>6210141.1227256199</v>
      </c>
      <c r="G474" s="205"/>
      <c r="H474" s="205"/>
      <c r="I474" s="205" t="s">
        <v>2178</v>
      </c>
      <c r="J474" s="205"/>
      <c r="K474" s="290"/>
      <c r="L474" s="201"/>
      <c r="M474" s="201"/>
      <c r="N474" s="201"/>
      <c r="O474" s="204">
        <v>771</v>
      </c>
      <c r="P474" s="204">
        <v>774</v>
      </c>
      <c r="Q474" s="201"/>
      <c r="R474" s="201"/>
      <c r="S474" s="203"/>
      <c r="T474" s="203"/>
      <c r="U474" s="201"/>
      <c r="V474" s="201"/>
      <c r="W474" s="201"/>
      <c r="X474" s="201"/>
      <c r="Y474" s="201"/>
      <c r="Z474" s="201"/>
      <c r="AA474" s="201"/>
      <c r="AB474" s="201"/>
      <c r="AC474" s="205"/>
      <c r="AD474" s="205"/>
      <c r="AE474" s="205"/>
      <c r="AF474" s="205"/>
      <c r="AG474" s="205"/>
      <c r="AH474" s="205"/>
      <c r="AI474" s="205"/>
      <c r="AJ474" s="205"/>
      <c r="AK474" s="205"/>
      <c r="AL474" s="205"/>
      <c r="AM474" s="211"/>
      <c r="AN474" s="211"/>
      <c r="AO474" s="212"/>
      <c r="AP474" s="199"/>
      <c r="AQ474" s="199"/>
      <c r="AR474" s="199"/>
      <c r="AS474" s="199"/>
      <c r="AT474" s="199"/>
      <c r="AU474" s="199"/>
      <c r="AV474" s="199"/>
      <c r="AW474" s="199"/>
      <c r="AX474" s="199"/>
    </row>
    <row r="475" spans="1:50" ht="15" customHeight="1" x14ac:dyDescent="0.25">
      <c r="A475" s="232" t="s">
        <v>2311</v>
      </c>
      <c r="B475" s="235" t="s">
        <v>2442</v>
      </c>
      <c r="C475" s="201" t="s">
        <v>2179</v>
      </c>
      <c r="D475" s="205" t="s">
        <v>2178</v>
      </c>
      <c r="E475" s="229">
        <v>682881.68229999999</v>
      </c>
      <c r="F475" s="229">
        <v>6170915.3219999997</v>
      </c>
      <c r="G475" s="205"/>
      <c r="H475" s="205"/>
      <c r="I475" s="239">
        <v>622</v>
      </c>
      <c r="J475" s="205"/>
      <c r="K475" s="290"/>
      <c r="L475" s="201"/>
      <c r="M475" s="201"/>
      <c r="N475" s="201"/>
      <c r="O475" s="205">
        <v>825</v>
      </c>
      <c r="P475" s="204">
        <v>826</v>
      </c>
      <c r="V475" s="164"/>
      <c r="W475" s="159"/>
      <c r="X475" s="161"/>
      <c r="Z475" s="201"/>
      <c r="AA475" s="201"/>
      <c r="AB475" s="201"/>
      <c r="AC475" s="205"/>
      <c r="AD475" s="205"/>
      <c r="AE475" s="205"/>
      <c r="AF475" s="205"/>
      <c r="AG475" s="205"/>
      <c r="AH475" s="205"/>
      <c r="AI475" s="205"/>
      <c r="AJ475" s="205"/>
      <c r="AK475" s="205"/>
      <c r="AL475" s="205"/>
      <c r="AM475" s="211"/>
      <c r="AN475" s="211"/>
      <c r="AO475" s="212"/>
      <c r="AP475" s="199"/>
      <c r="AQ475" s="199"/>
      <c r="AR475" s="199"/>
      <c r="AS475" s="199"/>
      <c r="AT475" s="199"/>
      <c r="AU475" s="199"/>
      <c r="AV475" s="199"/>
      <c r="AW475" s="199"/>
      <c r="AX475" s="199"/>
    </row>
    <row r="476" spans="1:50" ht="15" customHeight="1" x14ac:dyDescent="0.25">
      <c r="A476" s="201" t="s">
        <v>2250</v>
      </c>
      <c r="B476" s="226" t="s">
        <v>2424</v>
      </c>
      <c r="C476" s="201" t="s">
        <v>2179</v>
      </c>
      <c r="D476" s="272" t="s">
        <v>241</v>
      </c>
      <c r="E476" s="210">
        <v>636332.92170643003</v>
      </c>
      <c r="F476" s="210">
        <v>6190543.8867909396</v>
      </c>
      <c r="G476" s="272"/>
      <c r="H476" s="205"/>
      <c r="I476" s="239">
        <v>592</v>
      </c>
      <c r="J476" s="272"/>
      <c r="K476" s="290"/>
      <c r="L476" s="201"/>
      <c r="M476" s="1">
        <v>2350</v>
      </c>
      <c r="N476" s="1">
        <f>M476/3.281</f>
        <v>716.24504724169458</v>
      </c>
      <c r="O476" s="205">
        <v>725</v>
      </c>
      <c r="P476" s="204">
        <v>723.74284026999999</v>
      </c>
      <c r="Q476" s="1">
        <v>128</v>
      </c>
      <c r="R476" s="1">
        <v>55</v>
      </c>
      <c r="S476" s="2">
        <v>16.763181956720512</v>
      </c>
      <c r="T476" s="2">
        <v>708.23681804327953</v>
      </c>
      <c r="U476" s="196" t="s">
        <v>1965</v>
      </c>
      <c r="V476" s="164" t="s">
        <v>1961</v>
      </c>
      <c r="W476" s="199" t="s">
        <v>2079</v>
      </c>
      <c r="X476" s="199" t="s">
        <v>2070</v>
      </c>
      <c r="Y476" s="195"/>
      <c r="Z476" s="201"/>
      <c r="AA476" s="201"/>
      <c r="AB476" s="201"/>
      <c r="AC476" s="205"/>
      <c r="AD476" s="205"/>
      <c r="AE476" s="205"/>
      <c r="AF476" s="205"/>
      <c r="AG476" s="205"/>
      <c r="AH476" s="205"/>
      <c r="AI476" s="205"/>
      <c r="AJ476" s="205"/>
      <c r="AK476" s="209"/>
      <c r="AL476" s="209"/>
      <c r="AM476" s="211"/>
      <c r="AN476" s="211"/>
      <c r="AO476" s="212"/>
      <c r="AP476" s="199"/>
      <c r="AQ476" s="199"/>
      <c r="AR476" s="199"/>
      <c r="AS476" s="199"/>
      <c r="AT476" s="199"/>
      <c r="AU476" s="199"/>
      <c r="AV476" s="199"/>
      <c r="AW476" s="199"/>
      <c r="AX476" s="199"/>
    </row>
    <row r="477" spans="1:50" ht="15" customHeight="1" x14ac:dyDescent="0.25">
      <c r="A477" s="269" t="s">
        <v>2406</v>
      </c>
      <c r="B477" s="265" t="s">
        <v>2483</v>
      </c>
      <c r="C477" s="201" t="s">
        <v>2179</v>
      </c>
      <c r="D477" s="205" t="s">
        <v>2178</v>
      </c>
      <c r="E477" s="271">
        <v>650683.36908225005</v>
      </c>
      <c r="F477" s="271">
        <v>6210175.0326231103</v>
      </c>
      <c r="G477" s="205"/>
      <c r="H477" s="205"/>
      <c r="I477" s="218">
        <v>634</v>
      </c>
      <c r="J477" s="205"/>
      <c r="K477" s="290"/>
      <c r="L477" s="201"/>
      <c r="M477" s="201"/>
      <c r="N477" s="201"/>
      <c r="O477" s="204">
        <v>769</v>
      </c>
      <c r="P477" s="204">
        <v>769</v>
      </c>
      <c r="Q477" s="201"/>
      <c r="R477" s="201"/>
      <c r="S477" s="203"/>
      <c r="T477" s="203"/>
      <c r="U477" s="201"/>
      <c r="V477" s="201"/>
      <c r="W477" s="201"/>
      <c r="X477" s="201"/>
      <c r="Y477" s="201"/>
      <c r="Z477" s="201"/>
      <c r="AA477" s="201"/>
      <c r="AB477" s="201"/>
      <c r="AC477" s="205"/>
      <c r="AD477" s="205"/>
      <c r="AE477" s="205"/>
      <c r="AF477" s="205"/>
      <c r="AG477" s="205"/>
      <c r="AH477" s="205"/>
      <c r="AI477" s="205"/>
      <c r="AJ477" s="205"/>
      <c r="AK477" s="205"/>
      <c r="AL477" s="205"/>
      <c r="AM477" s="211"/>
      <c r="AN477" s="211"/>
      <c r="AO477" s="212"/>
      <c r="AP477" s="199"/>
      <c r="AQ477" s="199"/>
      <c r="AR477" s="199"/>
      <c r="AS477" s="199"/>
      <c r="AT477" s="199"/>
      <c r="AU477" s="199"/>
      <c r="AV477" s="199"/>
      <c r="AW477" s="199"/>
      <c r="AX477" s="199"/>
    </row>
    <row r="478" spans="1:50" ht="15" customHeight="1" x14ac:dyDescent="0.25">
      <c r="A478" s="269" t="s">
        <v>2288</v>
      </c>
      <c r="B478" s="266" t="s">
        <v>2447</v>
      </c>
      <c r="C478" s="201" t="s">
        <v>2179</v>
      </c>
      <c r="D478" s="205" t="s">
        <v>2437</v>
      </c>
      <c r="E478" s="271">
        <v>638076.98257621995</v>
      </c>
      <c r="F478" s="271">
        <v>6192946.6040193802</v>
      </c>
      <c r="G478" s="205"/>
      <c r="H478" s="239">
        <v>595</v>
      </c>
      <c r="I478" s="239">
        <v>595</v>
      </c>
      <c r="J478" s="205"/>
      <c r="K478" s="290"/>
      <c r="L478" s="10">
        <v>6</v>
      </c>
      <c r="M478" s="201"/>
      <c r="N478" s="201"/>
      <c r="O478" s="205">
        <v>702</v>
      </c>
      <c r="P478" s="204">
        <v>700</v>
      </c>
      <c r="Q478" s="1">
        <v>220</v>
      </c>
      <c r="R478" s="1" t="s">
        <v>1961</v>
      </c>
      <c r="S478" s="2" t="s">
        <v>1961</v>
      </c>
      <c r="T478" s="2" t="s">
        <v>1961</v>
      </c>
      <c r="U478" s="2">
        <v>10</v>
      </c>
      <c r="V478" s="164"/>
      <c r="W478" s="164" t="s">
        <v>1987</v>
      </c>
      <c r="X478" s="1">
        <v>202</v>
      </c>
      <c r="Y478" s="1">
        <v>195</v>
      </c>
      <c r="AB478" s="201"/>
      <c r="AC478" s="205"/>
      <c r="AD478" s="205"/>
      <c r="AE478" s="205"/>
      <c r="AF478" s="205"/>
      <c r="AG478" s="205"/>
      <c r="AH478" s="205"/>
      <c r="AI478" s="205"/>
      <c r="AJ478" s="205"/>
      <c r="AK478" s="205"/>
      <c r="AL478" s="205"/>
      <c r="AM478" s="211"/>
      <c r="AN478" s="211"/>
      <c r="AO478" s="212"/>
      <c r="AP478" s="199"/>
      <c r="AQ478" s="199"/>
      <c r="AR478" s="199"/>
      <c r="AS478" s="199"/>
      <c r="AT478" s="199"/>
      <c r="AU478" s="199"/>
      <c r="AV478" s="199"/>
      <c r="AW478" s="199"/>
      <c r="AX478" s="199"/>
    </row>
    <row r="479" spans="1:50" ht="15" customHeight="1" x14ac:dyDescent="0.25">
      <c r="A479" s="232" t="s">
        <v>2327</v>
      </c>
      <c r="B479" s="273" t="s">
        <v>2542</v>
      </c>
      <c r="C479" s="201" t="s">
        <v>2179</v>
      </c>
      <c r="D479" s="205" t="s">
        <v>2178</v>
      </c>
      <c r="E479" s="229">
        <v>648915.68955824</v>
      </c>
      <c r="F479" s="229">
        <v>6194082.1842952799</v>
      </c>
      <c r="G479" s="205"/>
      <c r="I479" s="429">
        <v>593</v>
      </c>
      <c r="J479" s="205"/>
      <c r="K479" s="290"/>
      <c r="L479" s="10"/>
      <c r="O479" s="205">
        <v>768</v>
      </c>
      <c r="P479" s="229">
        <v>764.65086331999998</v>
      </c>
      <c r="V479" s="164"/>
      <c r="W479" s="230" t="s">
        <v>2436</v>
      </c>
      <c r="X479" s="195"/>
      <c r="Y479" s="195"/>
      <c r="Z479" s="201"/>
      <c r="AA479" s="201"/>
      <c r="AB479" s="201"/>
      <c r="AC479" s="205"/>
      <c r="AD479" s="205"/>
      <c r="AE479" s="205"/>
      <c r="AF479" s="205"/>
      <c r="AG479" s="205"/>
      <c r="AH479" s="205"/>
      <c r="AI479" s="205"/>
      <c r="AJ479" s="205"/>
      <c r="AK479" s="205"/>
      <c r="AL479" s="205"/>
      <c r="AM479" s="211"/>
      <c r="AN479" s="211"/>
      <c r="AO479" s="212"/>
      <c r="AP479" s="199"/>
      <c r="AQ479" s="199"/>
      <c r="AR479" s="199"/>
      <c r="AS479" s="199"/>
      <c r="AT479" s="199"/>
      <c r="AU479" s="199"/>
      <c r="AV479" s="199"/>
      <c r="AW479" s="199"/>
      <c r="AX479" s="199"/>
    </row>
    <row r="480" spans="1:50" ht="15" customHeight="1" x14ac:dyDescent="0.25">
      <c r="A480" s="232" t="s">
        <v>2378</v>
      </c>
      <c r="B480" s="236" t="s">
        <v>2474</v>
      </c>
      <c r="C480" s="201" t="s">
        <v>2179</v>
      </c>
      <c r="D480" s="205" t="s">
        <v>2178</v>
      </c>
      <c r="E480" s="229">
        <v>667298.12540000002</v>
      </c>
      <c r="F480" s="229">
        <v>6202963.3779999996</v>
      </c>
      <c r="G480" s="205"/>
      <c r="I480" s="218">
        <v>593</v>
      </c>
      <c r="J480" s="205"/>
      <c r="K480" s="290"/>
      <c r="L480" s="10"/>
      <c r="M480" s="201"/>
      <c r="N480" s="201"/>
      <c r="O480" s="1">
        <v>770</v>
      </c>
      <c r="P480" s="1">
        <v>773</v>
      </c>
      <c r="V480" s="164"/>
      <c r="W480" s="159"/>
      <c r="X480" s="161"/>
      <c r="Z480" s="201"/>
      <c r="AA480" s="201"/>
      <c r="AB480" s="201"/>
      <c r="AC480" s="205"/>
      <c r="AD480" s="205"/>
      <c r="AE480" s="205"/>
      <c r="AF480" s="205"/>
      <c r="AG480" s="205"/>
      <c r="AH480" s="205"/>
      <c r="AI480" s="205"/>
      <c r="AJ480" s="205"/>
      <c r="AK480" s="205"/>
      <c r="AL480" s="205"/>
      <c r="AM480" s="211"/>
      <c r="AN480" s="211"/>
      <c r="AO480" s="212"/>
      <c r="AP480" s="199"/>
      <c r="AQ480" s="199"/>
      <c r="AR480" s="199"/>
      <c r="AS480" s="199"/>
      <c r="AT480" s="199"/>
      <c r="AU480" s="199"/>
      <c r="AV480" s="199"/>
      <c r="AW480" s="199"/>
      <c r="AX480" s="199"/>
    </row>
    <row r="481" spans="1:50" ht="15" customHeight="1" x14ac:dyDescent="0.25">
      <c r="A481" s="232" t="s">
        <v>2292</v>
      </c>
      <c r="B481" s="235" t="s">
        <v>2445</v>
      </c>
      <c r="C481" s="201" t="s">
        <v>2179</v>
      </c>
      <c r="D481" s="205" t="s">
        <v>4567</v>
      </c>
      <c r="E481" s="229">
        <v>629972.68180619995</v>
      </c>
      <c r="F481" s="229">
        <v>6179038.5318419803</v>
      </c>
      <c r="G481" s="205"/>
      <c r="H481" s="239">
        <v>591</v>
      </c>
      <c r="I481" s="239">
        <v>591</v>
      </c>
      <c r="J481" s="205"/>
      <c r="K481" s="290"/>
      <c r="L481" s="10"/>
      <c r="M481" s="201"/>
      <c r="N481" s="201"/>
      <c r="O481" s="205">
        <v>702</v>
      </c>
      <c r="P481" s="204">
        <v>706</v>
      </c>
      <c r="Q481" s="1">
        <v>470</v>
      </c>
      <c r="R481" s="1" t="s">
        <v>1961</v>
      </c>
      <c r="S481" s="2" t="s">
        <v>1961</v>
      </c>
      <c r="T481" s="2" t="s">
        <v>1961</v>
      </c>
      <c r="U481" s="162" t="s">
        <v>1664</v>
      </c>
      <c r="V481" s="164" t="s">
        <v>1961</v>
      </c>
      <c r="W481" s="162" t="s">
        <v>1664</v>
      </c>
      <c r="X481" s="162" t="s">
        <v>1664</v>
      </c>
      <c r="AC481" s="1" t="s">
        <v>1393</v>
      </c>
      <c r="AD481" s="205"/>
      <c r="AE481" s="205"/>
      <c r="AF481" s="205"/>
      <c r="AG481" s="205"/>
      <c r="AH481" s="205"/>
      <c r="AI481" s="205"/>
      <c r="AJ481" s="205"/>
      <c r="AK481" s="205"/>
      <c r="AL481" s="205"/>
      <c r="AM481" s="211"/>
      <c r="AN481" s="211"/>
      <c r="AO481" s="212"/>
      <c r="AP481" s="199"/>
      <c r="AQ481" s="199"/>
      <c r="AR481" s="199"/>
      <c r="AS481" s="199"/>
      <c r="AT481" s="199"/>
      <c r="AU481" s="199"/>
      <c r="AV481" s="199"/>
      <c r="AW481" s="199"/>
      <c r="AX481" s="199"/>
    </row>
    <row r="482" spans="1:50" ht="15" customHeight="1" x14ac:dyDescent="0.25">
      <c r="A482" s="201" t="s">
        <v>2264</v>
      </c>
      <c r="B482" s="226" t="s">
        <v>2423</v>
      </c>
      <c r="C482" s="201" t="s">
        <v>2179</v>
      </c>
      <c r="D482" s="298" t="s">
        <v>4568</v>
      </c>
      <c r="E482" s="210">
        <v>631459.33170582005</v>
      </c>
      <c r="F482" s="210">
        <v>6180012.7291915603</v>
      </c>
      <c r="G482" s="205"/>
      <c r="H482" s="239">
        <v>590</v>
      </c>
      <c r="I482" s="239">
        <v>590</v>
      </c>
      <c r="J482" s="205"/>
      <c r="K482" s="290"/>
      <c r="L482" s="10">
        <v>4</v>
      </c>
      <c r="M482" s="201"/>
      <c r="N482" s="201"/>
      <c r="O482" s="204">
        <v>711</v>
      </c>
      <c r="P482" s="204">
        <v>706.79364763000001</v>
      </c>
      <c r="Q482" s="1">
        <v>160</v>
      </c>
      <c r="R482" s="1" t="s">
        <v>1961</v>
      </c>
      <c r="S482" s="2" t="s">
        <v>1961</v>
      </c>
      <c r="T482" s="2" t="s">
        <v>1961</v>
      </c>
      <c r="U482" s="189" t="s">
        <v>2138</v>
      </c>
      <c r="V482" s="164" t="s">
        <v>1961</v>
      </c>
      <c r="W482" s="188" t="s">
        <v>2079</v>
      </c>
      <c r="X482" s="188" t="s">
        <v>2139</v>
      </c>
      <c r="Y482" s="201"/>
      <c r="Z482" s="201"/>
      <c r="AA482" s="201"/>
      <c r="AB482" s="201"/>
      <c r="AC482" s="205"/>
      <c r="AD482" s="205"/>
      <c r="AE482" s="205"/>
      <c r="AF482" s="205"/>
      <c r="AG482" s="205"/>
      <c r="AH482" s="205"/>
      <c r="AI482" s="205"/>
      <c r="AJ482" s="205"/>
      <c r="AK482" s="209"/>
      <c r="AL482" s="209"/>
      <c r="AM482" s="211"/>
      <c r="AN482" s="211"/>
      <c r="AO482" s="212"/>
      <c r="AP482" s="199"/>
      <c r="AQ482" s="199"/>
      <c r="AR482" s="199"/>
      <c r="AS482" s="199"/>
      <c r="AT482" s="199"/>
      <c r="AU482" s="199"/>
      <c r="AV482" s="199"/>
      <c r="AW482" s="199"/>
      <c r="AX482" s="199"/>
    </row>
    <row r="483" spans="1:50" ht="15" customHeight="1" x14ac:dyDescent="0.25">
      <c r="A483" s="232" t="s">
        <v>2284</v>
      </c>
      <c r="B483" s="235" t="s">
        <v>2450</v>
      </c>
      <c r="C483" s="201" t="s">
        <v>2179</v>
      </c>
      <c r="D483" s="298" t="s">
        <v>2178</v>
      </c>
      <c r="E483" s="229">
        <v>629335.69999999995</v>
      </c>
      <c r="F483" s="229">
        <v>6179137</v>
      </c>
      <c r="G483" s="205"/>
      <c r="I483" s="239">
        <v>591</v>
      </c>
      <c r="J483" s="205"/>
      <c r="K483" s="290"/>
      <c r="L483" s="10"/>
      <c r="M483" s="201"/>
      <c r="N483" s="201"/>
      <c r="O483" s="205">
        <v>689</v>
      </c>
      <c r="P483" s="204"/>
      <c r="V483" s="164"/>
      <c r="W483" s="188"/>
      <c r="X483" s="188"/>
      <c r="Y483" s="188"/>
      <c r="Z483" s="201"/>
      <c r="AA483" s="201"/>
      <c r="AB483" s="201"/>
      <c r="AC483" s="205"/>
      <c r="AD483" s="205"/>
      <c r="AE483" s="205"/>
      <c r="AF483" s="205"/>
      <c r="AG483" s="205"/>
      <c r="AH483" s="205"/>
      <c r="AI483" s="205"/>
      <c r="AJ483" s="205"/>
      <c r="AK483" s="205"/>
      <c r="AL483" s="205"/>
      <c r="AM483" s="211"/>
      <c r="AN483" s="211"/>
      <c r="AO483" s="212"/>
      <c r="AP483" s="199"/>
      <c r="AQ483" s="199"/>
      <c r="AR483" s="199"/>
      <c r="AS483" s="199"/>
      <c r="AT483" s="199"/>
      <c r="AU483" s="199"/>
      <c r="AV483" s="199"/>
      <c r="AW483" s="199"/>
      <c r="AX483" s="199"/>
    </row>
    <row r="484" spans="1:50" ht="15" customHeight="1" x14ac:dyDescent="0.25">
      <c r="A484" s="232" t="s">
        <v>2290</v>
      </c>
      <c r="B484" s="235" t="s">
        <v>2446</v>
      </c>
      <c r="C484" s="201" t="s">
        <v>2179</v>
      </c>
      <c r="D484" s="272" t="s">
        <v>2178</v>
      </c>
      <c r="E484" s="229">
        <v>629140.80000000005</v>
      </c>
      <c r="F484" s="229">
        <v>6179143</v>
      </c>
      <c r="G484" s="205"/>
      <c r="H484" s="205"/>
      <c r="I484" s="239">
        <v>591</v>
      </c>
      <c r="J484" s="205"/>
      <c r="K484" s="290"/>
      <c r="L484" s="10"/>
      <c r="M484" s="201"/>
      <c r="N484" s="201"/>
      <c r="O484" s="205">
        <v>684</v>
      </c>
      <c r="P484" s="204"/>
      <c r="V484" s="164"/>
      <c r="W484" s="159"/>
      <c r="X484" s="164"/>
      <c r="Z484" s="201"/>
      <c r="AA484" s="201"/>
      <c r="AB484" s="201"/>
      <c r="AC484" s="205"/>
      <c r="AD484" s="205"/>
      <c r="AE484" s="205"/>
      <c r="AF484" s="205"/>
      <c r="AG484" s="205"/>
      <c r="AH484" s="205"/>
      <c r="AI484" s="205"/>
      <c r="AJ484" s="205"/>
      <c r="AK484" s="205"/>
      <c r="AL484" s="205"/>
      <c r="AM484" s="211"/>
      <c r="AN484" s="211"/>
      <c r="AO484" s="212"/>
      <c r="AP484" s="199"/>
      <c r="AQ484" s="199"/>
      <c r="AR484" s="199"/>
      <c r="AS484" s="199"/>
      <c r="AT484" s="199"/>
      <c r="AU484" s="199"/>
      <c r="AV484" s="199"/>
      <c r="AW484" s="199"/>
      <c r="AX484" s="199"/>
    </row>
    <row r="485" spans="1:50" ht="15" customHeight="1" x14ac:dyDescent="0.25">
      <c r="A485" s="268" t="s">
        <v>2302</v>
      </c>
      <c r="B485" s="264" t="s">
        <v>2422</v>
      </c>
      <c r="C485" s="201" t="s">
        <v>2179</v>
      </c>
      <c r="D485" s="272" t="s">
        <v>329</v>
      </c>
      <c r="E485" s="430">
        <v>681363.27201408998</v>
      </c>
      <c r="F485" s="430">
        <v>6213045.6328455303</v>
      </c>
      <c r="G485" s="205"/>
      <c r="H485" s="205"/>
      <c r="I485" s="239">
        <v>633</v>
      </c>
      <c r="J485" s="205"/>
      <c r="K485" s="290"/>
      <c r="L485" s="201"/>
      <c r="M485" s="1">
        <v>2142</v>
      </c>
      <c r="N485" s="1">
        <f>M485/3.281</f>
        <v>652.84974093264248</v>
      </c>
      <c r="O485" s="205">
        <v>651</v>
      </c>
      <c r="P485" s="204">
        <v>652.77768347000006</v>
      </c>
      <c r="Q485" s="1">
        <v>300</v>
      </c>
      <c r="R485" s="1">
        <v>252</v>
      </c>
      <c r="S485" s="2">
        <v>76.805851874428527</v>
      </c>
      <c r="T485" s="2">
        <v>574.19414812557147</v>
      </c>
      <c r="U485" s="2">
        <v>6</v>
      </c>
      <c r="V485" s="164" t="s">
        <v>1961</v>
      </c>
      <c r="W485" s="159" t="s">
        <v>1975</v>
      </c>
      <c r="X485" s="1">
        <v>290</v>
      </c>
      <c r="Y485" s="1">
        <v>180</v>
      </c>
      <c r="Z485" s="201"/>
      <c r="AA485" s="201"/>
      <c r="AB485" s="201"/>
      <c r="AC485" s="205"/>
      <c r="AD485" s="205"/>
      <c r="AE485" s="205"/>
      <c r="AF485" s="205"/>
      <c r="AG485" s="205"/>
      <c r="AH485" s="205"/>
      <c r="AI485" s="205"/>
      <c r="AJ485" s="205"/>
      <c r="AK485" s="209"/>
      <c r="AL485" s="209"/>
      <c r="AM485" s="211"/>
      <c r="AN485" s="211"/>
      <c r="AO485" s="212"/>
      <c r="AP485" s="199"/>
      <c r="AQ485" s="199"/>
      <c r="AR485" s="199"/>
      <c r="AS485" s="199"/>
      <c r="AT485" s="199"/>
      <c r="AU485" s="199"/>
      <c r="AV485" s="199"/>
      <c r="AW485" s="199"/>
      <c r="AX485" s="199"/>
    </row>
    <row r="486" spans="1:50" ht="15" customHeight="1" x14ac:dyDescent="0.25">
      <c r="A486" s="232" t="s">
        <v>2400</v>
      </c>
      <c r="B486" s="236" t="s">
        <v>2481</v>
      </c>
      <c r="C486" s="201" t="s">
        <v>2179</v>
      </c>
      <c r="D486" s="431" t="s">
        <v>2178</v>
      </c>
      <c r="E486" s="229">
        <v>626684.35320000001</v>
      </c>
      <c r="F486" s="229">
        <v>6191307.8669999996</v>
      </c>
      <c r="G486" s="417"/>
      <c r="H486" s="239">
        <v>592</v>
      </c>
      <c r="I486" s="239">
        <v>592</v>
      </c>
      <c r="J486" s="417"/>
      <c r="K486" s="290"/>
      <c r="L486" s="10"/>
      <c r="O486" s="205">
        <v>713</v>
      </c>
      <c r="P486" s="205">
        <v>709</v>
      </c>
      <c r="Q486" s="1">
        <v>37</v>
      </c>
      <c r="R486" s="1">
        <v>4</v>
      </c>
      <c r="S486" s="2">
        <v>1.2191405059433098</v>
      </c>
      <c r="T486" s="2">
        <v>711.7808594940567</v>
      </c>
      <c r="U486" s="196"/>
      <c r="V486" s="164"/>
      <c r="W486" s="195" t="s">
        <v>2074</v>
      </c>
      <c r="X486" s="161"/>
      <c r="AA486" s="201"/>
      <c r="AB486" s="201"/>
      <c r="AC486" s="205"/>
      <c r="AD486" s="205"/>
      <c r="AE486" s="205"/>
      <c r="AF486" s="205"/>
      <c r="AG486" s="205"/>
      <c r="AH486" s="205"/>
      <c r="AI486" s="205"/>
      <c r="AJ486" s="205"/>
      <c r="AK486" s="205"/>
      <c r="AL486" s="205"/>
      <c r="AM486" s="211"/>
      <c r="AN486" s="211"/>
      <c r="AO486" s="212"/>
      <c r="AP486" s="199"/>
      <c r="AQ486" s="199"/>
      <c r="AR486" s="199"/>
      <c r="AS486" s="199"/>
      <c r="AT486" s="199"/>
      <c r="AU486" s="199"/>
      <c r="AV486" s="199"/>
      <c r="AW486" s="199"/>
      <c r="AX486" s="199"/>
    </row>
    <row r="487" spans="1:50" ht="15" customHeight="1" x14ac:dyDescent="0.25">
      <c r="A487" s="232" t="s">
        <v>2278</v>
      </c>
      <c r="B487" s="235" t="s">
        <v>2448</v>
      </c>
      <c r="C487" s="201" t="s">
        <v>2179</v>
      </c>
      <c r="D487" s="272" t="s">
        <v>4569</v>
      </c>
      <c r="E487" s="229">
        <v>650126.72816187004</v>
      </c>
      <c r="F487" s="229">
        <v>6220922.6945104003</v>
      </c>
      <c r="G487" s="272"/>
      <c r="I487" s="294" t="s">
        <v>2184</v>
      </c>
      <c r="J487" s="272"/>
      <c r="K487" s="290"/>
      <c r="L487" s="10"/>
      <c r="O487" s="205">
        <v>515</v>
      </c>
      <c r="P487" s="204">
        <v>508</v>
      </c>
      <c r="V487" s="198"/>
      <c r="W487" s="195"/>
      <c r="X487" s="195"/>
      <c r="Y487" s="195"/>
      <c r="Z487" s="201"/>
      <c r="AA487" s="201"/>
      <c r="AB487" s="201"/>
      <c r="AC487" s="205"/>
      <c r="AD487" s="205"/>
      <c r="AE487" s="205"/>
      <c r="AF487" s="205"/>
      <c r="AG487" s="205"/>
      <c r="AH487" s="205"/>
      <c r="AI487" s="205"/>
      <c r="AJ487" s="205"/>
      <c r="AK487" s="205"/>
      <c r="AL487" s="205"/>
      <c r="AM487" s="211"/>
      <c r="AN487" s="211"/>
      <c r="AO487" s="212"/>
      <c r="AP487" s="199"/>
      <c r="AQ487" s="199"/>
      <c r="AR487" s="199"/>
      <c r="AS487" s="199"/>
      <c r="AT487" s="199"/>
      <c r="AU487" s="199"/>
      <c r="AV487" s="199"/>
      <c r="AW487" s="199"/>
      <c r="AX487" s="199"/>
    </row>
    <row r="488" spans="1:50" ht="15" customHeight="1" x14ac:dyDescent="0.25">
      <c r="A488" s="268" t="s">
        <v>2286</v>
      </c>
      <c r="B488" s="264" t="s">
        <v>2421</v>
      </c>
      <c r="C488" s="201" t="s">
        <v>2179</v>
      </c>
      <c r="D488" s="272" t="s">
        <v>2420</v>
      </c>
      <c r="E488" s="430">
        <v>636884.11806067999</v>
      </c>
      <c r="F488" s="430">
        <v>6193730.0851774998</v>
      </c>
      <c r="G488" s="205"/>
      <c r="H488" s="205"/>
      <c r="I488" s="239">
        <v>595</v>
      </c>
      <c r="J488" s="205"/>
      <c r="K488" s="290"/>
      <c r="L488" s="10">
        <v>4.5</v>
      </c>
      <c r="M488" s="201"/>
      <c r="N488" s="201"/>
      <c r="O488" s="205">
        <v>746</v>
      </c>
      <c r="P488" s="204">
        <v>742.00968312999998</v>
      </c>
      <c r="Q488" s="1">
        <v>130</v>
      </c>
      <c r="R488" s="1" t="s">
        <v>1961</v>
      </c>
      <c r="S488" s="2" t="s">
        <v>1961</v>
      </c>
      <c r="T488" s="2" t="s">
        <v>1961</v>
      </c>
      <c r="U488" s="2">
        <v>15</v>
      </c>
      <c r="V488" s="164" t="s">
        <v>1961</v>
      </c>
      <c r="W488" s="159" t="s">
        <v>1975</v>
      </c>
      <c r="X488" s="164" t="s">
        <v>2093</v>
      </c>
      <c r="Y488" s="1">
        <v>20</v>
      </c>
      <c r="Z488" s="201"/>
      <c r="AA488" s="201"/>
      <c r="AB488" s="201"/>
      <c r="AC488" s="205"/>
      <c r="AD488" s="205"/>
      <c r="AE488" s="205"/>
      <c r="AF488" s="205"/>
      <c r="AG488" s="205"/>
      <c r="AH488" s="205"/>
      <c r="AI488" s="205"/>
      <c r="AJ488" s="205"/>
      <c r="AK488" s="209"/>
      <c r="AL488" s="209"/>
      <c r="AM488" s="211"/>
      <c r="AN488" s="211"/>
      <c r="AO488" s="212"/>
      <c r="AP488" s="199"/>
      <c r="AQ488" s="199"/>
      <c r="AR488" s="199"/>
      <c r="AS488" s="199"/>
      <c r="AT488" s="199"/>
      <c r="AU488" s="199"/>
      <c r="AV488" s="199"/>
      <c r="AW488" s="199"/>
      <c r="AX488" s="199"/>
    </row>
    <row r="489" spans="1:50" ht="15" customHeight="1" x14ac:dyDescent="0.25">
      <c r="A489" s="201" t="s">
        <v>2296</v>
      </c>
      <c r="B489" s="226" t="s">
        <v>2419</v>
      </c>
      <c r="C489" s="201" t="s">
        <v>2179</v>
      </c>
      <c r="D489" s="205" t="s">
        <v>2181</v>
      </c>
      <c r="E489" s="210">
        <v>680411.90341494</v>
      </c>
      <c r="F489" s="210">
        <v>6168162.2139582699</v>
      </c>
      <c r="G489" s="205"/>
      <c r="H489" s="205"/>
      <c r="I489" s="205">
        <v>622</v>
      </c>
      <c r="J489" s="205"/>
      <c r="K489" s="290"/>
      <c r="L489" s="201"/>
      <c r="M489" s="201"/>
      <c r="N489" s="201"/>
      <c r="O489" s="204"/>
      <c r="P489" s="204">
        <v>849.37439071999995</v>
      </c>
      <c r="Q489" s="201">
        <v>255</v>
      </c>
      <c r="R489" s="201"/>
      <c r="S489" s="201"/>
      <c r="T489" s="201"/>
      <c r="U489" s="201">
        <v>12</v>
      </c>
      <c r="V489" s="201"/>
      <c r="W489" s="159" t="s">
        <v>1975</v>
      </c>
      <c r="X489" s="201"/>
      <c r="Y489" s="201"/>
      <c r="Z489" s="201"/>
      <c r="AA489" s="201"/>
      <c r="AB489" s="201"/>
      <c r="AC489" s="205"/>
      <c r="AD489" s="205"/>
      <c r="AE489" s="205"/>
      <c r="AF489" s="205"/>
      <c r="AG489" s="205"/>
      <c r="AH489" s="205"/>
      <c r="AI489" s="205"/>
      <c r="AJ489" s="205"/>
      <c r="AK489" s="209"/>
      <c r="AL489" s="209"/>
      <c r="AM489" s="211"/>
      <c r="AN489" s="211"/>
      <c r="AO489" s="212"/>
      <c r="AP489" s="199"/>
      <c r="AQ489" s="199"/>
      <c r="AR489" s="199"/>
      <c r="AS489" s="199"/>
      <c r="AT489" s="199"/>
      <c r="AU489" s="199"/>
      <c r="AV489" s="199"/>
      <c r="AW489" s="199"/>
      <c r="AX489" s="199"/>
    </row>
    <row r="490" spans="1:50" ht="15" customHeight="1" x14ac:dyDescent="0.25">
      <c r="A490" s="201" t="s">
        <v>2274</v>
      </c>
      <c r="B490" s="226" t="s">
        <v>2418</v>
      </c>
      <c r="C490" s="201" t="s">
        <v>2179</v>
      </c>
      <c r="D490" s="205" t="s">
        <v>617</v>
      </c>
      <c r="E490" s="210">
        <v>685178.21304467996</v>
      </c>
      <c r="F490" s="210">
        <v>6161882.5327975098</v>
      </c>
      <c r="G490" s="205"/>
      <c r="H490" s="205"/>
      <c r="I490" s="205">
        <v>622</v>
      </c>
      <c r="J490" s="205"/>
      <c r="K490" s="290"/>
      <c r="L490" s="201"/>
      <c r="M490" s="201"/>
      <c r="N490" s="201"/>
      <c r="O490" s="204"/>
      <c r="P490" s="204">
        <v>723.66555482000001</v>
      </c>
      <c r="Q490" s="1">
        <v>171</v>
      </c>
      <c r="R490" s="1">
        <v>16.8</v>
      </c>
      <c r="S490" s="2">
        <v>5.1203901249619017</v>
      </c>
      <c r="T490" s="2">
        <v>719.87960987503811</v>
      </c>
      <c r="U490" s="2">
        <v>8</v>
      </c>
      <c r="V490" s="164" t="s">
        <v>1961</v>
      </c>
      <c r="W490" s="164" t="s">
        <v>1987</v>
      </c>
      <c r="X490" s="164" t="s">
        <v>2124</v>
      </c>
      <c r="Y490" s="1">
        <v>165</v>
      </c>
      <c r="Z490" s="201"/>
      <c r="AA490" s="201"/>
      <c r="AB490" s="201"/>
      <c r="AC490" s="205"/>
      <c r="AD490" s="205"/>
      <c r="AE490" s="205"/>
      <c r="AF490" s="205"/>
      <c r="AG490" s="205"/>
      <c r="AH490" s="205"/>
      <c r="AI490" s="205"/>
      <c r="AJ490" s="205"/>
      <c r="AK490" s="209"/>
      <c r="AL490" s="209"/>
      <c r="AM490" s="211"/>
      <c r="AN490" s="211"/>
      <c r="AO490" s="212"/>
      <c r="AP490" s="199"/>
      <c r="AQ490" s="199"/>
      <c r="AR490" s="199"/>
      <c r="AS490" s="199"/>
      <c r="AT490" s="199"/>
      <c r="AU490" s="199"/>
      <c r="AV490" s="199"/>
      <c r="AW490" s="199"/>
      <c r="AX490" s="199"/>
    </row>
    <row r="491" spans="1:50" ht="15" customHeight="1" x14ac:dyDescent="0.25">
      <c r="A491" s="205" t="s">
        <v>2300</v>
      </c>
      <c r="B491" s="227" t="s">
        <v>2417</v>
      </c>
      <c r="C491" s="201" t="s">
        <v>2179</v>
      </c>
      <c r="D491" s="272" t="s">
        <v>2193</v>
      </c>
      <c r="E491" s="210">
        <v>627680.40690057003</v>
      </c>
      <c r="F491" s="210">
        <v>6190107.9112055097</v>
      </c>
      <c r="G491" s="272"/>
      <c r="H491" s="205"/>
      <c r="I491" s="205">
        <v>592</v>
      </c>
      <c r="J491" s="272"/>
      <c r="K491" s="290"/>
      <c r="L491" s="205"/>
      <c r="M491" s="205"/>
      <c r="N491" s="205"/>
      <c r="O491" s="205">
        <v>754</v>
      </c>
      <c r="P491" s="210">
        <v>753.06370686000002</v>
      </c>
      <c r="Q491" s="205">
        <v>150</v>
      </c>
      <c r="R491" s="205"/>
      <c r="S491" s="205"/>
      <c r="T491" s="205"/>
      <c r="U491" s="205">
        <v>10</v>
      </c>
      <c r="V491" s="205"/>
      <c r="W491" s="195" t="s">
        <v>2079</v>
      </c>
      <c r="X491" s="205"/>
      <c r="Y491" s="205"/>
      <c r="Z491" s="205"/>
      <c r="AA491" s="205"/>
      <c r="AB491" s="205"/>
      <c r="AC491" s="205"/>
      <c r="AD491" s="205"/>
      <c r="AE491" s="205"/>
      <c r="AF491" s="205"/>
      <c r="AG491" s="205"/>
      <c r="AH491" s="205"/>
      <c r="AI491" s="205"/>
      <c r="AJ491" s="205"/>
      <c r="AK491" s="209"/>
      <c r="AL491" s="209"/>
      <c r="AM491" s="211"/>
      <c r="AN491" s="211"/>
      <c r="AO491" s="212"/>
      <c r="AP491" s="213"/>
      <c r="AQ491" s="213"/>
      <c r="AR491" s="213"/>
      <c r="AS491" s="213"/>
      <c r="AT491" s="213"/>
      <c r="AU491" s="213"/>
      <c r="AV491" s="213"/>
      <c r="AW491" s="213"/>
      <c r="AX491" s="213"/>
    </row>
    <row r="492" spans="1:50" ht="15" customHeight="1" x14ac:dyDescent="0.25">
      <c r="A492" s="201" t="s">
        <v>2319</v>
      </c>
      <c r="B492" s="226" t="s">
        <v>2416</v>
      </c>
      <c r="C492" s="201" t="s">
        <v>2179</v>
      </c>
      <c r="D492" s="272" t="s">
        <v>700</v>
      </c>
      <c r="E492" s="210">
        <v>630098.10577420006</v>
      </c>
      <c r="F492" s="210">
        <v>6192239.9204289997</v>
      </c>
      <c r="G492" s="205"/>
      <c r="H492" s="239">
        <v>592</v>
      </c>
      <c r="I492" s="239">
        <v>592</v>
      </c>
      <c r="J492" s="205"/>
      <c r="K492" s="290"/>
      <c r="L492" s="10">
        <v>6</v>
      </c>
      <c r="M492" s="1">
        <v>2350</v>
      </c>
      <c r="N492" s="1">
        <f>M492/3.281</f>
        <v>716.24504724169458</v>
      </c>
      <c r="O492" s="205">
        <v>705</v>
      </c>
      <c r="P492" s="204">
        <v>705.47266686</v>
      </c>
      <c r="Q492" s="1">
        <v>123</v>
      </c>
      <c r="R492" s="1">
        <v>5</v>
      </c>
      <c r="S492" s="2">
        <v>1.5239256324291375</v>
      </c>
      <c r="T492" s="2">
        <v>703.47607436757085</v>
      </c>
      <c r="U492" s="2">
        <v>40</v>
      </c>
      <c r="V492" s="164" t="s">
        <v>1961</v>
      </c>
      <c r="W492" s="195" t="s">
        <v>2159</v>
      </c>
      <c r="X492" s="195" t="s">
        <v>2161</v>
      </c>
      <c r="Y492" s="195"/>
      <c r="Z492" s="201"/>
      <c r="AA492" s="201"/>
      <c r="AB492" s="201"/>
      <c r="AC492" s="205"/>
      <c r="AD492" s="205"/>
      <c r="AE492" s="205"/>
      <c r="AF492" s="205"/>
      <c r="AG492" s="205"/>
      <c r="AH492" s="205"/>
      <c r="AI492" s="205"/>
      <c r="AJ492" s="205"/>
      <c r="AK492" s="209"/>
      <c r="AL492" s="209"/>
      <c r="AM492" s="211"/>
      <c r="AN492" s="211"/>
      <c r="AO492" s="212"/>
      <c r="AP492" s="199"/>
      <c r="AQ492" s="199"/>
      <c r="AR492" s="199"/>
      <c r="AS492" s="199"/>
      <c r="AT492" s="199"/>
      <c r="AU492" s="199"/>
      <c r="AV492" s="199"/>
      <c r="AW492" s="199"/>
      <c r="AX492" s="199"/>
    </row>
    <row r="493" spans="1:50" ht="15" customHeight="1" x14ac:dyDescent="0.25">
      <c r="A493" s="232" t="s">
        <v>2236</v>
      </c>
      <c r="B493" s="231" t="s">
        <v>2434</v>
      </c>
      <c r="C493" s="201" t="s">
        <v>2179</v>
      </c>
      <c r="D493" s="205" t="s">
        <v>975</v>
      </c>
      <c r="E493" s="229">
        <v>626635.64131328999</v>
      </c>
      <c r="F493" s="229">
        <v>6188534.8620643001</v>
      </c>
      <c r="G493" s="205"/>
      <c r="H493" s="205"/>
      <c r="I493" s="239">
        <v>591</v>
      </c>
      <c r="J493" s="205"/>
      <c r="K493" s="290"/>
      <c r="L493" s="10">
        <v>5</v>
      </c>
      <c r="M493" s="201"/>
      <c r="N493" s="201"/>
      <c r="O493" s="205">
        <v>770</v>
      </c>
      <c r="P493" s="229">
        <v>765.26690944999996</v>
      </c>
      <c r="Q493" s="1">
        <v>100</v>
      </c>
      <c r="R493" s="1">
        <v>80</v>
      </c>
      <c r="S493" s="2">
        <v>24.3828101188662</v>
      </c>
      <c r="T493" s="2">
        <v>745.61718988113375</v>
      </c>
      <c r="U493" s="1">
        <v>30</v>
      </c>
      <c r="V493" s="164" t="s">
        <v>1961</v>
      </c>
      <c r="W493" s="230" t="s">
        <v>1987</v>
      </c>
      <c r="X493" s="230" t="s">
        <v>1987</v>
      </c>
      <c r="Y493" s="1">
        <v>10</v>
      </c>
      <c r="Z493" s="201"/>
      <c r="AA493" s="201"/>
      <c r="AB493" s="201"/>
      <c r="AC493" s="205"/>
      <c r="AD493" s="205"/>
      <c r="AE493" s="205"/>
      <c r="AF493" s="205"/>
      <c r="AG493" s="205"/>
      <c r="AH493" s="205"/>
      <c r="AI493" s="205"/>
      <c r="AJ493" s="205"/>
      <c r="AK493" s="205"/>
      <c r="AL493" s="205"/>
      <c r="AM493" s="211"/>
      <c r="AN493" s="211"/>
      <c r="AO493" s="212"/>
      <c r="AP493" s="199"/>
      <c r="AQ493" s="199"/>
      <c r="AR493" s="199"/>
      <c r="AS493" s="199"/>
      <c r="AT493" s="199"/>
      <c r="AU493" s="199"/>
      <c r="AV493" s="199"/>
      <c r="AW493" s="199"/>
      <c r="AX493" s="199"/>
    </row>
    <row r="494" spans="1:50" ht="15" customHeight="1" x14ac:dyDescent="0.25">
      <c r="A494" s="201" t="s">
        <v>2266</v>
      </c>
      <c r="B494" s="226" t="s">
        <v>2415</v>
      </c>
      <c r="C494" s="201" t="s">
        <v>2179</v>
      </c>
      <c r="D494" s="205">
        <v>107647</v>
      </c>
      <c r="E494" s="210">
        <v>675439.75167846004</v>
      </c>
      <c r="F494" s="210">
        <v>6176470.9743234599</v>
      </c>
      <c r="G494" s="205"/>
      <c r="H494" s="205"/>
      <c r="I494" s="205">
        <v>593</v>
      </c>
      <c r="J494" s="205"/>
      <c r="K494" s="290"/>
      <c r="L494" s="201"/>
      <c r="M494" s="201"/>
      <c r="N494" s="201"/>
      <c r="O494" s="204"/>
      <c r="P494" s="204">
        <v>844.52324374</v>
      </c>
      <c r="Q494" s="1">
        <v>120</v>
      </c>
      <c r="R494" s="1">
        <v>20</v>
      </c>
      <c r="S494" s="2">
        <v>6.0957025297165499</v>
      </c>
      <c r="T494" s="2">
        <v>847.9042974702835</v>
      </c>
      <c r="U494" s="2">
        <v>8</v>
      </c>
      <c r="V494" s="164" t="s">
        <v>1961</v>
      </c>
      <c r="W494" s="161" t="s">
        <v>1972</v>
      </c>
      <c r="X494" s="1">
        <v>120</v>
      </c>
      <c r="Y494" s="201"/>
      <c r="Z494" s="201"/>
      <c r="AA494" s="201"/>
      <c r="AB494" s="201"/>
      <c r="AC494" s="205"/>
      <c r="AD494" s="205"/>
      <c r="AE494" s="205"/>
      <c r="AF494" s="205"/>
      <c r="AG494" s="205"/>
      <c r="AH494" s="205"/>
      <c r="AI494" s="205"/>
      <c r="AJ494" s="205"/>
      <c r="AK494" s="209"/>
      <c r="AL494" s="209"/>
      <c r="AM494" s="211"/>
      <c r="AN494" s="211"/>
      <c r="AO494" s="212"/>
      <c r="AP494" s="199"/>
      <c r="AQ494" s="199"/>
      <c r="AR494" s="199"/>
      <c r="AS494" s="199"/>
      <c r="AT494" s="199"/>
      <c r="AU494" s="199"/>
      <c r="AV494" s="199"/>
      <c r="AW494" s="199"/>
      <c r="AX494" s="199"/>
    </row>
    <row r="495" spans="1:50" ht="15" customHeight="1" x14ac:dyDescent="0.25">
      <c r="A495" s="201" t="s">
        <v>2242</v>
      </c>
      <c r="B495" s="226" t="s">
        <v>2432</v>
      </c>
      <c r="C495" s="201" t="s">
        <v>2179</v>
      </c>
      <c r="D495" s="205" t="s">
        <v>791</v>
      </c>
      <c r="E495" s="210">
        <v>678321.80692308</v>
      </c>
      <c r="F495" s="210">
        <v>6210350.1012634197</v>
      </c>
      <c r="G495" s="205"/>
      <c r="H495" s="205"/>
      <c r="I495" s="213" t="s">
        <v>2178</v>
      </c>
      <c r="J495" s="205"/>
      <c r="K495" s="290"/>
      <c r="L495" s="201"/>
      <c r="M495" s="1">
        <v>2361</v>
      </c>
      <c r="N495" s="1">
        <f>M495/3.281</f>
        <v>719.59768363303863</v>
      </c>
      <c r="O495" s="205">
        <v>718</v>
      </c>
      <c r="P495" s="204">
        <v>719.77098531000001</v>
      </c>
      <c r="Q495" s="1">
        <v>46</v>
      </c>
      <c r="R495" s="1">
        <v>1</v>
      </c>
      <c r="S495" s="2">
        <v>0.30478512648582745</v>
      </c>
      <c r="T495" s="2">
        <v>717.69521487351415</v>
      </c>
      <c r="U495" s="1">
        <v>6</v>
      </c>
      <c r="V495" s="198" t="s">
        <v>1961</v>
      </c>
      <c r="W495" s="195" t="s">
        <v>2079</v>
      </c>
      <c r="X495" s="199" t="s">
        <v>2196</v>
      </c>
      <c r="Y495" s="201"/>
      <c r="Z495" s="201"/>
      <c r="AA495" s="201"/>
      <c r="AB495" s="201"/>
      <c r="AC495" s="205"/>
      <c r="AD495" s="205"/>
      <c r="AE495" s="205"/>
      <c r="AF495" s="205"/>
      <c r="AG495" s="205"/>
      <c r="AH495" s="205"/>
      <c r="AI495" s="205"/>
      <c r="AJ495" s="205"/>
      <c r="AK495" s="209"/>
      <c r="AL495" s="209"/>
      <c r="AM495" s="211"/>
      <c r="AN495" s="211"/>
      <c r="AO495" s="212"/>
      <c r="AP495" s="199"/>
      <c r="AQ495" s="199"/>
      <c r="AR495" s="199"/>
      <c r="AS495" s="199"/>
      <c r="AT495" s="199"/>
      <c r="AU495" s="199"/>
      <c r="AV495" s="199"/>
      <c r="AW495" s="199"/>
      <c r="AX495" s="199"/>
    </row>
    <row r="496" spans="1:50" ht="15" customHeight="1" x14ac:dyDescent="0.25">
      <c r="A496" s="232" t="s">
        <v>2317</v>
      </c>
      <c r="B496" s="235" t="s">
        <v>2440</v>
      </c>
      <c r="C496" s="201" t="s">
        <v>2179</v>
      </c>
      <c r="D496" s="205" t="s">
        <v>4570</v>
      </c>
      <c r="E496" s="229">
        <v>589720.34820000001</v>
      </c>
      <c r="F496" s="229">
        <v>6173677.7130000005</v>
      </c>
      <c r="G496" s="205"/>
      <c r="H496" s="205"/>
      <c r="I496" s="294" t="s">
        <v>2178</v>
      </c>
      <c r="J496" s="205"/>
      <c r="K496" s="290"/>
      <c r="L496" s="201"/>
      <c r="M496" s="201"/>
      <c r="N496" s="201"/>
      <c r="O496" s="205">
        <v>634</v>
      </c>
      <c r="P496" s="204">
        <v>631</v>
      </c>
      <c r="V496" s="164"/>
      <c r="W496" s="159"/>
      <c r="X496" s="161"/>
      <c r="Z496" s="201"/>
      <c r="AA496" s="201"/>
      <c r="AB496" s="201"/>
      <c r="AC496" s="205"/>
      <c r="AD496" s="205"/>
      <c r="AE496" s="205"/>
      <c r="AF496" s="205"/>
      <c r="AG496" s="205"/>
      <c r="AH496" s="205"/>
      <c r="AI496" s="205"/>
      <c r="AJ496" s="205"/>
      <c r="AK496" s="205"/>
      <c r="AL496" s="205"/>
      <c r="AM496" s="211"/>
      <c r="AN496" s="211"/>
      <c r="AO496" s="212"/>
      <c r="AP496" s="199"/>
      <c r="AQ496" s="199"/>
      <c r="AR496" s="199"/>
      <c r="AS496" s="199"/>
      <c r="AT496" s="199"/>
      <c r="AU496" s="199"/>
      <c r="AV496" s="199"/>
      <c r="AW496" s="199"/>
      <c r="AX496" s="199"/>
    </row>
    <row r="497" spans="1:50" ht="15" customHeight="1" x14ac:dyDescent="0.25">
      <c r="A497" s="232" t="s">
        <v>2272</v>
      </c>
      <c r="B497" s="273" t="s">
        <v>2541</v>
      </c>
      <c r="C497" s="201" t="s">
        <v>2179</v>
      </c>
      <c r="D497" s="205" t="s">
        <v>4572</v>
      </c>
      <c r="E497" s="229">
        <v>650025.87205665</v>
      </c>
      <c r="F497" s="229">
        <v>6163726.90943792</v>
      </c>
      <c r="G497" s="205"/>
      <c r="I497" s="213" t="s">
        <v>2178</v>
      </c>
      <c r="J497" s="205"/>
      <c r="K497" s="290"/>
      <c r="L497" s="10"/>
      <c r="M497" s="201"/>
      <c r="N497" s="201"/>
      <c r="O497" s="204">
        <v>786</v>
      </c>
      <c r="P497" s="204">
        <v>791</v>
      </c>
      <c r="V497" s="164"/>
      <c r="W497" s="188"/>
      <c r="X497" s="188"/>
      <c r="Y497" s="188"/>
      <c r="Z497" s="201"/>
      <c r="AA497" s="201"/>
      <c r="AB497" s="201"/>
      <c r="AC497" s="205"/>
      <c r="AD497" s="205"/>
      <c r="AE497" s="205"/>
      <c r="AF497" s="205"/>
      <c r="AG497" s="205"/>
      <c r="AH497" s="205"/>
      <c r="AI497" s="205"/>
      <c r="AJ497" s="205"/>
      <c r="AK497" s="205"/>
      <c r="AL497" s="205"/>
      <c r="AM497" s="211"/>
      <c r="AN497" s="211"/>
      <c r="AO497" s="212"/>
      <c r="AP497" s="199"/>
      <c r="AQ497" s="199"/>
      <c r="AR497" s="199"/>
      <c r="AS497" s="199"/>
      <c r="AT497" s="199"/>
      <c r="AU497" s="199"/>
      <c r="AV497" s="199"/>
      <c r="AW497" s="199"/>
      <c r="AX497" s="199"/>
    </row>
    <row r="498" spans="1:50" ht="15" customHeight="1" x14ac:dyDescent="0.25">
      <c r="A498" s="201" t="s">
        <v>2240</v>
      </c>
      <c r="B498" s="226" t="s">
        <v>2433</v>
      </c>
      <c r="C498" s="201" t="s">
        <v>2179</v>
      </c>
      <c r="D498" s="205" t="s">
        <v>4573</v>
      </c>
      <c r="E498" s="210">
        <v>597445.81984928995</v>
      </c>
      <c r="F498" s="210">
        <v>6185864.6747929798</v>
      </c>
      <c r="G498" s="205"/>
      <c r="H498" s="205"/>
      <c r="I498" s="205">
        <v>630</v>
      </c>
      <c r="J498" s="205"/>
      <c r="K498" s="290"/>
      <c r="L498" s="201"/>
      <c r="M498" s="201"/>
      <c r="N498" s="201"/>
      <c r="O498" s="204"/>
      <c r="P498" s="204">
        <v>721.65780624000001</v>
      </c>
      <c r="Q498" s="201">
        <v>260</v>
      </c>
      <c r="R498" s="201">
        <v>80</v>
      </c>
      <c r="S498" s="203">
        <v>24.3828101188662</v>
      </c>
      <c r="T498" s="203">
        <v>697.27499612113377</v>
      </c>
      <c r="U498" s="204">
        <v>3</v>
      </c>
      <c r="V498" s="201"/>
      <c r="W498" s="201" t="s">
        <v>2202</v>
      </c>
      <c r="X498" s="201">
        <v>260</v>
      </c>
      <c r="Y498" s="201"/>
      <c r="Z498" s="201"/>
      <c r="AA498" s="201"/>
      <c r="AB498" s="201"/>
      <c r="AC498" s="205"/>
      <c r="AD498" s="205"/>
      <c r="AE498" s="205"/>
      <c r="AF498" s="205"/>
      <c r="AG498" s="205"/>
      <c r="AH498" s="205"/>
      <c r="AI498" s="205"/>
      <c r="AJ498" s="205"/>
      <c r="AK498" s="209"/>
      <c r="AL498" s="209"/>
      <c r="AM498" s="211"/>
      <c r="AN498" s="211"/>
      <c r="AO498" s="212"/>
      <c r="AP498" s="199"/>
      <c r="AQ498" s="199"/>
      <c r="AR498" s="199"/>
      <c r="AS498" s="199"/>
      <c r="AT498" s="199"/>
      <c r="AU498" s="199"/>
      <c r="AV498" s="199"/>
      <c r="AW498" s="199"/>
      <c r="AX498" s="199"/>
    </row>
    <row r="499" spans="1:50" ht="15" customHeight="1" x14ac:dyDescent="0.25">
      <c r="A499" s="201" t="s">
        <v>2252</v>
      </c>
      <c r="B499" s="226" t="s">
        <v>2414</v>
      </c>
      <c r="C499" s="201" t="s">
        <v>2179</v>
      </c>
      <c r="D499" s="205" t="s">
        <v>4574</v>
      </c>
      <c r="E499" s="210">
        <v>677803.70697149006</v>
      </c>
      <c r="F499" s="210">
        <v>6172318.4919573599</v>
      </c>
      <c r="G499" s="205"/>
      <c r="H499" s="205"/>
      <c r="I499" s="205">
        <v>622</v>
      </c>
      <c r="J499" s="205"/>
      <c r="K499" s="290"/>
      <c r="L499" s="201"/>
      <c r="M499" s="201"/>
      <c r="N499" s="201"/>
      <c r="O499" s="204"/>
      <c r="P499" s="204">
        <v>864.36448376999999</v>
      </c>
      <c r="Q499" s="201"/>
      <c r="R499" s="201"/>
      <c r="S499" s="201"/>
      <c r="T499" s="201"/>
      <c r="U499" s="201"/>
      <c r="V499" s="201"/>
      <c r="W499" s="201" t="s">
        <v>2198</v>
      </c>
      <c r="X499" s="201"/>
      <c r="Y499" s="201"/>
      <c r="Z499" s="201"/>
      <c r="AA499" s="201"/>
      <c r="AB499" s="201"/>
      <c r="AC499" s="205"/>
      <c r="AD499" s="205"/>
      <c r="AE499" s="205"/>
      <c r="AF499" s="205"/>
      <c r="AG499" s="205"/>
      <c r="AH499" s="205"/>
      <c r="AI499" s="205"/>
      <c r="AJ499" s="205"/>
      <c r="AK499" s="209"/>
      <c r="AL499" s="209"/>
      <c r="AM499" s="211"/>
      <c r="AN499" s="211"/>
      <c r="AO499" s="212"/>
      <c r="AP499" s="199"/>
      <c r="AQ499" s="199"/>
      <c r="AR499" s="199"/>
      <c r="AS499" s="199"/>
      <c r="AT499" s="199"/>
      <c r="AU499" s="199"/>
      <c r="AV499" s="199"/>
      <c r="AW499" s="199"/>
      <c r="AX499" s="199"/>
    </row>
    <row r="500" spans="1:50" ht="15" customHeight="1" x14ac:dyDescent="0.25">
      <c r="A500" s="201" t="s">
        <v>2294</v>
      </c>
      <c r="B500" s="226" t="s">
        <v>2413</v>
      </c>
      <c r="C500" s="201" t="s">
        <v>2179</v>
      </c>
      <c r="D500" s="205" t="s">
        <v>4575</v>
      </c>
      <c r="E500" s="210">
        <v>684892.27673881</v>
      </c>
      <c r="F500" s="210">
        <v>6163814.13984593</v>
      </c>
      <c r="G500" s="205"/>
      <c r="H500" s="214"/>
      <c r="I500" s="205">
        <v>622</v>
      </c>
      <c r="J500" s="205"/>
      <c r="K500" s="290"/>
      <c r="L500" s="201"/>
      <c r="M500" s="201"/>
      <c r="N500" s="201"/>
      <c r="O500" s="204">
        <v>755</v>
      </c>
      <c r="P500" s="204">
        <v>757.99316765000003</v>
      </c>
      <c r="Q500" s="1">
        <v>239</v>
      </c>
      <c r="R500" s="1">
        <v>173</v>
      </c>
      <c r="S500" s="2">
        <v>52.727826882048156</v>
      </c>
      <c r="T500" s="2">
        <v>702.27217311795187</v>
      </c>
      <c r="U500" s="2">
        <v>25</v>
      </c>
      <c r="V500" s="201"/>
      <c r="W500" s="201" t="s">
        <v>1975</v>
      </c>
      <c r="X500" s="164" t="s">
        <v>2092</v>
      </c>
      <c r="Y500" s="1">
        <v>110</v>
      </c>
      <c r="Z500" s="1" t="s">
        <v>1814</v>
      </c>
      <c r="AB500" s="201"/>
      <c r="AC500" s="205"/>
      <c r="AD500" s="205"/>
      <c r="AE500" s="205"/>
      <c r="AF500" s="205"/>
      <c r="AG500" s="205"/>
      <c r="AH500" s="205"/>
      <c r="AI500" s="205"/>
      <c r="AJ500" s="205"/>
      <c r="AK500" s="209"/>
      <c r="AL500" s="209"/>
      <c r="AM500" s="211"/>
      <c r="AN500" s="211"/>
      <c r="AO500" s="212"/>
      <c r="AP500" s="199"/>
      <c r="AQ500" s="199"/>
      <c r="AR500" s="199"/>
      <c r="AS500" s="199"/>
      <c r="AT500" s="199"/>
      <c r="AU500" s="199"/>
      <c r="AV500" s="199"/>
      <c r="AW500" s="199"/>
      <c r="AX500" s="199"/>
    </row>
    <row r="501" spans="1:50" ht="15" customHeight="1" x14ac:dyDescent="0.25">
      <c r="A501" s="201" t="s">
        <v>2246</v>
      </c>
      <c r="B501" s="226" t="s">
        <v>2412</v>
      </c>
      <c r="C501" s="201" t="s">
        <v>2179</v>
      </c>
      <c r="D501" s="205" t="s">
        <v>4576</v>
      </c>
      <c r="E501" s="210">
        <v>683927.17475660995</v>
      </c>
      <c r="F501" s="210">
        <v>6156149.0867972104</v>
      </c>
      <c r="G501" s="205"/>
      <c r="H501" s="205"/>
      <c r="I501" s="205">
        <v>622</v>
      </c>
      <c r="J501" s="205"/>
      <c r="K501" s="290"/>
      <c r="L501" s="201"/>
      <c r="M501" s="201"/>
      <c r="N501" s="201"/>
      <c r="O501" s="204"/>
      <c r="P501" s="204">
        <v>823.64217148</v>
      </c>
      <c r="Q501" s="201"/>
      <c r="R501" s="201"/>
      <c r="S501" s="201"/>
      <c r="T501" s="201"/>
      <c r="U501" s="204"/>
      <c r="V501" s="201"/>
      <c r="W501" s="201" t="s">
        <v>1975</v>
      </c>
      <c r="X501" s="201"/>
      <c r="Y501" s="201"/>
      <c r="Z501" s="201"/>
      <c r="AA501" s="201"/>
      <c r="AB501" s="201"/>
      <c r="AC501" s="205"/>
      <c r="AD501" s="205"/>
      <c r="AE501" s="205"/>
      <c r="AF501" s="205"/>
      <c r="AG501" s="205"/>
      <c r="AH501" s="205"/>
      <c r="AI501" s="205"/>
      <c r="AJ501" s="205"/>
      <c r="AK501" s="209"/>
      <c r="AL501" s="209"/>
      <c r="AM501" s="211"/>
      <c r="AN501" s="211"/>
      <c r="AO501" s="212"/>
      <c r="AP501" s="199"/>
      <c r="AQ501" s="199"/>
      <c r="AR501" s="199"/>
      <c r="AS501" s="199"/>
      <c r="AT501" s="199"/>
      <c r="AU501" s="199"/>
      <c r="AV501" s="199"/>
      <c r="AW501" s="199"/>
      <c r="AX501" s="199"/>
    </row>
    <row r="502" spans="1:50" ht="15" customHeight="1" x14ac:dyDescent="0.25">
      <c r="A502" s="232" t="s">
        <v>2380</v>
      </c>
      <c r="B502" s="236" t="s">
        <v>2475</v>
      </c>
      <c r="C502" s="201" t="s">
        <v>2179</v>
      </c>
      <c r="D502" s="272" t="s">
        <v>2478</v>
      </c>
      <c r="E502" s="229">
        <v>639962.94559999998</v>
      </c>
      <c r="F502" s="229">
        <v>6181995.25</v>
      </c>
      <c r="G502" s="205"/>
      <c r="I502" s="214">
        <v>591</v>
      </c>
      <c r="J502" s="205"/>
      <c r="K502" s="290"/>
      <c r="L502" s="10"/>
      <c r="M502" s="201"/>
      <c r="N502" s="201"/>
      <c r="O502" s="205">
        <v>805</v>
      </c>
      <c r="P502" s="204">
        <v>807</v>
      </c>
      <c r="Q502" s="1">
        <v>50</v>
      </c>
      <c r="R502" s="1">
        <v>40</v>
      </c>
      <c r="V502" s="164"/>
      <c r="W502" s="159"/>
      <c r="X502" s="161"/>
      <c r="Z502" s="201"/>
      <c r="AA502" s="201"/>
      <c r="AB502" s="201"/>
      <c r="AC502" s="205"/>
      <c r="AD502" s="205"/>
      <c r="AE502" s="205"/>
      <c r="AF502" s="205"/>
      <c r="AG502" s="205"/>
      <c r="AH502" s="205"/>
      <c r="AI502" s="205"/>
      <c r="AJ502" s="205"/>
      <c r="AK502" s="205"/>
      <c r="AL502" s="205"/>
      <c r="AM502" s="211"/>
      <c r="AN502" s="211"/>
      <c r="AO502" s="212"/>
      <c r="AP502" s="199"/>
      <c r="AQ502" s="199"/>
      <c r="AR502" s="199"/>
      <c r="AS502" s="199"/>
      <c r="AT502" s="199"/>
      <c r="AU502" s="199"/>
      <c r="AV502" s="199"/>
      <c r="AW502" s="199"/>
      <c r="AX502" s="199"/>
    </row>
    <row r="503" spans="1:50" ht="15" customHeight="1" x14ac:dyDescent="0.25">
      <c r="A503" s="232" t="s">
        <v>2329</v>
      </c>
      <c r="B503" s="235" t="s">
        <v>2454</v>
      </c>
      <c r="C503" s="201" t="s">
        <v>2179</v>
      </c>
      <c r="D503" s="205" t="s">
        <v>954</v>
      </c>
      <c r="E503" s="229">
        <v>651212.33876713004</v>
      </c>
      <c r="F503" s="229">
        <v>6163186.2145578498</v>
      </c>
      <c r="G503" s="205"/>
      <c r="H503" s="239">
        <v>0</v>
      </c>
      <c r="I503" s="242" t="s">
        <v>2490</v>
      </c>
      <c r="J503" s="205"/>
      <c r="K503" s="290"/>
      <c r="O503" s="205">
        <v>765</v>
      </c>
      <c r="P503" s="205">
        <v>774</v>
      </c>
      <c r="Q503" s="1">
        <v>135</v>
      </c>
      <c r="R503" s="1">
        <v>6</v>
      </c>
      <c r="S503" s="2">
        <v>1.8287107589149649</v>
      </c>
      <c r="T503" s="2">
        <v>763.17128924108499</v>
      </c>
      <c r="U503" s="2">
        <v>20</v>
      </c>
      <c r="W503" s="233" t="s">
        <v>25</v>
      </c>
      <c r="X503" s="233" t="s">
        <v>2453</v>
      </c>
      <c r="Y503" s="1">
        <v>32</v>
      </c>
      <c r="Z503" s="1" t="s">
        <v>1865</v>
      </c>
      <c r="AA503" s="201"/>
      <c r="AB503" s="201"/>
      <c r="AC503" s="205"/>
      <c r="AD503" s="205"/>
      <c r="AE503" s="205"/>
      <c r="AF503" s="205"/>
      <c r="AG503" s="205"/>
      <c r="AH503" s="205"/>
      <c r="AI503" s="205"/>
      <c r="AJ503" s="205"/>
      <c r="AK503" s="205"/>
      <c r="AL503" s="205"/>
      <c r="AM503" s="211"/>
      <c r="AN503" s="211"/>
      <c r="AO503" s="212"/>
      <c r="AP503" s="199"/>
      <c r="AQ503" s="199"/>
      <c r="AR503" s="199"/>
      <c r="AS503" s="199"/>
      <c r="AT503" s="199"/>
      <c r="AU503" s="199"/>
      <c r="AV503" s="199"/>
      <c r="AW503" s="199"/>
      <c r="AX503" s="199"/>
    </row>
    <row r="504" spans="1:50" ht="15" customHeight="1" x14ac:dyDescent="0.25">
      <c r="A504" s="232" t="s">
        <v>2321</v>
      </c>
      <c r="B504" s="235" t="s">
        <v>2439</v>
      </c>
      <c r="C504" s="201" t="s">
        <v>2179</v>
      </c>
      <c r="D504" s="205" t="s">
        <v>4577</v>
      </c>
      <c r="E504" s="229">
        <v>626953.80939215003</v>
      </c>
      <c r="F504" s="229">
        <v>6181668.9021912599</v>
      </c>
      <c r="G504" s="205"/>
      <c r="I504" s="239">
        <v>590</v>
      </c>
      <c r="J504" s="205"/>
      <c r="K504" s="290"/>
      <c r="L504" s="10"/>
      <c r="O504" s="205">
        <v>699</v>
      </c>
      <c r="P504" s="204">
        <v>701</v>
      </c>
      <c r="Q504" s="1">
        <v>160</v>
      </c>
      <c r="U504" s="234" t="s">
        <v>1965</v>
      </c>
      <c r="W504" s="233" t="s">
        <v>2079</v>
      </c>
      <c r="X504" s="233" t="s">
        <v>2147</v>
      </c>
      <c r="Y504" s="233"/>
      <c r="Z504" s="201"/>
      <c r="AA504" s="201"/>
      <c r="AB504" s="201"/>
      <c r="AC504" s="205"/>
      <c r="AD504" s="205"/>
      <c r="AE504" s="205"/>
      <c r="AF504" s="205"/>
      <c r="AG504" s="205"/>
      <c r="AH504" s="205"/>
      <c r="AI504" s="205"/>
      <c r="AJ504" s="205"/>
      <c r="AK504" s="205"/>
      <c r="AL504" s="205"/>
      <c r="AM504" s="211"/>
      <c r="AN504" s="211"/>
      <c r="AO504" s="212"/>
      <c r="AP504" s="199"/>
      <c r="AQ504" s="199"/>
      <c r="AR504" s="199"/>
      <c r="AS504" s="199"/>
      <c r="AT504" s="199"/>
      <c r="AU504" s="199"/>
      <c r="AV504" s="199"/>
      <c r="AW504" s="199"/>
      <c r="AX504" s="199"/>
    </row>
    <row r="505" spans="1:50" ht="15" customHeight="1" x14ac:dyDescent="0.25">
      <c r="A505" s="268" t="s">
        <v>4023</v>
      </c>
      <c r="B505" s="264" t="s">
        <v>2411</v>
      </c>
      <c r="C505" s="201" t="s">
        <v>2179</v>
      </c>
      <c r="D505" s="205" t="s">
        <v>4578</v>
      </c>
      <c r="E505" s="430">
        <v>645322.70880000002</v>
      </c>
      <c r="F505" s="430">
        <v>6219772.3190000001</v>
      </c>
      <c r="G505" s="205"/>
      <c r="H505" s="205"/>
      <c r="I505" s="205">
        <v>634</v>
      </c>
      <c r="J505" s="205"/>
      <c r="K505" s="290"/>
      <c r="L505" s="201"/>
      <c r="M505" s="201"/>
      <c r="N505" s="201"/>
      <c r="O505" s="204"/>
      <c r="P505" s="204">
        <v>735.29896369999994</v>
      </c>
      <c r="Q505" s="201">
        <v>100</v>
      </c>
      <c r="R505" s="201">
        <v>22</v>
      </c>
      <c r="S505" s="201">
        <v>6.7052727826882048</v>
      </c>
      <c r="T505" s="203">
        <f>P505-S505</f>
        <v>728.59369091731173</v>
      </c>
      <c r="U505" s="201">
        <v>8</v>
      </c>
      <c r="V505" s="201"/>
      <c r="W505" s="201" t="s">
        <v>1972</v>
      </c>
      <c r="X505" s="201" t="s">
        <v>2201</v>
      </c>
      <c r="Y505" s="201"/>
      <c r="Z505" s="201"/>
      <c r="AA505" s="201"/>
      <c r="AB505" s="201"/>
      <c r="AC505" s="205"/>
      <c r="AD505" s="205"/>
      <c r="AE505" s="205"/>
      <c r="AF505" s="205"/>
      <c r="AG505" s="205"/>
      <c r="AH505" s="205"/>
      <c r="AI505" s="205"/>
      <c r="AJ505" s="205"/>
      <c r="AK505" s="209"/>
      <c r="AL505" s="209"/>
      <c r="AM505" s="211"/>
      <c r="AN505" s="211"/>
      <c r="AO505" s="212"/>
      <c r="AP505" s="199"/>
      <c r="AQ505" s="199"/>
      <c r="AR505" s="199"/>
      <c r="AS505" s="199"/>
      <c r="AT505" s="199"/>
      <c r="AU505" s="199"/>
      <c r="AV505" s="199"/>
      <c r="AW505" s="199"/>
      <c r="AX505" s="199"/>
    </row>
    <row r="506" spans="1:50" ht="15" customHeight="1" x14ac:dyDescent="0.25">
      <c r="A506" s="268" t="s">
        <v>2276</v>
      </c>
      <c r="B506" s="264" t="s">
        <v>2410</v>
      </c>
      <c r="C506" s="201" t="s">
        <v>2179</v>
      </c>
      <c r="D506" s="272" t="s">
        <v>512</v>
      </c>
      <c r="E506" s="430">
        <v>635199.95259261003</v>
      </c>
      <c r="F506" s="430">
        <v>6184446.7533535501</v>
      </c>
      <c r="G506" s="272"/>
      <c r="I506" s="239">
        <v>594</v>
      </c>
      <c r="J506" s="272"/>
      <c r="K506" s="290"/>
      <c r="L506" s="10">
        <v>6</v>
      </c>
      <c r="M506" s="1">
        <v>2516</v>
      </c>
      <c r="N506" s="1">
        <f>M506/3.281</f>
        <v>766.83937823834196</v>
      </c>
      <c r="O506" s="205">
        <v>766</v>
      </c>
      <c r="P506" s="204">
        <v>766.95867422000003</v>
      </c>
      <c r="Q506" s="1">
        <v>300</v>
      </c>
      <c r="R506" s="1">
        <v>150</v>
      </c>
      <c r="S506" s="2">
        <v>45.717768972874119</v>
      </c>
      <c r="T506" s="2">
        <v>720.28223102712593</v>
      </c>
      <c r="U506" s="2">
        <v>5</v>
      </c>
      <c r="V506" s="198" t="s">
        <v>1961</v>
      </c>
      <c r="W506" s="195" t="s">
        <v>2079</v>
      </c>
      <c r="X506" s="195" t="s">
        <v>1965</v>
      </c>
      <c r="Y506" s="195"/>
      <c r="Z506" s="201"/>
      <c r="AA506" s="201"/>
      <c r="AB506" s="201"/>
      <c r="AC506" s="205"/>
      <c r="AD506" s="205"/>
      <c r="AE506" s="205"/>
      <c r="AF506" s="205"/>
      <c r="AG506" s="205"/>
      <c r="AH506" s="205"/>
      <c r="AI506" s="205"/>
      <c r="AJ506" s="205"/>
      <c r="AK506" s="209"/>
      <c r="AL506" s="209"/>
      <c r="AM506" s="211"/>
      <c r="AN506" s="211"/>
      <c r="AO506" s="212"/>
      <c r="AP506" s="199"/>
      <c r="AQ506" s="199"/>
      <c r="AR506" s="199"/>
      <c r="AS506" s="199"/>
      <c r="AT506" s="199"/>
      <c r="AU506" s="199"/>
      <c r="AV506" s="199"/>
      <c r="AW506" s="199"/>
      <c r="AX506" s="199"/>
    </row>
    <row r="507" spans="1:50" ht="15" customHeight="1" x14ac:dyDescent="0.25">
      <c r="A507" s="201" t="s">
        <v>2358</v>
      </c>
      <c r="B507" s="226" t="s">
        <v>2409</v>
      </c>
      <c r="C507" s="201" t="s">
        <v>2179</v>
      </c>
      <c r="D507" s="205" t="s">
        <v>795</v>
      </c>
      <c r="E507" s="210">
        <v>641570.76619999995</v>
      </c>
      <c r="F507" s="210">
        <v>6191555.9079999998</v>
      </c>
      <c r="G507" s="205"/>
      <c r="I507" s="218">
        <v>596</v>
      </c>
      <c r="J507" s="205"/>
      <c r="K507" s="290"/>
      <c r="L507" s="201"/>
      <c r="M507" s="1">
        <v>2322</v>
      </c>
      <c r="N507" s="1">
        <f>M507/3.281</f>
        <v>707.71106370009136</v>
      </c>
      <c r="O507" s="205">
        <v>706</v>
      </c>
      <c r="P507" s="204">
        <v>707.81734370000004</v>
      </c>
      <c r="Q507" s="1">
        <v>158</v>
      </c>
      <c r="R507" s="1">
        <v>120.6</v>
      </c>
      <c r="S507" s="2">
        <v>36.757086254190796</v>
      </c>
      <c r="T507" s="2">
        <v>669.24291374580923</v>
      </c>
      <c r="U507" s="2">
        <v>75</v>
      </c>
      <c r="V507" s="164" t="s">
        <v>1961</v>
      </c>
      <c r="W507" s="195" t="s">
        <v>2079</v>
      </c>
      <c r="X507" s="195" t="s">
        <v>2151</v>
      </c>
      <c r="Y507" s="195"/>
      <c r="Z507" s="201"/>
      <c r="AA507" s="201"/>
      <c r="AB507" s="201"/>
      <c r="AC507" s="205"/>
      <c r="AD507" s="205"/>
      <c r="AE507" s="205"/>
      <c r="AF507" s="205"/>
      <c r="AG507" s="205"/>
      <c r="AH507" s="205"/>
      <c r="AI507" s="205"/>
      <c r="AJ507" s="205"/>
      <c r="AK507" s="209"/>
      <c r="AL507" s="209"/>
      <c r="AM507" s="211"/>
      <c r="AN507" s="211"/>
      <c r="AO507" s="212"/>
      <c r="AP507" s="199"/>
      <c r="AQ507" s="199"/>
      <c r="AR507" s="199"/>
      <c r="AS507" s="199"/>
      <c r="AT507" s="199"/>
      <c r="AU507" s="199"/>
      <c r="AV507" s="199"/>
      <c r="AW507" s="199"/>
      <c r="AX507" s="199"/>
    </row>
    <row r="508" spans="1:50" ht="15" customHeight="1" x14ac:dyDescent="0.25">
      <c r="A508" s="201" t="s">
        <v>2344</v>
      </c>
      <c r="B508" s="226" t="s">
        <v>2233</v>
      </c>
      <c r="C508" s="201" t="s">
        <v>2179</v>
      </c>
      <c r="D508" s="205" t="s">
        <v>985</v>
      </c>
      <c r="E508" s="210">
        <v>626724.96282590996</v>
      </c>
      <c r="F508" s="210">
        <v>6190000.1841546996</v>
      </c>
      <c r="G508" s="205"/>
      <c r="H508" s="205"/>
      <c r="I508" s="218">
        <v>591</v>
      </c>
      <c r="J508" s="205"/>
      <c r="K508" s="290"/>
      <c r="L508" s="201"/>
      <c r="M508" s="1">
        <v>2371</v>
      </c>
      <c r="N508" s="1">
        <f>M508/3.281</f>
        <v>722.64553489789694</v>
      </c>
      <c r="O508" s="205">
        <v>722</v>
      </c>
      <c r="P508" s="204">
        <v>722.82070038999996</v>
      </c>
      <c r="Q508" s="1">
        <v>80</v>
      </c>
      <c r="R508" s="1">
        <v>10.4</v>
      </c>
      <c r="S508" s="2">
        <v>3.1697653154526058</v>
      </c>
      <c r="T508" s="2">
        <v>718.83023468454735</v>
      </c>
      <c r="U508" s="2">
        <v>50</v>
      </c>
      <c r="V508" s="198" t="s">
        <v>1961</v>
      </c>
      <c r="W508" s="199" t="s">
        <v>1987</v>
      </c>
      <c r="X508" s="199" t="s">
        <v>2192</v>
      </c>
      <c r="Y508" s="201">
        <v>52</v>
      </c>
      <c r="Z508" s="201"/>
      <c r="AA508" s="201"/>
      <c r="AB508" s="201"/>
      <c r="AC508" s="205"/>
      <c r="AD508" s="205"/>
      <c r="AE508" s="205"/>
      <c r="AF508" s="205"/>
      <c r="AG508" s="205"/>
      <c r="AH508" s="205"/>
      <c r="AI508" s="205"/>
      <c r="AJ508" s="205"/>
      <c r="AK508" s="209"/>
      <c r="AL508" s="209"/>
      <c r="AM508" s="211"/>
      <c r="AN508" s="211"/>
      <c r="AO508" s="212"/>
      <c r="AP508" s="199"/>
      <c r="AQ508" s="199"/>
      <c r="AR508" s="199"/>
      <c r="AS508" s="199"/>
      <c r="AT508" s="199"/>
      <c r="AU508" s="199"/>
      <c r="AV508" s="199"/>
      <c r="AW508" s="199"/>
      <c r="AX508" s="199"/>
    </row>
    <row r="509" spans="1:50" ht="15" customHeight="1" x14ac:dyDescent="0.25">
      <c r="A509" s="201" t="s">
        <v>2396</v>
      </c>
      <c r="B509" s="226" t="s">
        <v>2234</v>
      </c>
      <c r="C509" s="201" t="s">
        <v>2179</v>
      </c>
      <c r="D509" s="205" t="s">
        <v>2522</v>
      </c>
      <c r="E509" s="210">
        <v>638829.61930000002</v>
      </c>
      <c r="F509" s="210">
        <v>6187371.8380000005</v>
      </c>
      <c r="G509" s="205"/>
      <c r="H509" s="205"/>
      <c r="I509" s="239">
        <v>591</v>
      </c>
      <c r="J509" s="205"/>
      <c r="K509" s="290"/>
      <c r="L509" s="201"/>
      <c r="M509" s="201"/>
      <c r="N509" s="201"/>
      <c r="O509" s="205">
        <v>757</v>
      </c>
      <c r="P509" s="204">
        <v>759.55209660000003</v>
      </c>
      <c r="Q509" s="1">
        <v>160</v>
      </c>
      <c r="R509" s="1">
        <v>127.8</v>
      </c>
      <c r="S509" s="2">
        <v>38.95153916488875</v>
      </c>
      <c r="T509" s="2">
        <v>718.0484608351112</v>
      </c>
      <c r="U509" s="2">
        <v>20</v>
      </c>
      <c r="V509" s="164" t="s">
        <v>1961</v>
      </c>
      <c r="W509" s="161" t="s">
        <v>1987</v>
      </c>
      <c r="X509" s="161" t="s">
        <v>2036</v>
      </c>
      <c r="Y509" s="1">
        <v>50</v>
      </c>
      <c r="Z509" s="201"/>
      <c r="AA509" s="201"/>
      <c r="AB509" s="201"/>
      <c r="AC509" s="205"/>
      <c r="AD509" s="205"/>
      <c r="AE509" s="205"/>
      <c r="AF509" s="205"/>
      <c r="AG509" s="205"/>
      <c r="AH509" s="205"/>
      <c r="AI509" s="205"/>
      <c r="AJ509" s="205"/>
      <c r="AK509" s="209"/>
      <c r="AL509" s="209"/>
      <c r="AM509" s="211"/>
      <c r="AN509" s="211"/>
      <c r="AO509" s="212"/>
      <c r="AP509" s="199"/>
      <c r="AQ509" s="199"/>
      <c r="AR509" s="199"/>
      <c r="AS509" s="199"/>
      <c r="AT509" s="199"/>
      <c r="AU509" s="199"/>
      <c r="AV509" s="199"/>
      <c r="AW509" s="199"/>
      <c r="AX509" s="199"/>
    </row>
    <row r="510" spans="1:50" ht="15" customHeight="1" x14ac:dyDescent="0.25">
      <c r="A510" s="232" t="s">
        <v>2342</v>
      </c>
      <c r="B510" s="235" t="s">
        <v>2457</v>
      </c>
      <c r="C510" s="201" t="s">
        <v>2179</v>
      </c>
      <c r="D510" s="205" t="s">
        <v>4579</v>
      </c>
      <c r="E510" s="229">
        <v>659379.45559999999</v>
      </c>
      <c r="F510" s="229">
        <v>6130409.8490000004</v>
      </c>
      <c r="G510" s="205"/>
      <c r="H510" s="205"/>
      <c r="I510" s="218" t="s">
        <v>2178</v>
      </c>
      <c r="J510" s="205"/>
      <c r="K510" s="290"/>
      <c r="L510" s="201"/>
      <c r="M510" s="201"/>
      <c r="N510" s="201"/>
      <c r="O510" s="204">
        <v>983</v>
      </c>
      <c r="P510" s="204">
        <v>988</v>
      </c>
      <c r="Q510" s="201"/>
      <c r="R510" s="201"/>
      <c r="S510" s="201"/>
      <c r="T510" s="201"/>
      <c r="U510" s="201"/>
      <c r="V510" s="201"/>
      <c r="W510" s="201"/>
      <c r="X510" s="201"/>
      <c r="Y510" s="201"/>
      <c r="Z510" s="201"/>
      <c r="AA510" s="201"/>
      <c r="AB510" s="201"/>
      <c r="AC510" s="205"/>
      <c r="AD510" s="205"/>
      <c r="AE510" s="205"/>
      <c r="AF510" s="205"/>
      <c r="AG510" s="205"/>
      <c r="AH510" s="205"/>
      <c r="AI510" s="205"/>
      <c r="AJ510" s="205"/>
      <c r="AK510" s="205"/>
      <c r="AL510" s="205"/>
      <c r="AM510" s="211"/>
      <c r="AN510" s="211"/>
      <c r="AO510" s="212"/>
      <c r="AP510" s="199"/>
      <c r="AQ510" s="199"/>
      <c r="AR510" s="199"/>
      <c r="AS510" s="199"/>
      <c r="AT510" s="199"/>
      <c r="AU510" s="199"/>
      <c r="AV510" s="199"/>
      <c r="AW510" s="199"/>
      <c r="AX510" s="199"/>
    </row>
    <row r="511" spans="1:50" ht="15" customHeight="1" x14ac:dyDescent="0.25">
      <c r="A511" s="232" t="s">
        <v>2331</v>
      </c>
      <c r="B511" s="235" t="s">
        <v>2455</v>
      </c>
      <c r="C511" s="201" t="s">
        <v>2179</v>
      </c>
      <c r="D511" s="205" t="s">
        <v>4580</v>
      </c>
      <c r="E511" s="229">
        <v>659404.71169999999</v>
      </c>
      <c r="F511" s="229">
        <v>6130528.8770000003</v>
      </c>
      <c r="G511" s="205"/>
      <c r="I511" s="218" t="s">
        <v>2178</v>
      </c>
      <c r="J511" s="205"/>
      <c r="K511" s="290"/>
      <c r="L511" s="10"/>
      <c r="O511" s="205">
        <v>982</v>
      </c>
      <c r="P511" s="204">
        <v>987</v>
      </c>
      <c r="V511" s="164"/>
      <c r="W511" s="195"/>
      <c r="X511" s="195"/>
      <c r="Y511" s="195"/>
      <c r="Z511" s="201"/>
      <c r="AA511" s="201"/>
      <c r="AB511" s="201"/>
      <c r="AC511" s="205"/>
      <c r="AD511" s="205"/>
      <c r="AE511" s="205"/>
      <c r="AF511" s="205"/>
      <c r="AG511" s="205"/>
      <c r="AH511" s="205"/>
      <c r="AI511" s="205"/>
      <c r="AJ511" s="205"/>
      <c r="AK511" s="205"/>
      <c r="AL511" s="205"/>
      <c r="AM511" s="211"/>
      <c r="AN511" s="211"/>
      <c r="AO511" s="212"/>
      <c r="AP511" s="199"/>
      <c r="AQ511" s="199"/>
      <c r="AR511" s="199"/>
      <c r="AS511" s="199"/>
      <c r="AT511" s="199"/>
      <c r="AU511" s="199"/>
      <c r="AV511" s="199"/>
      <c r="AW511" s="199"/>
      <c r="AX511" s="199"/>
    </row>
    <row r="512" spans="1:50" ht="15" customHeight="1" x14ac:dyDescent="0.25">
      <c r="A512" s="268" t="s">
        <v>2260</v>
      </c>
      <c r="B512" s="264" t="s">
        <v>2232</v>
      </c>
      <c r="C512" s="201" t="s">
        <v>2179</v>
      </c>
      <c r="D512" s="272" t="s">
        <v>968</v>
      </c>
      <c r="E512" s="430">
        <v>628741.79427960003</v>
      </c>
      <c r="F512" s="430">
        <v>6182083.8948807996</v>
      </c>
      <c r="G512" s="272"/>
      <c r="H512" s="205"/>
      <c r="I512" s="205">
        <v>594</v>
      </c>
      <c r="J512" s="272"/>
      <c r="K512" s="290"/>
      <c r="L512" s="201"/>
      <c r="M512" s="201"/>
      <c r="N512" s="201"/>
      <c r="O512" s="205">
        <v>704</v>
      </c>
      <c r="P512" s="204">
        <v>704.48418989000004</v>
      </c>
      <c r="Q512" s="201">
        <v>160</v>
      </c>
      <c r="R512" s="201"/>
      <c r="S512" s="201"/>
      <c r="T512" s="201"/>
      <c r="U512" s="201" t="s">
        <v>1965</v>
      </c>
      <c r="V512" s="201"/>
      <c r="W512" s="201" t="s">
        <v>2079</v>
      </c>
      <c r="X512" s="201" t="s">
        <v>1965</v>
      </c>
      <c r="Y512" s="201"/>
      <c r="Z512" s="201"/>
      <c r="AA512" s="201"/>
      <c r="AB512" s="201"/>
      <c r="AC512" s="205"/>
      <c r="AD512" s="205"/>
      <c r="AE512" s="205"/>
      <c r="AF512" s="205"/>
      <c r="AG512" s="205"/>
      <c r="AH512" s="205"/>
      <c r="AI512" s="205"/>
      <c r="AJ512" s="205"/>
      <c r="AK512" s="209"/>
      <c r="AL512" s="209"/>
      <c r="AM512" s="211"/>
      <c r="AN512" s="211"/>
      <c r="AO512" s="212"/>
      <c r="AP512" s="199"/>
      <c r="AQ512" s="199"/>
      <c r="AR512" s="199"/>
      <c r="AS512" s="199"/>
      <c r="AT512" s="199"/>
      <c r="AU512" s="199"/>
      <c r="AV512" s="199"/>
      <c r="AW512" s="199"/>
      <c r="AX512" s="199"/>
    </row>
    <row r="513" spans="1:50" ht="15" customHeight="1" x14ac:dyDescent="0.25">
      <c r="A513" s="201" t="s">
        <v>2306</v>
      </c>
      <c r="B513" s="226" t="s">
        <v>2231</v>
      </c>
      <c r="C513" s="201" t="s">
        <v>2179</v>
      </c>
      <c r="D513" s="205" t="s">
        <v>4581</v>
      </c>
      <c r="E513" s="210">
        <v>629885.82943444001</v>
      </c>
      <c r="F513" s="210">
        <v>6179932.2715990804</v>
      </c>
      <c r="G513" s="205"/>
      <c r="H513" s="205"/>
      <c r="I513" s="205">
        <v>590</v>
      </c>
      <c r="J513" s="205"/>
      <c r="K513" s="290"/>
      <c r="L513" s="201"/>
      <c r="M513" s="201"/>
      <c r="N513" s="201"/>
      <c r="O513" s="205">
        <v>699</v>
      </c>
      <c r="P513" s="204">
        <v>706.94286032000002</v>
      </c>
      <c r="Q513" s="1">
        <v>147</v>
      </c>
      <c r="R513" s="1">
        <v>17</v>
      </c>
      <c r="S513" s="2">
        <v>5.1813471502590671</v>
      </c>
      <c r="T513" s="2">
        <v>693.81865284974094</v>
      </c>
      <c r="U513" s="189" t="s">
        <v>2138</v>
      </c>
      <c r="V513" s="164" t="s">
        <v>1961</v>
      </c>
      <c r="W513" s="188" t="s">
        <v>2079</v>
      </c>
      <c r="X513" s="188" t="s">
        <v>2141</v>
      </c>
      <c r="Y513" s="201"/>
      <c r="Z513" s="201"/>
      <c r="AA513" s="201"/>
      <c r="AB513" s="201"/>
      <c r="AC513" s="205"/>
      <c r="AD513" s="205"/>
      <c r="AE513" s="205"/>
      <c r="AF513" s="205"/>
      <c r="AG513" s="205"/>
      <c r="AH513" s="205"/>
      <c r="AI513" s="205"/>
      <c r="AJ513" s="205"/>
      <c r="AK513" s="209"/>
      <c r="AL513" s="209"/>
      <c r="AM513" s="211"/>
      <c r="AN513" s="211"/>
      <c r="AO513" s="212"/>
      <c r="AP513" s="199"/>
      <c r="AQ513" s="199"/>
      <c r="AR513" s="199"/>
      <c r="AS513" s="199"/>
      <c r="AT513" s="199"/>
      <c r="AU513" s="199"/>
      <c r="AV513" s="199"/>
      <c r="AW513" s="199"/>
      <c r="AX513" s="199"/>
    </row>
    <row r="514" spans="1:50" ht="15" customHeight="1" x14ac:dyDescent="0.25">
      <c r="A514" s="201" t="s">
        <v>2298</v>
      </c>
      <c r="B514" s="226" t="s">
        <v>2230</v>
      </c>
      <c r="C514" s="201" t="s">
        <v>2179</v>
      </c>
      <c r="D514" s="205" t="s">
        <v>918</v>
      </c>
      <c r="E514" s="210">
        <v>671538.46631702001</v>
      </c>
      <c r="F514" s="210">
        <v>6194730.2376860902</v>
      </c>
      <c r="G514" s="205"/>
      <c r="H514" s="205"/>
      <c r="I514" s="215">
        <v>593</v>
      </c>
      <c r="J514" s="205"/>
      <c r="K514" s="290"/>
      <c r="L514" s="201"/>
      <c r="M514" s="201"/>
      <c r="N514" s="201"/>
      <c r="O514" s="205">
        <v>755</v>
      </c>
      <c r="P514" s="204">
        <v>754.19675168000003</v>
      </c>
      <c r="Q514" s="1">
        <v>486</v>
      </c>
      <c r="R514" s="1">
        <v>96.4</v>
      </c>
      <c r="S514" s="2">
        <v>29.38128619323377</v>
      </c>
      <c r="T514" s="2">
        <v>725.61871380676621</v>
      </c>
      <c r="U514" s="2">
        <v>6</v>
      </c>
      <c r="V514" s="164" t="s">
        <v>1961</v>
      </c>
      <c r="W514" s="161" t="s">
        <v>1987</v>
      </c>
      <c r="X514" s="199" t="s">
        <v>2194</v>
      </c>
      <c r="Y514" s="1">
        <v>67</v>
      </c>
      <c r="Z514" s="201"/>
      <c r="AA514" s="201"/>
      <c r="AB514" s="201"/>
      <c r="AC514" s="205"/>
      <c r="AD514" s="205"/>
      <c r="AE514" s="205"/>
      <c r="AF514" s="205"/>
      <c r="AG514" s="205"/>
      <c r="AH514" s="205"/>
      <c r="AI514" s="205"/>
      <c r="AJ514" s="205"/>
      <c r="AK514" s="209"/>
      <c r="AL514" s="209"/>
      <c r="AM514" s="211"/>
      <c r="AN514" s="211"/>
      <c r="AO514" s="212"/>
      <c r="AP514" s="199"/>
      <c r="AQ514" s="199"/>
      <c r="AR514" s="199"/>
      <c r="AS514" s="199"/>
      <c r="AT514" s="199"/>
      <c r="AU514" s="199"/>
      <c r="AV514" s="199"/>
      <c r="AW514" s="199"/>
      <c r="AX514" s="199"/>
    </row>
    <row r="515" spans="1:50" ht="15" customHeight="1" x14ac:dyDescent="0.25">
      <c r="A515" s="201" t="s">
        <v>2248</v>
      </c>
      <c r="B515" s="226" t="s">
        <v>2229</v>
      </c>
      <c r="C515" s="201" t="s">
        <v>2179</v>
      </c>
      <c r="D515" s="205" t="s">
        <v>4582</v>
      </c>
      <c r="E515" s="210">
        <v>681429.44128280005</v>
      </c>
      <c r="F515" s="210">
        <v>6214648.4644528097</v>
      </c>
      <c r="G515" s="205"/>
      <c r="H515" s="205"/>
      <c r="I515" s="239">
        <v>633</v>
      </c>
      <c r="J515" s="205"/>
      <c r="K515" s="290"/>
      <c r="L515" s="201"/>
      <c r="M515" s="201"/>
      <c r="N515" s="201"/>
      <c r="O515" s="205">
        <v>641</v>
      </c>
      <c r="P515" s="204">
        <v>644.42589901999997</v>
      </c>
      <c r="Q515" s="1">
        <v>264</v>
      </c>
      <c r="R515" s="1">
        <v>230</v>
      </c>
      <c r="S515" s="2">
        <v>70.100579091740315</v>
      </c>
      <c r="T515" s="2">
        <v>570.89942090825969</v>
      </c>
      <c r="U515" s="1">
        <v>6</v>
      </c>
      <c r="V515" s="164" t="s">
        <v>1961</v>
      </c>
      <c r="W515" s="188" t="s">
        <v>1972</v>
      </c>
      <c r="X515" s="188" t="s">
        <v>2132</v>
      </c>
      <c r="Y515" s="1">
        <v>150</v>
      </c>
      <c r="Z515" s="201"/>
      <c r="AA515" s="201"/>
      <c r="AB515" s="201"/>
      <c r="AC515" s="205"/>
      <c r="AD515" s="205"/>
      <c r="AE515" s="205"/>
      <c r="AF515" s="205"/>
      <c r="AG515" s="205"/>
      <c r="AH515" s="205"/>
      <c r="AI515" s="205"/>
      <c r="AJ515" s="205"/>
      <c r="AK515" s="209"/>
      <c r="AL515" s="209"/>
      <c r="AM515" s="211"/>
      <c r="AN515" s="211"/>
      <c r="AO515" s="212"/>
      <c r="AP515" s="199"/>
      <c r="AQ515" s="199"/>
      <c r="AR515" s="199"/>
      <c r="AS515" s="199"/>
      <c r="AT515" s="199"/>
      <c r="AU515" s="199"/>
      <c r="AV515" s="199"/>
      <c r="AW515" s="199"/>
      <c r="AX515" s="199"/>
    </row>
    <row r="516" spans="1:50" ht="15" customHeight="1" x14ac:dyDescent="0.25">
      <c r="A516" s="201" t="s">
        <v>2308</v>
      </c>
      <c r="B516" s="226" t="s">
        <v>2228</v>
      </c>
      <c r="C516" s="201" t="s">
        <v>2179</v>
      </c>
      <c r="D516" s="205" t="s">
        <v>433</v>
      </c>
      <c r="E516" s="210">
        <v>663607.98781764996</v>
      </c>
      <c r="F516" s="210">
        <v>6178235.2046186198</v>
      </c>
      <c r="G516" s="205"/>
      <c r="H516" s="205"/>
      <c r="I516" s="239">
        <v>593</v>
      </c>
      <c r="J516" s="205"/>
      <c r="K516" s="290"/>
      <c r="L516" s="201"/>
      <c r="M516" s="201"/>
      <c r="N516" s="201"/>
      <c r="O516" s="205">
        <v>825</v>
      </c>
      <c r="P516" s="204">
        <v>814.15164625</v>
      </c>
      <c r="Q516" s="1">
        <v>135</v>
      </c>
      <c r="R516" s="1" t="s">
        <v>1961</v>
      </c>
      <c r="S516" s="2" t="s">
        <v>1961</v>
      </c>
      <c r="T516" s="2" t="s">
        <v>1961</v>
      </c>
      <c r="U516" s="2">
        <v>5</v>
      </c>
      <c r="V516" s="164" t="s">
        <v>1961</v>
      </c>
      <c r="W516" s="159" t="s">
        <v>1975</v>
      </c>
      <c r="X516" s="161" t="s">
        <v>2064</v>
      </c>
      <c r="Y516" s="1">
        <v>50</v>
      </c>
      <c r="Z516" s="201"/>
      <c r="AA516" s="201"/>
      <c r="AB516" s="201"/>
      <c r="AC516" s="205"/>
      <c r="AD516" s="205"/>
      <c r="AE516" s="205"/>
      <c r="AF516" s="205"/>
      <c r="AG516" s="205"/>
      <c r="AH516" s="205"/>
      <c r="AI516" s="205"/>
      <c r="AJ516" s="205"/>
      <c r="AK516" s="209"/>
      <c r="AL516" s="209"/>
      <c r="AM516" s="211"/>
      <c r="AN516" s="211"/>
      <c r="AO516" s="212"/>
      <c r="AP516" s="199"/>
      <c r="AQ516" s="199"/>
      <c r="AR516" s="199"/>
      <c r="AS516" s="199"/>
      <c r="AT516" s="199"/>
      <c r="AU516" s="199"/>
      <c r="AV516" s="199"/>
      <c r="AW516" s="199"/>
      <c r="AX516" s="199"/>
    </row>
    <row r="517" spans="1:50" ht="15" customHeight="1" x14ac:dyDescent="0.25">
      <c r="A517" s="269" t="s">
        <v>2313</v>
      </c>
      <c r="B517" s="266" t="s">
        <v>2443</v>
      </c>
      <c r="C517" s="201" t="s">
        <v>2179</v>
      </c>
      <c r="D517" s="205" t="s">
        <v>4583</v>
      </c>
      <c r="E517" s="271">
        <v>631741.96816449997</v>
      </c>
      <c r="F517" s="271">
        <v>6192709.3296555998</v>
      </c>
      <c r="G517" s="205"/>
      <c r="H517" s="239">
        <v>0</v>
      </c>
      <c r="I517" s="239">
        <v>595</v>
      </c>
      <c r="J517" s="205"/>
      <c r="K517" s="290"/>
      <c r="L517" s="10">
        <v>6</v>
      </c>
      <c r="M517" s="201"/>
      <c r="N517" s="201"/>
      <c r="O517" s="205">
        <v>777</v>
      </c>
      <c r="P517" s="204">
        <v>725</v>
      </c>
      <c r="Q517" s="1">
        <v>80</v>
      </c>
      <c r="R517" s="1">
        <v>27</v>
      </c>
      <c r="S517" s="2">
        <v>8.2291984151173416</v>
      </c>
      <c r="T517" s="2">
        <v>768.77080158488263</v>
      </c>
      <c r="U517" s="2">
        <v>23</v>
      </c>
      <c r="W517" s="233" t="s">
        <v>1987</v>
      </c>
      <c r="X517" s="233" t="s">
        <v>2438</v>
      </c>
      <c r="Y517" s="1">
        <v>52</v>
      </c>
      <c r="AB517" s="201"/>
      <c r="AC517" s="205"/>
      <c r="AD517" s="205"/>
      <c r="AE517" s="205"/>
      <c r="AF517" s="205"/>
      <c r="AG517" s="205"/>
      <c r="AH517" s="205"/>
      <c r="AI517" s="205"/>
      <c r="AJ517" s="205"/>
      <c r="AK517" s="205"/>
      <c r="AL517" s="205"/>
      <c r="AM517" s="211"/>
      <c r="AN517" s="211"/>
      <c r="AO517" s="212"/>
      <c r="AP517" s="199"/>
      <c r="AQ517" s="199"/>
      <c r="AR517" s="199"/>
      <c r="AS517" s="199"/>
      <c r="AT517" s="199"/>
      <c r="AU517" s="199"/>
      <c r="AV517" s="199"/>
      <c r="AW517" s="199"/>
      <c r="AX517" s="199"/>
    </row>
    <row r="518" spans="1:50" ht="15" customHeight="1" x14ac:dyDescent="0.25">
      <c r="A518" s="232" t="s">
        <v>2376</v>
      </c>
      <c r="B518" s="236" t="s">
        <v>2473</v>
      </c>
      <c r="C518" s="201" t="s">
        <v>2179</v>
      </c>
      <c r="D518" s="205" t="s">
        <v>2178</v>
      </c>
      <c r="E518" s="229">
        <v>657115.58140000002</v>
      </c>
      <c r="F518" s="229">
        <v>6211887.9639999997</v>
      </c>
      <c r="G518" s="205"/>
      <c r="I518" s="218" t="s">
        <v>2178</v>
      </c>
      <c r="J518" s="205"/>
      <c r="K518" s="290"/>
      <c r="L518" s="10"/>
      <c r="M518" s="201"/>
      <c r="N518" s="201"/>
      <c r="O518" s="205">
        <v>761</v>
      </c>
      <c r="P518" s="204">
        <v>758</v>
      </c>
      <c r="V518" s="164"/>
      <c r="W518" s="159"/>
      <c r="X518" s="161"/>
      <c r="Z518" s="201"/>
      <c r="AA518" s="201"/>
      <c r="AB518" s="201"/>
      <c r="AC518" s="205"/>
      <c r="AD518" s="205"/>
      <c r="AE518" s="205"/>
      <c r="AF518" s="205"/>
      <c r="AG518" s="205"/>
      <c r="AH518" s="205"/>
      <c r="AI518" s="205"/>
      <c r="AJ518" s="205"/>
      <c r="AK518" s="205"/>
      <c r="AL518" s="205"/>
      <c r="AM518" s="211"/>
      <c r="AN518" s="211"/>
      <c r="AO518" s="212"/>
      <c r="AP518" s="199"/>
      <c r="AQ518" s="199"/>
      <c r="AR518" s="199"/>
      <c r="AS518" s="199"/>
      <c r="AT518" s="199"/>
      <c r="AU518" s="199"/>
      <c r="AV518" s="199"/>
      <c r="AW518" s="199"/>
      <c r="AX518" s="199"/>
    </row>
    <row r="519" spans="1:50" ht="15" customHeight="1" x14ac:dyDescent="0.25">
      <c r="A519" s="232" t="s">
        <v>2348</v>
      </c>
      <c r="B519" s="236" t="s">
        <v>2462</v>
      </c>
      <c r="C519" s="201" t="s">
        <v>2179</v>
      </c>
      <c r="D519" s="205" t="s">
        <v>2178</v>
      </c>
      <c r="E519" s="229">
        <v>657021.29749999999</v>
      </c>
      <c r="F519" s="229">
        <v>6212180.227</v>
      </c>
      <c r="G519" s="205"/>
      <c r="H519" s="205"/>
      <c r="I519" s="218" t="s">
        <v>2178</v>
      </c>
      <c r="J519" s="205"/>
      <c r="K519" s="290"/>
      <c r="L519" s="201"/>
      <c r="O519" s="205">
        <v>750</v>
      </c>
      <c r="P519" s="204">
        <v>748</v>
      </c>
      <c r="V519" s="198"/>
      <c r="W519" s="199"/>
      <c r="X519" s="199"/>
      <c r="Y519" s="201"/>
      <c r="Z519" s="201"/>
      <c r="AA519" s="201"/>
      <c r="AB519" s="201"/>
      <c r="AC519" s="205"/>
      <c r="AD519" s="205"/>
      <c r="AE519" s="205"/>
      <c r="AF519" s="205"/>
      <c r="AG519" s="205"/>
      <c r="AH519" s="205"/>
      <c r="AI519" s="205"/>
      <c r="AJ519" s="205"/>
      <c r="AK519" s="205"/>
      <c r="AL519" s="205"/>
      <c r="AM519" s="211"/>
      <c r="AN519" s="211"/>
      <c r="AO519" s="212"/>
      <c r="AP519" s="199"/>
      <c r="AQ519" s="199"/>
      <c r="AR519" s="199"/>
      <c r="AS519" s="199"/>
      <c r="AT519" s="199"/>
      <c r="AU519" s="199"/>
      <c r="AV519" s="199"/>
      <c r="AW519" s="199"/>
      <c r="AX519" s="199"/>
    </row>
    <row r="520" spans="1:50" ht="15" customHeight="1" x14ac:dyDescent="0.25">
      <c r="A520" s="269" t="s">
        <v>2388</v>
      </c>
      <c r="B520" s="265" t="s">
        <v>2479</v>
      </c>
      <c r="C520" s="201" t="s">
        <v>2179</v>
      </c>
      <c r="D520" s="205" t="s">
        <v>2178</v>
      </c>
      <c r="E520" s="271">
        <v>648758.48372589005</v>
      </c>
      <c r="F520" s="271">
        <v>6217596.0244156299</v>
      </c>
      <c r="G520" s="205"/>
      <c r="H520" s="205"/>
      <c r="I520" s="218">
        <v>634</v>
      </c>
      <c r="J520" s="205"/>
      <c r="K520" s="290"/>
      <c r="L520" s="201"/>
      <c r="M520" s="201"/>
      <c r="N520" s="201"/>
      <c r="O520" s="204">
        <v>757</v>
      </c>
      <c r="P520" s="204">
        <v>762</v>
      </c>
      <c r="Q520" s="201"/>
      <c r="R520" s="201"/>
      <c r="S520" s="201"/>
      <c r="T520" s="203"/>
      <c r="U520" s="201"/>
      <c r="V520" s="201"/>
      <c r="W520" s="201"/>
      <c r="X520" s="201"/>
      <c r="Y520" s="201"/>
      <c r="Z520" s="201"/>
      <c r="AA520" s="201"/>
      <c r="AB520" s="201"/>
      <c r="AC520" s="205"/>
      <c r="AD520" s="205"/>
      <c r="AE520" s="205"/>
      <c r="AF520" s="205"/>
      <c r="AG520" s="205"/>
      <c r="AH520" s="205"/>
      <c r="AI520" s="205"/>
      <c r="AJ520" s="205"/>
      <c r="AK520" s="205"/>
      <c r="AL520" s="205"/>
      <c r="AM520" s="211"/>
      <c r="AN520" s="211"/>
      <c r="AO520" s="212"/>
      <c r="AP520" s="199"/>
      <c r="AQ520" s="199"/>
      <c r="AR520" s="199"/>
      <c r="AS520" s="199"/>
      <c r="AT520" s="199"/>
      <c r="AU520" s="199"/>
      <c r="AV520" s="199"/>
      <c r="AW520" s="199"/>
      <c r="AX520" s="199"/>
    </row>
    <row r="521" spans="1:50" ht="15" customHeight="1" x14ac:dyDescent="0.25">
      <c r="A521" s="232" t="s">
        <v>2268</v>
      </c>
      <c r="B521" s="235" t="s">
        <v>2459</v>
      </c>
      <c r="C521" s="201" t="s">
        <v>2179</v>
      </c>
      <c r="D521" s="205" t="s">
        <v>4585</v>
      </c>
      <c r="E521" s="229">
        <v>625162.28565436997</v>
      </c>
      <c r="F521" s="229">
        <v>6181798.6865245802</v>
      </c>
      <c r="G521" s="205"/>
      <c r="H521" s="205"/>
      <c r="I521" s="205">
        <v>590</v>
      </c>
      <c r="J521" s="205"/>
      <c r="K521" s="290"/>
      <c r="L521" s="201"/>
      <c r="M521" s="201"/>
      <c r="N521" s="201"/>
      <c r="O521" s="204">
        <v>705</v>
      </c>
      <c r="P521" s="204">
        <v>707</v>
      </c>
      <c r="V521" s="164"/>
      <c r="W521" s="230" t="s">
        <v>2074</v>
      </c>
      <c r="Y521" s="201"/>
      <c r="Z521" s="201"/>
      <c r="AA521" s="201"/>
      <c r="AB521" s="201"/>
      <c r="AC521" s="205"/>
      <c r="AD521" s="205"/>
      <c r="AE521" s="205"/>
      <c r="AF521" s="205"/>
      <c r="AG521" s="205"/>
      <c r="AH521" s="205"/>
      <c r="AI521" s="205"/>
      <c r="AJ521" s="205"/>
      <c r="AK521" s="205"/>
      <c r="AL521" s="205"/>
      <c r="AM521" s="211"/>
      <c r="AN521" s="211"/>
      <c r="AO521" s="212"/>
      <c r="AP521" s="199"/>
      <c r="AQ521" s="199"/>
      <c r="AR521" s="199"/>
      <c r="AS521" s="199"/>
      <c r="AT521" s="199"/>
      <c r="AU521" s="199"/>
      <c r="AV521" s="199"/>
      <c r="AW521" s="199"/>
      <c r="AX521" s="199"/>
    </row>
    <row r="522" spans="1:50" ht="15" customHeight="1" x14ac:dyDescent="0.25">
      <c r="A522" s="232" t="s">
        <v>2362</v>
      </c>
      <c r="B522" s="236" t="s">
        <v>2468</v>
      </c>
      <c r="C522" s="201" t="s">
        <v>2179</v>
      </c>
      <c r="D522" s="205" t="s">
        <v>4586</v>
      </c>
      <c r="E522" s="229">
        <v>654791.17520000006</v>
      </c>
      <c r="F522" s="229">
        <v>6205919.0499999998</v>
      </c>
      <c r="G522" s="205"/>
      <c r="H522" s="205"/>
      <c r="I522" s="213" t="s">
        <v>2178</v>
      </c>
      <c r="J522" s="205"/>
      <c r="K522" s="290"/>
      <c r="L522" s="10"/>
      <c r="M522" s="201"/>
      <c r="N522" s="201"/>
      <c r="O522" s="205">
        <v>756</v>
      </c>
      <c r="P522" s="204">
        <v>753</v>
      </c>
      <c r="V522" s="198"/>
      <c r="W522" s="199"/>
      <c r="X522" s="199"/>
      <c r="Y522" s="199"/>
      <c r="Z522" s="201"/>
      <c r="AA522" s="201"/>
      <c r="AB522" s="201"/>
      <c r="AC522" s="205"/>
      <c r="AD522" s="205"/>
      <c r="AE522" s="205"/>
      <c r="AF522" s="205"/>
      <c r="AG522" s="205"/>
      <c r="AH522" s="205"/>
      <c r="AI522" s="205"/>
      <c r="AJ522" s="205"/>
      <c r="AK522" s="205"/>
      <c r="AL522" s="205"/>
      <c r="AM522" s="211"/>
      <c r="AN522" s="211"/>
      <c r="AO522" s="212"/>
      <c r="AP522" s="199"/>
      <c r="AQ522" s="199"/>
      <c r="AR522" s="199"/>
      <c r="AS522" s="199"/>
      <c r="AT522" s="199"/>
      <c r="AU522" s="199"/>
      <c r="AV522" s="199"/>
      <c r="AW522" s="199"/>
      <c r="AX522" s="199"/>
    </row>
    <row r="523" spans="1:50" ht="15" customHeight="1" x14ac:dyDescent="0.25">
      <c r="A523" s="201" t="s">
        <v>2360</v>
      </c>
      <c r="B523" s="226" t="s">
        <v>2227</v>
      </c>
      <c r="C523" s="201" t="s">
        <v>2179</v>
      </c>
      <c r="D523" s="205" t="s">
        <v>4587</v>
      </c>
      <c r="E523" s="210">
        <v>655531.2365</v>
      </c>
      <c r="F523" s="210">
        <v>6206142.1579999998</v>
      </c>
      <c r="G523" s="205"/>
      <c r="H523" s="205"/>
      <c r="I523" s="242" t="s">
        <v>2490</v>
      </c>
      <c r="J523" s="205"/>
      <c r="K523" s="290"/>
      <c r="L523" s="10">
        <v>6</v>
      </c>
      <c r="M523" s="201"/>
      <c r="N523" s="201"/>
      <c r="O523" s="205">
        <v>767</v>
      </c>
      <c r="P523" s="204">
        <v>775.12893459999998</v>
      </c>
      <c r="Q523" s="1">
        <v>100</v>
      </c>
      <c r="R523" s="1">
        <v>75</v>
      </c>
      <c r="S523" s="2">
        <v>22.858884486437059</v>
      </c>
      <c r="T523" s="2">
        <v>744.14111551356291</v>
      </c>
      <c r="U523" s="2">
        <v>15</v>
      </c>
      <c r="V523" s="198" t="s">
        <v>1961</v>
      </c>
      <c r="W523" s="199" t="s">
        <v>2074</v>
      </c>
      <c r="X523" s="199" t="s">
        <v>2199</v>
      </c>
      <c r="Y523" s="199"/>
      <c r="Z523" s="201"/>
      <c r="AA523" s="201"/>
      <c r="AB523" s="201"/>
      <c r="AC523" s="205"/>
      <c r="AD523" s="205"/>
      <c r="AE523" s="205"/>
      <c r="AF523" s="205"/>
      <c r="AG523" s="205"/>
      <c r="AH523" s="205"/>
      <c r="AI523" s="205"/>
      <c r="AJ523" s="205"/>
      <c r="AK523" s="209"/>
      <c r="AL523" s="209"/>
      <c r="AM523" s="211"/>
      <c r="AN523" s="211"/>
      <c r="AO523" s="212"/>
      <c r="AP523" s="199"/>
      <c r="AQ523" s="199"/>
      <c r="AR523" s="199"/>
      <c r="AS523" s="199"/>
      <c r="AT523" s="199"/>
      <c r="AU523" s="199"/>
      <c r="AV523" s="199"/>
      <c r="AW523" s="199"/>
      <c r="AX523" s="199"/>
    </row>
    <row r="524" spans="1:50" ht="15" customHeight="1" x14ac:dyDescent="0.25">
      <c r="A524" s="201" t="s">
        <v>2398</v>
      </c>
      <c r="B524" s="226" t="s">
        <v>2226</v>
      </c>
      <c r="C524" s="201" t="s">
        <v>2179</v>
      </c>
      <c r="D524" s="205" t="s">
        <v>750</v>
      </c>
      <c r="E524" s="210">
        <v>659290.57570000004</v>
      </c>
      <c r="F524" s="210">
        <v>6196995.4510000004</v>
      </c>
      <c r="G524" s="205"/>
      <c r="I524" s="239">
        <v>593</v>
      </c>
      <c r="J524" s="205"/>
      <c r="K524" s="290"/>
      <c r="L524" s="10">
        <v>6</v>
      </c>
      <c r="M524" s="1">
        <v>2412</v>
      </c>
      <c r="N524" s="1">
        <f>M524/3.281</f>
        <v>735.14172508381591</v>
      </c>
      <c r="O524" s="205">
        <v>736</v>
      </c>
      <c r="P524" s="204">
        <v>735.1475901</v>
      </c>
      <c r="Q524" s="1">
        <v>236</v>
      </c>
      <c r="R524" s="1">
        <v>133</v>
      </c>
      <c r="S524" s="2">
        <v>40.536421822615054</v>
      </c>
      <c r="T524" s="2">
        <v>695.46357817738499</v>
      </c>
      <c r="U524" s="2">
        <v>10</v>
      </c>
      <c r="V524" s="164" t="s">
        <v>1961</v>
      </c>
      <c r="W524" s="159" t="s">
        <v>1975</v>
      </c>
      <c r="X524" s="161" t="s">
        <v>2051</v>
      </c>
      <c r="Y524" s="1">
        <v>156</v>
      </c>
      <c r="AA524" s="201"/>
      <c r="AB524" s="201"/>
      <c r="AC524" s="205"/>
      <c r="AD524" s="205"/>
      <c r="AE524" s="205"/>
      <c r="AF524" s="205"/>
      <c r="AG524" s="205"/>
      <c r="AH524" s="205"/>
      <c r="AI524" s="205"/>
      <c r="AJ524" s="205"/>
      <c r="AK524" s="209"/>
      <c r="AL524" s="209"/>
      <c r="AM524" s="211"/>
      <c r="AN524" s="211"/>
      <c r="AO524" s="212"/>
      <c r="AP524" s="199"/>
      <c r="AQ524" s="199"/>
      <c r="AR524" s="199"/>
      <c r="AS524" s="199"/>
      <c r="AT524" s="199"/>
      <c r="AU524" s="199"/>
      <c r="AV524" s="199"/>
      <c r="AW524" s="199"/>
      <c r="AX524" s="199"/>
    </row>
    <row r="525" spans="1:50" ht="15" customHeight="1" x14ac:dyDescent="0.25">
      <c r="A525" s="268" t="s">
        <v>2254</v>
      </c>
      <c r="B525" s="264" t="s">
        <v>2225</v>
      </c>
      <c r="C525" s="201" t="s">
        <v>2179</v>
      </c>
      <c r="D525" s="205" t="s">
        <v>4588</v>
      </c>
      <c r="E525" s="430">
        <v>678436.13725838996</v>
      </c>
      <c r="F525" s="430">
        <v>6209124.3587647602</v>
      </c>
      <c r="G525" s="205"/>
      <c r="H525" s="205"/>
      <c r="I525" s="205">
        <v>633</v>
      </c>
      <c r="J525" s="205"/>
      <c r="K525" s="290"/>
      <c r="L525" s="201"/>
      <c r="M525" s="201"/>
      <c r="N525" s="201"/>
      <c r="O525" s="204"/>
      <c r="P525" s="204">
        <v>707.83811323999998</v>
      </c>
      <c r="Q525" s="201"/>
      <c r="R525" s="201"/>
      <c r="S525" s="201"/>
      <c r="T525" s="201"/>
      <c r="U525" s="201"/>
      <c r="V525" s="201"/>
      <c r="W525" s="201" t="s">
        <v>2198</v>
      </c>
      <c r="X525" s="201"/>
      <c r="Y525" s="201"/>
      <c r="Z525" s="201"/>
      <c r="AA525" s="201"/>
      <c r="AB525" s="201"/>
      <c r="AC525" s="205"/>
      <c r="AD525" s="205"/>
      <c r="AE525" s="205"/>
      <c r="AF525" s="205"/>
      <c r="AG525" s="205"/>
      <c r="AH525" s="205"/>
      <c r="AI525" s="205"/>
      <c r="AJ525" s="205"/>
      <c r="AK525" s="209"/>
      <c r="AL525" s="209"/>
      <c r="AM525" s="211"/>
      <c r="AN525" s="211"/>
      <c r="AO525" s="212"/>
      <c r="AP525" s="199"/>
      <c r="AQ525" s="199"/>
      <c r="AR525" s="199"/>
      <c r="AS525" s="199"/>
      <c r="AT525" s="199"/>
      <c r="AU525" s="199"/>
      <c r="AV525" s="199"/>
      <c r="AW525" s="199"/>
      <c r="AX525" s="199"/>
    </row>
    <row r="526" spans="1:50" ht="15" customHeight="1" x14ac:dyDescent="0.25">
      <c r="A526" s="201" t="s">
        <v>2280</v>
      </c>
      <c r="B526" s="226" t="s">
        <v>2224</v>
      </c>
      <c r="C526" s="201" t="s">
        <v>2179</v>
      </c>
      <c r="D526" s="205" t="s">
        <v>4589</v>
      </c>
      <c r="E526" s="210">
        <v>627988.16530097998</v>
      </c>
      <c r="F526" s="210">
        <v>6179759.3264799602</v>
      </c>
      <c r="G526" s="205"/>
      <c r="I526" s="239">
        <v>590</v>
      </c>
      <c r="J526" s="205"/>
      <c r="K526" s="290"/>
      <c r="L526" s="10">
        <v>6</v>
      </c>
      <c r="M526" s="201"/>
      <c r="N526" s="201"/>
      <c r="O526" s="205">
        <v>684</v>
      </c>
      <c r="P526" s="204">
        <v>701.21339889000001</v>
      </c>
      <c r="Q526" s="1">
        <v>140</v>
      </c>
      <c r="R526" s="1">
        <v>90</v>
      </c>
      <c r="S526" s="2">
        <v>27.430661383724473</v>
      </c>
      <c r="T526" s="2">
        <v>656.56933861627556</v>
      </c>
      <c r="U526" s="2">
        <v>5</v>
      </c>
      <c r="V526" s="164" t="s">
        <v>1961</v>
      </c>
      <c r="W526" s="188" t="s">
        <v>2079</v>
      </c>
      <c r="X526" s="188" t="s">
        <v>2146</v>
      </c>
      <c r="Y526" s="188"/>
      <c r="Z526" s="201"/>
      <c r="AA526" s="201"/>
      <c r="AB526" s="201"/>
      <c r="AC526" s="205"/>
      <c r="AD526" s="205"/>
      <c r="AE526" s="205"/>
      <c r="AF526" s="205"/>
      <c r="AG526" s="205"/>
      <c r="AH526" s="205"/>
      <c r="AI526" s="205"/>
      <c r="AJ526" s="205"/>
      <c r="AK526" s="209"/>
      <c r="AL526" s="209"/>
      <c r="AM526" s="211"/>
      <c r="AN526" s="211"/>
      <c r="AO526" s="212"/>
      <c r="AP526" s="199"/>
      <c r="AQ526" s="199"/>
      <c r="AR526" s="199"/>
      <c r="AS526" s="199"/>
      <c r="AT526" s="199"/>
      <c r="AU526" s="199"/>
      <c r="AV526" s="199"/>
      <c r="AW526" s="199"/>
      <c r="AX526" s="199"/>
    </row>
    <row r="527" spans="1:50" ht="15" customHeight="1" x14ac:dyDescent="0.25">
      <c r="A527" s="232" t="s">
        <v>2262</v>
      </c>
      <c r="B527" s="231" t="s">
        <v>2435</v>
      </c>
      <c r="C527" s="201" t="s">
        <v>2179</v>
      </c>
      <c r="D527" s="205" t="s">
        <v>4590</v>
      </c>
      <c r="E527" s="229">
        <v>678404.41524374997</v>
      </c>
      <c r="F527" s="229">
        <v>6161891.0159270205</v>
      </c>
      <c r="G527" s="205"/>
      <c r="H527" s="205"/>
      <c r="I527" s="205">
        <v>622</v>
      </c>
      <c r="J527" s="205"/>
      <c r="K527" s="290"/>
      <c r="L527" s="201"/>
      <c r="M527" s="201"/>
      <c r="N527" s="201"/>
      <c r="O527" s="205">
        <v>742</v>
      </c>
      <c r="P527" s="229">
        <v>749.41190925000001</v>
      </c>
      <c r="Q527" s="201"/>
      <c r="R527" s="201"/>
      <c r="S527" s="201"/>
      <c r="T527" s="201"/>
      <c r="U527" s="201"/>
      <c r="V527" s="201"/>
      <c r="W527" s="201" t="s">
        <v>2436</v>
      </c>
      <c r="X527" s="201"/>
      <c r="Y527" s="201"/>
      <c r="Z527" s="201"/>
      <c r="AA527" s="201"/>
      <c r="AB527" s="201"/>
      <c r="AC527" s="205"/>
      <c r="AD527" s="205"/>
      <c r="AE527" s="205"/>
      <c r="AF527" s="205"/>
      <c r="AG527" s="205"/>
      <c r="AH527" s="205"/>
      <c r="AI527" s="205"/>
      <c r="AJ527" s="205"/>
      <c r="AK527" s="205"/>
      <c r="AL527" s="205"/>
      <c r="AM527" s="211"/>
      <c r="AN527" s="211"/>
      <c r="AO527" s="212"/>
      <c r="AP527" s="199"/>
      <c r="AQ527" s="199"/>
      <c r="AR527" s="199"/>
      <c r="AS527" s="199"/>
      <c r="AT527" s="199"/>
      <c r="AU527" s="199"/>
      <c r="AV527" s="199"/>
      <c r="AW527" s="199"/>
      <c r="AX527" s="199"/>
    </row>
    <row r="528" spans="1:50" ht="15" customHeight="1" x14ac:dyDescent="0.25">
      <c r="A528" s="232" t="s">
        <v>2384</v>
      </c>
      <c r="B528" s="236" t="s">
        <v>2477</v>
      </c>
      <c r="C528" s="201" t="s">
        <v>2179</v>
      </c>
      <c r="D528" s="205" t="s">
        <v>4591</v>
      </c>
      <c r="E528" s="229">
        <v>641827.95239999995</v>
      </c>
      <c r="F528" s="229">
        <v>6178893.1780000003</v>
      </c>
      <c r="G528" s="205"/>
      <c r="I528" s="239">
        <v>591</v>
      </c>
      <c r="J528" s="205"/>
      <c r="K528" s="290"/>
      <c r="L528" s="10"/>
      <c r="M528" s="201"/>
      <c r="N528" s="201"/>
      <c r="O528" s="205">
        <v>768</v>
      </c>
      <c r="P528" s="204">
        <v>769</v>
      </c>
      <c r="V528" s="164"/>
      <c r="W528" s="159"/>
      <c r="X528" s="161"/>
      <c r="Z528" s="201"/>
      <c r="AA528" s="201"/>
      <c r="AB528" s="201"/>
      <c r="AC528" s="205"/>
      <c r="AD528" s="205"/>
      <c r="AE528" s="205"/>
      <c r="AF528" s="205"/>
      <c r="AG528" s="205"/>
      <c r="AH528" s="205"/>
      <c r="AI528" s="205"/>
      <c r="AJ528" s="205"/>
      <c r="AK528" s="205"/>
      <c r="AL528" s="205"/>
      <c r="AM528" s="211"/>
      <c r="AN528" s="211"/>
      <c r="AO528" s="212"/>
      <c r="AP528" s="199"/>
      <c r="AQ528" s="199"/>
      <c r="AR528" s="199"/>
      <c r="AS528" s="199"/>
      <c r="AT528" s="199"/>
      <c r="AU528" s="199"/>
      <c r="AV528" s="199"/>
      <c r="AW528" s="199"/>
      <c r="AX528" s="199"/>
    </row>
    <row r="529" spans="1:50" ht="15" customHeight="1" x14ac:dyDescent="0.25">
      <c r="A529" s="232" t="s">
        <v>2364</v>
      </c>
      <c r="B529" s="236" t="s">
        <v>2469</v>
      </c>
      <c r="C529" s="201" t="s">
        <v>2179</v>
      </c>
      <c r="D529" s="205" t="s">
        <v>4592</v>
      </c>
      <c r="E529" s="229">
        <v>641867.54180000001</v>
      </c>
      <c r="F529" s="229">
        <v>6178771.5999999996</v>
      </c>
      <c r="G529" s="205"/>
      <c r="H529" s="205"/>
      <c r="I529" s="213">
        <v>591</v>
      </c>
      <c r="J529" s="205"/>
      <c r="K529" s="290"/>
      <c r="L529" s="10"/>
      <c r="M529" s="201"/>
      <c r="N529" s="201"/>
      <c r="O529" s="205">
        <v>758</v>
      </c>
      <c r="P529" s="204">
        <v>755</v>
      </c>
      <c r="V529" s="198"/>
      <c r="W529" s="199"/>
      <c r="X529" s="199"/>
      <c r="Y529" s="199"/>
      <c r="Z529" s="201"/>
      <c r="AA529" s="201"/>
      <c r="AB529" s="201"/>
      <c r="AC529" s="205"/>
      <c r="AD529" s="205"/>
      <c r="AE529" s="205"/>
      <c r="AF529" s="205"/>
      <c r="AG529" s="205"/>
      <c r="AH529" s="205"/>
      <c r="AI529" s="205"/>
      <c r="AJ529" s="205"/>
      <c r="AK529" s="205"/>
      <c r="AL529" s="205"/>
      <c r="AM529" s="211"/>
      <c r="AN529" s="211"/>
      <c r="AO529" s="212"/>
      <c r="AP529" s="199"/>
      <c r="AQ529" s="199"/>
      <c r="AR529" s="199"/>
      <c r="AS529" s="199"/>
      <c r="AT529" s="199"/>
      <c r="AU529" s="199"/>
      <c r="AV529" s="199"/>
      <c r="AW529" s="199"/>
      <c r="AX529" s="199"/>
    </row>
    <row r="530" spans="1:50" ht="15" customHeight="1" x14ac:dyDescent="0.25">
      <c r="A530" s="201" t="s">
        <v>2368</v>
      </c>
      <c r="B530" s="226" t="s">
        <v>2223</v>
      </c>
      <c r="C530" s="201" t="s">
        <v>2179</v>
      </c>
      <c r="D530" s="205" t="s">
        <v>642</v>
      </c>
      <c r="E530" s="210">
        <v>669369.41240000003</v>
      </c>
      <c r="F530" s="210">
        <v>6201544.8899999997</v>
      </c>
      <c r="G530" s="205"/>
      <c r="H530" s="239">
        <v>593</v>
      </c>
      <c r="I530" s="239">
        <v>593</v>
      </c>
      <c r="J530" s="205"/>
      <c r="K530" s="290"/>
      <c r="L530" s="10">
        <v>6</v>
      </c>
      <c r="M530" s="201"/>
      <c r="N530" s="201"/>
      <c r="O530" s="205">
        <v>721</v>
      </c>
      <c r="P530" s="204">
        <v>717.95216300000004</v>
      </c>
      <c r="Q530" s="1">
        <v>217</v>
      </c>
      <c r="R530" s="1">
        <v>162</v>
      </c>
      <c r="S530" s="2">
        <v>49.37519049070405</v>
      </c>
      <c r="T530" s="2">
        <v>671.62480950929591</v>
      </c>
      <c r="U530" s="2">
        <v>3</v>
      </c>
      <c r="V530" s="164" t="s">
        <v>1961</v>
      </c>
      <c r="W530" s="159" t="s">
        <v>1975</v>
      </c>
      <c r="X530" s="161" t="s">
        <v>2055</v>
      </c>
      <c r="Y530" s="1">
        <v>137</v>
      </c>
      <c r="Z530" s="201"/>
      <c r="AA530" s="201"/>
      <c r="AB530" s="201"/>
      <c r="AC530" s="205"/>
      <c r="AD530" s="205"/>
      <c r="AE530" s="205"/>
      <c r="AF530" s="205"/>
      <c r="AG530" s="205"/>
      <c r="AH530" s="205"/>
      <c r="AI530" s="205"/>
      <c r="AJ530" s="205"/>
      <c r="AK530" s="209"/>
      <c r="AL530" s="209"/>
      <c r="AM530" s="211"/>
      <c r="AN530" s="211"/>
      <c r="AO530" s="212"/>
      <c r="AP530" s="199"/>
      <c r="AQ530" s="199"/>
      <c r="AR530" s="199"/>
      <c r="AS530" s="199"/>
      <c r="AT530" s="199"/>
      <c r="AU530" s="199"/>
      <c r="AV530" s="199"/>
      <c r="AW530" s="199"/>
      <c r="AX530" s="199"/>
    </row>
    <row r="531" spans="1:50" ht="15" customHeight="1" x14ac:dyDescent="0.25">
      <c r="A531" s="232" t="s">
        <v>2338</v>
      </c>
      <c r="B531" s="235" t="s">
        <v>2460</v>
      </c>
      <c r="C531" s="201" t="s">
        <v>2179</v>
      </c>
      <c r="D531" s="205" t="s">
        <v>4593</v>
      </c>
      <c r="E531" s="229">
        <v>643078.41059999994</v>
      </c>
      <c r="F531" s="229">
        <v>6198599.693</v>
      </c>
      <c r="G531" s="205"/>
      <c r="H531" s="205"/>
      <c r="I531" s="205">
        <v>593</v>
      </c>
      <c r="J531" s="205"/>
      <c r="K531" s="290"/>
      <c r="L531" s="201"/>
      <c r="M531" s="201"/>
      <c r="N531" s="201"/>
      <c r="O531" s="204">
        <v>656</v>
      </c>
      <c r="P531" s="204">
        <v>655</v>
      </c>
      <c r="Q531" s="201"/>
      <c r="R531" s="201"/>
      <c r="S531" s="201"/>
      <c r="T531" s="201"/>
      <c r="U531" s="201"/>
      <c r="V531" s="201"/>
      <c r="W531" s="201"/>
      <c r="X531" s="201"/>
      <c r="Y531" s="201"/>
      <c r="Z531" s="201"/>
      <c r="AA531" s="201"/>
      <c r="AB531" s="201"/>
      <c r="AC531" s="205"/>
      <c r="AD531" s="205"/>
      <c r="AE531" s="205"/>
      <c r="AF531" s="205"/>
      <c r="AG531" s="205"/>
      <c r="AH531" s="205"/>
      <c r="AI531" s="205"/>
      <c r="AJ531" s="205"/>
      <c r="AK531" s="205"/>
      <c r="AL531" s="205"/>
      <c r="AM531" s="211"/>
      <c r="AN531" s="211"/>
      <c r="AO531" s="212"/>
      <c r="AP531" s="199"/>
      <c r="AQ531" s="199"/>
      <c r="AR531" s="199"/>
      <c r="AS531" s="199"/>
      <c r="AT531" s="199"/>
      <c r="AU531" s="199"/>
      <c r="AV531" s="199"/>
      <c r="AW531" s="199"/>
      <c r="AX531" s="199"/>
    </row>
    <row r="532" spans="1:50" ht="15" customHeight="1" x14ac:dyDescent="0.25">
      <c r="A532" s="232" t="s">
        <v>2346</v>
      </c>
      <c r="B532" s="235" t="s">
        <v>2458</v>
      </c>
      <c r="C532" s="201" t="s">
        <v>2179</v>
      </c>
      <c r="D532" s="205" t="s">
        <v>4594</v>
      </c>
      <c r="E532" s="229">
        <v>643083.50730000006</v>
      </c>
      <c r="F532" s="229">
        <v>6198578.2640000004</v>
      </c>
      <c r="G532" s="205"/>
      <c r="H532" s="205"/>
      <c r="I532" s="205">
        <v>593</v>
      </c>
      <c r="J532" s="205"/>
      <c r="K532" s="290"/>
      <c r="L532" s="201"/>
      <c r="O532" s="205">
        <v>656</v>
      </c>
      <c r="P532" s="204">
        <v>656</v>
      </c>
      <c r="V532" s="198"/>
      <c r="W532" s="199"/>
      <c r="X532" s="199"/>
      <c r="Y532" s="201"/>
      <c r="Z532" s="201"/>
      <c r="AA532" s="201"/>
      <c r="AB532" s="201"/>
      <c r="AC532" s="205"/>
      <c r="AD532" s="205"/>
      <c r="AE532" s="205"/>
      <c r="AF532" s="205"/>
      <c r="AG532" s="205"/>
      <c r="AH532" s="205"/>
      <c r="AI532" s="205"/>
      <c r="AJ532" s="205"/>
      <c r="AK532" s="205"/>
      <c r="AL532" s="205"/>
      <c r="AM532" s="211"/>
      <c r="AN532" s="211"/>
      <c r="AO532" s="212"/>
      <c r="AP532" s="199"/>
      <c r="AQ532" s="199"/>
      <c r="AR532" s="199"/>
      <c r="AS532" s="199"/>
      <c r="AT532" s="199"/>
      <c r="AU532" s="199"/>
      <c r="AV532" s="199"/>
      <c r="AW532" s="199"/>
      <c r="AX532" s="199"/>
    </row>
    <row r="533" spans="1:50" ht="15" customHeight="1" x14ac:dyDescent="0.25">
      <c r="A533" s="201" t="s">
        <v>2336</v>
      </c>
      <c r="B533" s="226" t="s">
        <v>2222</v>
      </c>
      <c r="C533" s="201" t="s">
        <v>2179</v>
      </c>
      <c r="D533" s="205" t="s">
        <v>4595</v>
      </c>
      <c r="E533" s="210">
        <v>685340.63760000002</v>
      </c>
      <c r="F533" s="210">
        <v>6168526.9970000004</v>
      </c>
      <c r="G533" s="205"/>
      <c r="H533" s="205"/>
      <c r="I533" s="205">
        <v>622</v>
      </c>
      <c r="J533" s="205"/>
      <c r="K533" s="290"/>
      <c r="L533" s="201"/>
      <c r="M533" s="201"/>
      <c r="N533" s="201"/>
      <c r="O533" s="204"/>
      <c r="P533" s="204">
        <v>748.89224690000003</v>
      </c>
      <c r="Q533" s="201"/>
      <c r="R533" s="201"/>
      <c r="S533" s="201"/>
      <c r="T533" s="201"/>
      <c r="U533" s="201"/>
      <c r="V533" s="201"/>
      <c r="W533" s="201" t="s">
        <v>1975</v>
      </c>
      <c r="X533" s="201"/>
      <c r="Y533" s="201"/>
      <c r="Z533" s="201"/>
      <c r="AA533" s="201"/>
      <c r="AB533" s="201"/>
      <c r="AC533" s="205"/>
      <c r="AD533" s="205"/>
      <c r="AE533" s="205"/>
      <c r="AF533" s="205"/>
      <c r="AG533" s="205"/>
      <c r="AH533" s="205"/>
      <c r="AI533" s="205"/>
      <c r="AJ533" s="205"/>
      <c r="AK533" s="209"/>
      <c r="AL533" s="209"/>
      <c r="AM533" s="211"/>
      <c r="AN533" s="211"/>
      <c r="AO533" s="212"/>
      <c r="AP533" s="199"/>
      <c r="AQ533" s="199"/>
      <c r="AR533" s="199"/>
      <c r="AS533" s="199"/>
      <c r="AT533" s="199"/>
      <c r="AU533" s="199"/>
      <c r="AV533" s="199"/>
      <c r="AW533" s="199"/>
      <c r="AX533" s="199"/>
    </row>
    <row r="534" spans="1:50" ht="15" customHeight="1" x14ac:dyDescent="0.25">
      <c r="A534" s="201" t="s">
        <v>2390</v>
      </c>
      <c r="B534" s="226" t="s">
        <v>2221</v>
      </c>
      <c r="C534" s="201" t="s">
        <v>2179</v>
      </c>
      <c r="D534" s="205" t="s">
        <v>431</v>
      </c>
      <c r="E534" s="210">
        <v>637990.97210000001</v>
      </c>
      <c r="F534" s="210">
        <v>6187062.3859999999</v>
      </c>
      <c r="G534" s="205"/>
      <c r="H534" s="205"/>
      <c r="I534" s="239">
        <v>596</v>
      </c>
      <c r="J534" s="205"/>
      <c r="K534" s="290"/>
      <c r="L534" s="201"/>
      <c r="M534" s="201"/>
      <c r="N534" s="201"/>
      <c r="O534" s="205">
        <v>750</v>
      </c>
      <c r="P534" s="204">
        <v>747.87392220000004</v>
      </c>
      <c r="Q534" s="1">
        <v>215</v>
      </c>
      <c r="R534" s="1" t="s">
        <v>1961</v>
      </c>
      <c r="S534" s="2" t="s">
        <v>1961</v>
      </c>
      <c r="T534" s="2" t="s">
        <v>1961</v>
      </c>
      <c r="U534" s="2">
        <v>5</v>
      </c>
      <c r="V534" s="164" t="s">
        <v>1961</v>
      </c>
      <c r="W534" s="195" t="s">
        <v>2079</v>
      </c>
      <c r="X534" s="195" t="s">
        <v>2167</v>
      </c>
      <c r="Y534" s="195"/>
      <c r="Z534" s="201"/>
      <c r="AA534" s="201"/>
      <c r="AB534" s="201"/>
      <c r="AC534" s="205"/>
      <c r="AD534" s="205"/>
      <c r="AE534" s="205"/>
      <c r="AF534" s="205"/>
      <c r="AG534" s="205"/>
      <c r="AH534" s="205"/>
      <c r="AI534" s="205"/>
      <c r="AJ534" s="205"/>
      <c r="AK534" s="209"/>
      <c r="AL534" s="209"/>
      <c r="AM534" s="211"/>
      <c r="AN534" s="211"/>
      <c r="AO534" s="212"/>
      <c r="AP534" s="199"/>
      <c r="AQ534" s="199"/>
      <c r="AR534" s="199"/>
      <c r="AS534" s="199"/>
      <c r="AT534" s="199"/>
      <c r="AU534" s="199"/>
      <c r="AV534" s="199"/>
      <c r="AW534" s="199"/>
      <c r="AX534" s="199"/>
    </row>
    <row r="535" spans="1:50" ht="15" customHeight="1" x14ac:dyDescent="0.25">
      <c r="A535" s="232" t="s">
        <v>2354</v>
      </c>
      <c r="B535" s="236" t="s">
        <v>2465</v>
      </c>
      <c r="C535" s="201" t="s">
        <v>2179</v>
      </c>
      <c r="D535" s="272" t="s">
        <v>4596</v>
      </c>
      <c r="E535" s="229">
        <v>656130.7635</v>
      </c>
      <c r="F535" s="229">
        <v>6198130.574</v>
      </c>
      <c r="G535" s="205"/>
      <c r="H535" s="205"/>
      <c r="I535" s="218">
        <v>593</v>
      </c>
      <c r="J535" s="205"/>
      <c r="K535" s="290"/>
      <c r="L535" s="201"/>
      <c r="O535" s="205">
        <v>716</v>
      </c>
      <c r="P535" s="204">
        <v>718</v>
      </c>
      <c r="V535" s="198"/>
      <c r="W535" s="199"/>
      <c r="X535" s="199"/>
      <c r="Y535" s="201"/>
      <c r="Z535" s="201"/>
      <c r="AA535" s="201"/>
      <c r="AB535" s="201"/>
      <c r="AC535" s="205"/>
      <c r="AD535" s="205"/>
      <c r="AE535" s="205"/>
      <c r="AF535" s="205"/>
      <c r="AG535" s="205"/>
      <c r="AH535" s="205"/>
      <c r="AI535" s="205"/>
      <c r="AJ535" s="205"/>
      <c r="AK535" s="205"/>
      <c r="AL535" s="205"/>
      <c r="AM535" s="211"/>
      <c r="AN535" s="211"/>
      <c r="AO535" s="212"/>
      <c r="AP535" s="199"/>
      <c r="AQ535" s="199"/>
      <c r="AR535" s="199"/>
      <c r="AS535" s="199"/>
      <c r="AT535" s="199"/>
      <c r="AU535" s="199"/>
      <c r="AV535" s="199"/>
      <c r="AW535" s="199"/>
      <c r="AX535" s="199"/>
    </row>
    <row r="536" spans="1:50" ht="15" customHeight="1" x14ac:dyDescent="0.25">
      <c r="A536" s="201" t="s">
        <v>2258</v>
      </c>
      <c r="B536" s="226" t="s">
        <v>2218</v>
      </c>
      <c r="C536" s="201" t="s">
        <v>2179</v>
      </c>
      <c r="D536" s="272" t="s">
        <v>4598</v>
      </c>
      <c r="E536" s="210">
        <v>633692.10685890005</v>
      </c>
      <c r="F536" s="210">
        <v>6178808.9568332396</v>
      </c>
      <c r="G536" s="272"/>
      <c r="H536" s="205"/>
      <c r="I536" s="239">
        <v>590</v>
      </c>
      <c r="J536" s="272"/>
      <c r="K536" s="290"/>
      <c r="L536" s="201"/>
      <c r="M536" s="201"/>
      <c r="N536" s="201"/>
      <c r="O536" s="205">
        <v>737</v>
      </c>
      <c r="P536" s="204">
        <v>724.33477028000004</v>
      </c>
      <c r="R536" s="201"/>
      <c r="S536" s="201"/>
      <c r="T536" s="201"/>
      <c r="V536" s="201"/>
      <c r="W536" s="201" t="s">
        <v>2197</v>
      </c>
      <c r="X536" s="201"/>
      <c r="Y536" s="201"/>
      <c r="Z536" s="201"/>
      <c r="AA536" s="201"/>
      <c r="AB536" s="201"/>
      <c r="AC536" s="205"/>
      <c r="AD536" s="205"/>
      <c r="AE536" s="205"/>
      <c r="AF536" s="205"/>
      <c r="AG536" s="205"/>
      <c r="AH536" s="205"/>
      <c r="AI536" s="205"/>
      <c r="AJ536" s="205"/>
      <c r="AK536" s="209"/>
      <c r="AL536" s="209"/>
      <c r="AM536" s="211"/>
      <c r="AN536" s="211"/>
      <c r="AO536" s="212"/>
      <c r="AP536" s="199"/>
      <c r="AQ536" s="199"/>
      <c r="AR536" s="199"/>
      <c r="AS536" s="199"/>
      <c r="AT536" s="199"/>
      <c r="AU536" s="199"/>
      <c r="AV536" s="199"/>
      <c r="AW536" s="199"/>
      <c r="AX536" s="199"/>
    </row>
    <row r="537" spans="1:50" ht="15" customHeight="1" x14ac:dyDescent="0.25">
      <c r="A537" s="232" t="s">
        <v>2304</v>
      </c>
      <c r="B537" s="235" t="s">
        <v>2444</v>
      </c>
      <c r="C537" s="201" t="s">
        <v>2179</v>
      </c>
      <c r="D537" s="205" t="s">
        <v>4599</v>
      </c>
      <c r="E537" s="229">
        <v>680955.23661827995</v>
      </c>
      <c r="F537" s="229">
        <v>6155988.9117831402</v>
      </c>
      <c r="G537" s="205"/>
      <c r="H537" s="205"/>
      <c r="I537" s="239">
        <v>622</v>
      </c>
      <c r="J537" s="205"/>
      <c r="K537" s="290"/>
      <c r="L537" s="201"/>
      <c r="O537" s="205">
        <v>867</v>
      </c>
      <c r="P537" s="204">
        <v>866</v>
      </c>
      <c r="V537" s="164"/>
      <c r="W537" s="159"/>
      <c r="Z537" s="201"/>
      <c r="AA537" s="201"/>
      <c r="AB537" s="201"/>
      <c r="AC537" s="205"/>
      <c r="AD537" s="205"/>
      <c r="AE537" s="205"/>
      <c r="AF537" s="205"/>
      <c r="AG537" s="205"/>
      <c r="AH537" s="205"/>
      <c r="AI537" s="205"/>
      <c r="AJ537" s="205"/>
      <c r="AK537" s="205"/>
      <c r="AL537" s="205"/>
      <c r="AM537" s="211"/>
      <c r="AN537" s="211"/>
      <c r="AO537" s="212"/>
      <c r="AP537" s="199"/>
      <c r="AQ537" s="199"/>
      <c r="AR537" s="199"/>
      <c r="AS537" s="199"/>
      <c r="AT537" s="199"/>
      <c r="AU537" s="199"/>
      <c r="AV537" s="199"/>
      <c r="AW537" s="199"/>
      <c r="AX537" s="199"/>
    </row>
    <row r="538" spans="1:50" ht="15" customHeight="1" x14ac:dyDescent="0.25">
      <c r="A538" s="269" t="s">
        <v>2282</v>
      </c>
      <c r="B538" s="266" t="s">
        <v>2449</v>
      </c>
      <c r="C538" s="201" t="s">
        <v>2179</v>
      </c>
      <c r="D538" s="205" t="s">
        <v>869</v>
      </c>
      <c r="E538" s="271">
        <v>656875.52706092002</v>
      </c>
      <c r="F538" s="271">
        <v>6168954.7472120402</v>
      </c>
      <c r="G538" s="205"/>
      <c r="H538" s="239">
        <v>850</v>
      </c>
      <c r="I538" s="239">
        <v>850</v>
      </c>
      <c r="J538" s="205"/>
      <c r="K538" s="290"/>
      <c r="L538" s="10"/>
      <c r="M538" s="1">
        <v>2369</v>
      </c>
      <c r="N538" s="1">
        <f>M538/3.281</f>
        <v>722.03596464492534</v>
      </c>
      <c r="O538" s="205">
        <v>729</v>
      </c>
      <c r="P538" s="204">
        <v>726</v>
      </c>
      <c r="Q538" s="1">
        <v>280</v>
      </c>
      <c r="R538" s="1">
        <v>70.099999999999994</v>
      </c>
      <c r="S538" s="2">
        <v>21.365437366656504</v>
      </c>
      <c r="T538" s="2">
        <v>707.63456263334353</v>
      </c>
      <c r="U538" s="2">
        <v>50</v>
      </c>
      <c r="V538" s="164"/>
      <c r="W538" s="199" t="s">
        <v>42</v>
      </c>
      <c r="X538" s="199" t="s">
        <v>2185</v>
      </c>
      <c r="Y538" s="199"/>
      <c r="AC538" s="205"/>
      <c r="AD538" s="205"/>
      <c r="AE538" s="205"/>
      <c r="AF538" s="205"/>
      <c r="AG538" s="205"/>
      <c r="AH538" s="205"/>
      <c r="AI538" s="205"/>
      <c r="AJ538" s="205"/>
      <c r="AK538" s="205"/>
      <c r="AL538" s="205"/>
      <c r="AM538" s="211"/>
      <c r="AN538" s="211"/>
      <c r="AO538" s="212"/>
      <c r="AP538" s="199"/>
      <c r="AQ538" s="199"/>
      <c r="AR538" s="199"/>
      <c r="AS538" s="199"/>
      <c r="AT538" s="199"/>
      <c r="AU538" s="199"/>
      <c r="AV538" s="199"/>
      <c r="AW538" s="199"/>
      <c r="AX538" s="199"/>
    </row>
    <row r="539" spans="1:50" ht="15" customHeight="1" x14ac:dyDescent="0.25">
      <c r="A539" s="232" t="s">
        <v>2374</v>
      </c>
      <c r="B539" s="236" t="s">
        <v>2472</v>
      </c>
      <c r="C539" s="201" t="s">
        <v>2179</v>
      </c>
      <c r="D539" s="205" t="s">
        <v>4600</v>
      </c>
      <c r="E539" s="229">
        <v>614064.73459999997</v>
      </c>
      <c r="F539" s="229">
        <v>6176121.1619999995</v>
      </c>
      <c r="G539" s="205"/>
      <c r="I539" s="239">
        <v>589</v>
      </c>
      <c r="J539" s="205"/>
      <c r="K539" s="290"/>
      <c r="L539" s="10"/>
      <c r="M539" s="201"/>
      <c r="N539" s="201"/>
      <c r="O539" s="205">
        <v>613</v>
      </c>
      <c r="P539" s="204">
        <v>615</v>
      </c>
      <c r="Q539" s="1">
        <v>200</v>
      </c>
      <c r="V539" s="164"/>
      <c r="W539" s="159" t="s">
        <v>1975</v>
      </c>
      <c r="X539" s="161"/>
      <c r="Y539" s="1">
        <v>36</v>
      </c>
      <c r="Z539" s="201"/>
      <c r="AA539" s="201"/>
      <c r="AB539" s="201"/>
      <c r="AC539" s="205"/>
      <c r="AD539" s="205"/>
      <c r="AE539" s="205"/>
      <c r="AF539" s="205"/>
      <c r="AG539" s="205"/>
      <c r="AH539" s="205"/>
      <c r="AI539" s="205"/>
      <c r="AJ539" s="205"/>
      <c r="AK539" s="205"/>
      <c r="AL539" s="205"/>
      <c r="AM539" s="211"/>
      <c r="AN539" s="211"/>
      <c r="AO539" s="212"/>
      <c r="AP539" s="199"/>
      <c r="AQ539" s="199"/>
      <c r="AR539" s="199"/>
      <c r="AS539" s="199"/>
      <c r="AT539" s="199"/>
      <c r="AU539" s="199"/>
      <c r="AV539" s="199"/>
      <c r="AW539" s="199"/>
      <c r="AX539" s="199"/>
    </row>
    <row r="540" spans="1:50" ht="15" customHeight="1" x14ac:dyDescent="0.25">
      <c r="A540" s="232" t="s">
        <v>2382</v>
      </c>
      <c r="B540" s="236" t="s">
        <v>2476</v>
      </c>
      <c r="C540" s="201" t="s">
        <v>2179</v>
      </c>
      <c r="D540" s="205" t="s">
        <v>967</v>
      </c>
      <c r="E540" s="229">
        <v>651003.06599999999</v>
      </c>
      <c r="F540" s="229">
        <v>6191761.4699999997</v>
      </c>
      <c r="G540" s="205"/>
      <c r="I540" s="239">
        <v>593</v>
      </c>
      <c r="J540" s="205"/>
      <c r="K540" s="290"/>
      <c r="L540" s="10"/>
      <c r="M540" s="1">
        <v>2636</v>
      </c>
      <c r="N540" s="1">
        <f>M540/3.281</f>
        <v>803.41359341664122</v>
      </c>
      <c r="O540" s="205">
        <v>804</v>
      </c>
      <c r="P540" s="205">
        <v>804</v>
      </c>
      <c r="Q540" s="1">
        <v>16</v>
      </c>
      <c r="R540" s="1">
        <v>0.3</v>
      </c>
      <c r="S540" s="2">
        <v>0.10057909174032308</v>
      </c>
      <c r="T540" s="2">
        <v>803.89942090825969</v>
      </c>
      <c r="U540" s="2">
        <v>0.26</v>
      </c>
      <c r="W540" s="237" t="s">
        <v>25</v>
      </c>
      <c r="X540" s="1">
        <v>41928</v>
      </c>
      <c r="Y540" s="1">
        <v>10</v>
      </c>
      <c r="Z540" s="201"/>
      <c r="AA540" s="201"/>
      <c r="AB540" s="201"/>
      <c r="AC540" s="205"/>
      <c r="AD540" s="205"/>
      <c r="AE540" s="205"/>
      <c r="AF540" s="205"/>
      <c r="AG540" s="205"/>
      <c r="AH540" s="205"/>
      <c r="AI540" s="205"/>
      <c r="AJ540" s="205"/>
      <c r="AK540" s="205"/>
      <c r="AL540" s="205"/>
      <c r="AM540" s="211"/>
      <c r="AN540" s="211"/>
      <c r="AO540" s="212"/>
      <c r="AP540" s="199"/>
      <c r="AQ540" s="199"/>
      <c r="AR540" s="199"/>
      <c r="AS540" s="199"/>
      <c r="AT540" s="199"/>
      <c r="AU540" s="199"/>
      <c r="AV540" s="199"/>
      <c r="AW540" s="199"/>
      <c r="AX540" s="199"/>
    </row>
    <row r="541" spans="1:50" ht="15" customHeight="1" x14ac:dyDescent="0.25">
      <c r="A541" s="201" t="s">
        <v>2238</v>
      </c>
      <c r="B541" s="226" t="s">
        <v>2219</v>
      </c>
      <c r="C541" s="201" t="s">
        <v>2179</v>
      </c>
      <c r="D541" s="205" t="s">
        <v>4601</v>
      </c>
      <c r="E541" s="210">
        <v>627831.89698523004</v>
      </c>
      <c r="F541" s="210">
        <v>6180462.3562353104</v>
      </c>
      <c r="G541" s="205"/>
      <c r="H541" s="205"/>
      <c r="I541" s="205">
        <v>590</v>
      </c>
      <c r="J541" s="205"/>
      <c r="K541" s="290"/>
      <c r="L541" s="201"/>
      <c r="M541" s="201"/>
      <c r="N541" s="201"/>
      <c r="O541" s="205">
        <v>696</v>
      </c>
      <c r="P541" s="204">
        <v>701.45734778999997</v>
      </c>
      <c r="Q541" s="1">
        <v>219</v>
      </c>
      <c r="R541" s="1">
        <v>95</v>
      </c>
      <c r="S541" s="2">
        <v>28.95458701615361</v>
      </c>
      <c r="T541" s="2">
        <v>667.0454129838464</v>
      </c>
      <c r="U541" s="1">
        <v>60</v>
      </c>
      <c r="V541" s="201"/>
      <c r="W541" s="201" t="s">
        <v>2197</v>
      </c>
      <c r="X541" s="188" t="s">
        <v>1965</v>
      </c>
      <c r="Y541" s="188"/>
      <c r="Z541" s="201"/>
      <c r="AA541" s="201"/>
      <c r="AB541" s="201"/>
      <c r="AC541" s="205"/>
      <c r="AD541" s="205"/>
      <c r="AE541" s="205"/>
      <c r="AF541" s="205"/>
      <c r="AG541" s="205"/>
      <c r="AH541" s="205"/>
      <c r="AI541" s="205"/>
      <c r="AJ541" s="205"/>
      <c r="AK541" s="209"/>
      <c r="AL541" s="209"/>
      <c r="AM541" s="211"/>
      <c r="AN541" s="211"/>
      <c r="AO541" s="212"/>
      <c r="AP541" s="199"/>
      <c r="AQ541" s="199"/>
      <c r="AR541" s="199"/>
      <c r="AS541" s="199"/>
      <c r="AT541" s="199"/>
      <c r="AU541" s="199"/>
      <c r="AV541" s="199"/>
      <c r="AW541" s="199"/>
      <c r="AX541" s="199"/>
    </row>
    <row r="542" spans="1:50" ht="15" customHeight="1" x14ac:dyDescent="0.25">
      <c r="A542" s="201" t="s">
        <v>2217</v>
      </c>
      <c r="B542" s="226" t="s">
        <v>2220</v>
      </c>
      <c r="C542" s="201" t="s">
        <v>2179</v>
      </c>
      <c r="D542" s="205" t="s">
        <v>4603</v>
      </c>
      <c r="E542" s="210">
        <v>636624.52932705998</v>
      </c>
      <c r="F542" s="210">
        <v>6190219.5556620304</v>
      </c>
      <c r="G542" s="205"/>
      <c r="H542" s="205"/>
      <c r="I542" s="239">
        <v>591</v>
      </c>
      <c r="J542" s="205"/>
      <c r="K542" s="290"/>
      <c r="L542" s="201"/>
      <c r="M542" s="201"/>
      <c r="N542" s="201"/>
      <c r="O542" s="205">
        <v>726</v>
      </c>
      <c r="P542" s="204">
        <v>730.88348038000004</v>
      </c>
      <c r="Q542" s="1">
        <v>150</v>
      </c>
      <c r="U542" s="159" t="s">
        <v>1965</v>
      </c>
      <c r="V542" s="164" t="s">
        <v>1961</v>
      </c>
      <c r="W542" s="159" t="s">
        <v>1975</v>
      </c>
      <c r="X542" s="159" t="s">
        <v>1965</v>
      </c>
      <c r="Z542" s="201"/>
      <c r="AA542" s="201"/>
      <c r="AB542" s="201"/>
      <c r="AC542" s="205"/>
      <c r="AD542" s="205"/>
      <c r="AE542" s="205"/>
      <c r="AF542" s="205"/>
      <c r="AG542" s="205"/>
      <c r="AH542" s="205"/>
      <c r="AI542" s="205"/>
      <c r="AJ542" s="205"/>
      <c r="AK542" s="209"/>
      <c r="AL542" s="209"/>
      <c r="AM542" s="211"/>
      <c r="AN542" s="211"/>
      <c r="AO542" s="212"/>
      <c r="AP542" s="199"/>
      <c r="AQ542" s="199"/>
      <c r="AR542" s="199"/>
      <c r="AS542" s="199"/>
      <c r="AT542" s="199"/>
      <c r="AU542" s="199"/>
      <c r="AV542" s="199"/>
      <c r="AW542" s="199"/>
      <c r="AX542" s="199"/>
    </row>
    <row r="543" spans="1:50" ht="15" customHeight="1" x14ac:dyDescent="0.25">
      <c r="A543" s="232" t="s">
        <v>2340</v>
      </c>
      <c r="B543" s="235" t="s">
        <v>2461</v>
      </c>
      <c r="C543" s="201" t="s">
        <v>2179</v>
      </c>
      <c r="D543" s="205" t="s">
        <v>980</v>
      </c>
      <c r="E543" s="229">
        <v>664197.4</v>
      </c>
      <c r="F543" s="229">
        <v>6187988</v>
      </c>
      <c r="G543" s="205"/>
      <c r="H543" s="239">
        <v>0</v>
      </c>
      <c r="I543" s="239">
        <v>593</v>
      </c>
      <c r="J543" s="205"/>
      <c r="K543" s="290"/>
      <c r="L543" s="10">
        <v>5</v>
      </c>
      <c r="M543" s="201"/>
      <c r="N543" s="201"/>
      <c r="O543" s="205">
        <v>775</v>
      </c>
      <c r="P543" s="205">
        <v>775</v>
      </c>
      <c r="Q543" s="1">
        <v>160</v>
      </c>
      <c r="R543" s="1">
        <v>60</v>
      </c>
      <c r="S543" s="2">
        <v>18.287107589149649</v>
      </c>
      <c r="T543" s="2">
        <v>756.71289241085037</v>
      </c>
      <c r="U543" s="2">
        <v>5</v>
      </c>
      <c r="W543" s="159" t="s">
        <v>1975</v>
      </c>
      <c r="X543" s="233" t="s">
        <v>1965</v>
      </c>
      <c r="Y543" s="1">
        <v>60</v>
      </c>
      <c r="AC543" s="1" t="s">
        <v>1718</v>
      </c>
      <c r="AD543" s="1" t="s">
        <v>1875</v>
      </c>
      <c r="AE543" s="205"/>
      <c r="AF543" s="205"/>
      <c r="AG543" s="205"/>
      <c r="AH543" s="205"/>
      <c r="AI543" s="205"/>
      <c r="AJ543" s="205"/>
      <c r="AK543" s="205"/>
      <c r="AL543" s="205"/>
      <c r="AM543" s="211"/>
      <c r="AN543" s="211"/>
      <c r="AO543" s="212"/>
      <c r="AP543" s="199"/>
      <c r="AQ543" s="199"/>
      <c r="AR543" s="199"/>
      <c r="AS543" s="199"/>
      <c r="AT543" s="199"/>
      <c r="AU543" s="199"/>
      <c r="AV543" s="199"/>
      <c r="AW543" s="199"/>
      <c r="AX543" s="199"/>
    </row>
    <row r="544" spans="1:50" ht="15" customHeight="1" x14ac:dyDescent="0.25">
      <c r="A544" s="232" t="s">
        <v>2350</v>
      </c>
      <c r="B544" s="236" t="s">
        <v>2463</v>
      </c>
      <c r="C544" s="201" t="s">
        <v>2179</v>
      </c>
      <c r="D544" s="205" t="s">
        <v>4604</v>
      </c>
      <c r="E544" s="229">
        <v>647166.85849999997</v>
      </c>
      <c r="F544" s="229">
        <v>6221715.5939999996</v>
      </c>
      <c r="G544" s="205"/>
      <c r="H544" s="205"/>
      <c r="I544" s="218" t="s">
        <v>2178</v>
      </c>
      <c r="J544" s="205"/>
      <c r="K544" s="290"/>
      <c r="L544" s="201"/>
      <c r="O544" s="205">
        <v>453</v>
      </c>
      <c r="P544" s="204">
        <v>454</v>
      </c>
      <c r="V544" s="198"/>
      <c r="W544" s="199"/>
      <c r="X544" s="199"/>
      <c r="Y544" s="201"/>
      <c r="Z544" s="201"/>
      <c r="AA544" s="201"/>
      <c r="AB544" s="201"/>
      <c r="AC544" s="205"/>
      <c r="AD544" s="205"/>
      <c r="AE544" s="205"/>
      <c r="AF544" s="205"/>
      <c r="AG544" s="205"/>
      <c r="AH544" s="205"/>
      <c r="AI544" s="205"/>
      <c r="AJ544" s="205"/>
      <c r="AK544" s="205"/>
      <c r="AL544" s="205"/>
      <c r="AM544" s="211"/>
      <c r="AN544" s="211"/>
      <c r="AO544" s="212"/>
      <c r="AP544" s="199"/>
      <c r="AQ544" s="199"/>
      <c r="AR544" s="199"/>
      <c r="AS544" s="199"/>
      <c r="AT544" s="199"/>
      <c r="AU544" s="199"/>
      <c r="AV544" s="199"/>
      <c r="AW544" s="199"/>
      <c r="AX544" s="199"/>
    </row>
    <row r="545" spans="1:50" ht="15" customHeight="1" x14ac:dyDescent="0.25">
      <c r="A545" s="269" t="s">
        <v>2334</v>
      </c>
      <c r="B545" s="266" t="s">
        <v>2456</v>
      </c>
      <c r="C545" s="201" t="s">
        <v>2179</v>
      </c>
      <c r="D545" s="205" t="s">
        <v>4605</v>
      </c>
      <c r="E545" s="271">
        <v>630013.06461204996</v>
      </c>
      <c r="F545" s="271">
        <v>6192715.9280913305</v>
      </c>
      <c r="G545" s="205"/>
      <c r="I545" s="239">
        <v>595</v>
      </c>
      <c r="J545" s="205"/>
      <c r="K545" s="290"/>
      <c r="L545" s="10"/>
      <c r="O545" s="205">
        <v>716</v>
      </c>
      <c r="P545" s="204">
        <v>716</v>
      </c>
      <c r="V545" s="164"/>
      <c r="W545" s="195"/>
      <c r="X545" s="195"/>
      <c r="Y545" s="195"/>
      <c r="Z545" s="201"/>
      <c r="AA545" s="201"/>
      <c r="AB545" s="201"/>
      <c r="AC545" s="205"/>
      <c r="AD545" s="205"/>
      <c r="AE545" s="205"/>
      <c r="AF545" s="205"/>
      <c r="AG545" s="205"/>
      <c r="AH545" s="205"/>
      <c r="AI545" s="205"/>
      <c r="AJ545" s="205"/>
      <c r="AK545" s="205"/>
      <c r="AL545" s="205"/>
      <c r="AM545" s="211"/>
      <c r="AN545" s="211"/>
      <c r="AO545" s="212"/>
      <c r="AP545" s="199"/>
      <c r="AQ545" s="199"/>
      <c r="AR545" s="199"/>
      <c r="AS545" s="199"/>
      <c r="AT545" s="199"/>
      <c r="AU545" s="199"/>
      <c r="AV545" s="199"/>
      <c r="AW545" s="199"/>
      <c r="AX545" s="199"/>
    </row>
    <row r="546" spans="1:50" ht="15" customHeight="1" x14ac:dyDescent="0.25">
      <c r="A546" s="232" t="s">
        <v>2392</v>
      </c>
      <c r="B546" s="236" t="s">
        <v>2480</v>
      </c>
      <c r="C546" s="201" t="s">
        <v>2179</v>
      </c>
      <c r="D546" s="205" t="s">
        <v>2184</v>
      </c>
      <c r="E546" s="229">
        <v>655692.79873102996</v>
      </c>
      <c r="F546" s="229">
        <v>6187690.76770241</v>
      </c>
      <c r="G546" s="205"/>
      <c r="H546" s="205"/>
      <c r="I546" s="239">
        <v>851</v>
      </c>
      <c r="J546" s="205"/>
      <c r="K546" s="290"/>
      <c r="L546" s="201"/>
      <c r="M546" s="201"/>
      <c r="N546" s="201"/>
      <c r="O546" s="205">
        <v>857</v>
      </c>
      <c r="P546" s="204">
        <v>858</v>
      </c>
      <c r="Q546" s="1">
        <v>18</v>
      </c>
      <c r="V546" s="164"/>
      <c r="W546" s="237" t="s">
        <v>22</v>
      </c>
      <c r="X546" s="195"/>
      <c r="Y546" s="195"/>
      <c r="Z546" s="201"/>
      <c r="AA546" s="201"/>
      <c r="AB546" s="201"/>
      <c r="AC546" s="205"/>
      <c r="AD546" s="205"/>
      <c r="AE546" s="205"/>
      <c r="AF546" s="205"/>
      <c r="AG546" s="205"/>
      <c r="AH546" s="205"/>
      <c r="AI546" s="205"/>
      <c r="AJ546" s="205"/>
      <c r="AK546" s="205"/>
      <c r="AL546" s="205"/>
      <c r="AM546" s="211"/>
      <c r="AN546" s="211"/>
      <c r="AO546" s="212"/>
      <c r="AP546" s="199"/>
      <c r="AQ546" s="199"/>
      <c r="AR546" s="199"/>
      <c r="AS546" s="199"/>
      <c r="AT546" s="199"/>
      <c r="AU546" s="199"/>
      <c r="AV546" s="199"/>
      <c r="AW546" s="199"/>
      <c r="AX546" s="199"/>
    </row>
    <row r="547" spans="1:50" ht="15" customHeight="1" x14ac:dyDescent="0.25">
      <c r="J547" s="239"/>
    </row>
    <row r="548" spans="1:50" ht="15" customHeight="1" x14ac:dyDescent="0.25">
      <c r="J548" s="239"/>
    </row>
    <row r="549" spans="1:50" ht="15" customHeight="1" x14ac:dyDescent="0.25">
      <c r="J549" s="239"/>
    </row>
    <row r="550" spans="1:50" ht="15" customHeight="1" x14ac:dyDescent="0.25">
      <c r="J550" s="239"/>
    </row>
    <row r="551" spans="1:50" ht="15" customHeight="1" x14ac:dyDescent="0.25">
      <c r="J551" s="239"/>
    </row>
    <row r="552" spans="1:50" ht="15" customHeight="1" x14ac:dyDescent="0.25">
      <c r="J552" s="239"/>
    </row>
  </sheetData>
  <sortState ref="A460:AX548">
    <sortCondition ref="B460:B548"/>
  </sortState>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S1672"/>
  <sheetViews>
    <sheetView topLeftCell="D1" zoomScaleNormal="100" workbookViewId="0">
      <pane ySplit="1" topLeftCell="A2" activePane="bottomLeft" state="frozen"/>
      <selection pane="bottomLeft" activeCell="L12" sqref="L12"/>
    </sheetView>
  </sheetViews>
  <sheetFormatPr defaultColWidth="9.140625" defaultRowHeight="15" customHeight="1" x14ac:dyDescent="0.2"/>
  <cols>
    <col min="1" max="1" width="21.42578125" style="44" customWidth="1"/>
    <col min="2" max="2" width="8.140625" style="48" customWidth="1"/>
    <col min="3" max="3" width="7.28515625" style="15" customWidth="1"/>
    <col min="4" max="4" width="9.7109375" style="15" customWidth="1"/>
    <col min="5" max="5" width="8.140625" style="15" customWidth="1"/>
    <col min="6" max="7" width="7.28515625" style="16" customWidth="1"/>
    <col min="8" max="8" width="7.28515625" style="49" customWidth="1"/>
    <col min="9" max="10" width="7.28515625" style="126" hidden="1" customWidth="1"/>
    <col min="11" max="11" width="8.140625" style="44" hidden="1" customWidth="1"/>
    <col min="12" max="12" width="40.7109375" style="48" customWidth="1"/>
    <col min="13" max="13" width="23.140625" style="23" customWidth="1"/>
    <col min="14" max="14" width="19.42578125" style="70" customWidth="1"/>
    <col min="15" max="15" width="16" style="93" hidden="1" customWidth="1"/>
    <col min="16" max="16" width="20.85546875" style="72" customWidth="1"/>
    <col min="17" max="17" width="17" style="109" customWidth="1"/>
    <col min="18" max="18" width="23" style="120" customWidth="1"/>
    <col min="19" max="19" width="9.140625" style="59" customWidth="1"/>
    <col min="20" max="240" width="9.140625" style="18" customWidth="1"/>
    <col min="241" max="16384" width="9.140625" style="18"/>
  </cols>
  <sheetData>
    <row r="1" spans="1:19" ht="43.5" customHeight="1" x14ac:dyDescent="0.2">
      <c r="A1" s="127" t="s">
        <v>0</v>
      </c>
      <c r="B1" s="128" t="s">
        <v>1009</v>
      </c>
      <c r="C1" s="129" t="s">
        <v>1008</v>
      </c>
      <c r="D1" s="129" t="s">
        <v>1007</v>
      </c>
      <c r="E1" s="129" t="s">
        <v>1909</v>
      </c>
      <c r="F1" s="130" t="s">
        <v>1910</v>
      </c>
      <c r="G1" s="130" t="s">
        <v>1956</v>
      </c>
      <c r="H1" s="131" t="s">
        <v>1957</v>
      </c>
      <c r="I1" s="132" t="s">
        <v>1956</v>
      </c>
      <c r="J1" s="133" t="s">
        <v>1957</v>
      </c>
      <c r="K1" s="134"/>
      <c r="L1" s="135" t="s">
        <v>1113</v>
      </c>
      <c r="M1" s="136" t="s">
        <v>1080</v>
      </c>
      <c r="N1" s="137" t="s">
        <v>4645</v>
      </c>
      <c r="O1" s="138"/>
      <c r="P1" s="139" t="s">
        <v>1953</v>
      </c>
      <c r="Q1" s="140" t="s">
        <v>1954</v>
      </c>
      <c r="R1" s="141" t="s">
        <v>1955</v>
      </c>
    </row>
    <row r="2" spans="1:19" s="13" customFormat="1" ht="12.75" x14ac:dyDescent="0.2">
      <c r="A2" s="38" t="s">
        <v>49</v>
      </c>
      <c r="B2" s="46">
        <v>0</v>
      </c>
      <c r="C2" s="11">
        <v>120</v>
      </c>
      <c r="D2" s="11">
        <f t="shared" ref="D2:D65" si="0">C2-B2</f>
        <v>120</v>
      </c>
      <c r="E2" s="12">
        <v>0</v>
      </c>
      <c r="F2" s="12">
        <f t="shared" ref="F2:F65" si="1">C2/3.281</f>
        <v>36.574215178299298</v>
      </c>
      <c r="G2" s="12">
        <v>759</v>
      </c>
      <c r="H2" s="47">
        <v>722.42578482170074</v>
      </c>
      <c r="I2" s="125">
        <f t="shared" ref="I2:I65" si="2">K2-E2</f>
        <v>6184000</v>
      </c>
      <c r="J2" s="125">
        <f t="shared" ref="J2:J65" si="3">K2-F2</f>
        <v>6183963.4257848216</v>
      </c>
      <c r="K2" s="57">
        <f>VLOOKUP(A2,'Study area wells'!$A$2:$O$330,6,FALSE)</f>
        <v>6184000</v>
      </c>
      <c r="L2" s="46" t="s">
        <v>50</v>
      </c>
      <c r="M2" s="13" t="s">
        <v>3</v>
      </c>
      <c r="N2" s="60" t="s">
        <v>1102</v>
      </c>
      <c r="O2" s="85"/>
      <c r="P2" s="103" t="s">
        <v>21</v>
      </c>
      <c r="Q2" s="104" t="s">
        <v>1893</v>
      </c>
      <c r="R2" s="119" t="s">
        <v>22</v>
      </c>
      <c r="S2" s="58"/>
    </row>
    <row r="3" spans="1:19" s="13" customFormat="1" ht="12.75" x14ac:dyDescent="0.2">
      <c r="A3" s="38" t="s">
        <v>49</v>
      </c>
      <c r="B3" s="46">
        <v>120</v>
      </c>
      <c r="C3" s="11">
        <v>240</v>
      </c>
      <c r="D3" s="11">
        <f t="shared" si="0"/>
        <v>120</v>
      </c>
      <c r="E3" s="12">
        <v>36.574215178299298</v>
      </c>
      <c r="F3" s="12">
        <f t="shared" si="1"/>
        <v>73.148430356598595</v>
      </c>
      <c r="G3" s="12">
        <v>722.42578482170074</v>
      </c>
      <c r="H3" s="47">
        <v>685.85156964340138</v>
      </c>
      <c r="I3" s="125">
        <f t="shared" si="2"/>
        <v>6183963.4257848216</v>
      </c>
      <c r="J3" s="125">
        <f t="shared" si="3"/>
        <v>6183926.8515696432</v>
      </c>
      <c r="K3" s="57">
        <f>VLOOKUP(A3,'Study area wells'!$A$2:$O$330,6,FALSE)</f>
        <v>6184000</v>
      </c>
      <c r="L3" s="46" t="s">
        <v>998</v>
      </c>
      <c r="M3" s="14" t="s">
        <v>1091</v>
      </c>
      <c r="N3" s="61" t="s">
        <v>7</v>
      </c>
      <c r="O3" s="86"/>
      <c r="P3" s="103" t="s">
        <v>13</v>
      </c>
      <c r="Q3" s="104" t="s">
        <v>7</v>
      </c>
      <c r="R3" s="119" t="s">
        <v>23</v>
      </c>
      <c r="S3" s="58"/>
    </row>
    <row r="4" spans="1:19" ht="12.75" x14ac:dyDescent="0.2">
      <c r="A4" s="39" t="s">
        <v>52</v>
      </c>
      <c r="B4" s="48">
        <v>0</v>
      </c>
      <c r="C4" s="15">
        <v>11</v>
      </c>
      <c r="D4" s="15">
        <f t="shared" si="0"/>
        <v>11</v>
      </c>
      <c r="E4" s="16">
        <v>0</v>
      </c>
      <c r="F4" s="16">
        <f t="shared" si="1"/>
        <v>3.3526363913441024</v>
      </c>
      <c r="G4" s="16">
        <v>760</v>
      </c>
      <c r="H4" s="49">
        <v>756.64736360865595</v>
      </c>
      <c r="I4" s="125">
        <f t="shared" si="2"/>
        <v>6184259</v>
      </c>
      <c r="J4" s="125">
        <f t="shared" si="3"/>
        <v>6184255.6473636087</v>
      </c>
      <c r="K4" s="57">
        <f>VLOOKUP(A4,'Study area wells'!$A$2:$O$330,6,FALSE)</f>
        <v>6184259</v>
      </c>
      <c r="L4" s="48" t="s">
        <v>53</v>
      </c>
      <c r="M4" s="17" t="s">
        <v>3</v>
      </c>
      <c r="N4" s="62" t="s">
        <v>1102</v>
      </c>
      <c r="O4" s="87"/>
      <c r="P4" s="105" t="s">
        <v>11</v>
      </c>
      <c r="Q4" s="106" t="s">
        <v>1893</v>
      </c>
      <c r="R4" s="120" t="s">
        <v>22</v>
      </c>
    </row>
    <row r="5" spans="1:19" ht="12.75" x14ac:dyDescent="0.2">
      <c r="A5" s="39" t="s">
        <v>52</v>
      </c>
      <c r="B5" s="48">
        <v>11</v>
      </c>
      <c r="C5" s="15">
        <v>126</v>
      </c>
      <c r="D5" s="15">
        <f t="shared" si="0"/>
        <v>115</v>
      </c>
      <c r="E5" s="16">
        <v>3.3526363913441024</v>
      </c>
      <c r="F5" s="16">
        <f t="shared" si="1"/>
        <v>38.402925937214263</v>
      </c>
      <c r="G5" s="16">
        <v>756.64736360865595</v>
      </c>
      <c r="H5" s="49">
        <v>721.59707406278574</v>
      </c>
      <c r="I5" s="125">
        <f t="shared" si="2"/>
        <v>6184255.6473636087</v>
      </c>
      <c r="J5" s="125">
        <f t="shared" si="3"/>
        <v>6184220.5970740626</v>
      </c>
      <c r="K5" s="57">
        <f>VLOOKUP(A5,'Study area wells'!$A$2:$O$330,6,FALSE)</f>
        <v>6184259</v>
      </c>
      <c r="L5" s="48" t="s">
        <v>54</v>
      </c>
      <c r="M5" s="17" t="s">
        <v>3</v>
      </c>
      <c r="N5" s="62" t="s">
        <v>1102</v>
      </c>
      <c r="O5" s="87"/>
      <c r="P5" s="105" t="s">
        <v>24</v>
      </c>
      <c r="Q5" s="106" t="s">
        <v>1893</v>
      </c>
      <c r="R5" s="120" t="s">
        <v>22</v>
      </c>
    </row>
    <row r="6" spans="1:19" ht="12.75" x14ac:dyDescent="0.2">
      <c r="A6" s="39" t="s">
        <v>52</v>
      </c>
      <c r="B6" s="48">
        <v>126</v>
      </c>
      <c r="C6" s="15">
        <v>183</v>
      </c>
      <c r="D6" s="15">
        <f t="shared" si="0"/>
        <v>57</v>
      </c>
      <c r="E6" s="16">
        <v>38.402925937214263</v>
      </c>
      <c r="F6" s="16">
        <f t="shared" si="1"/>
        <v>55.775678146906429</v>
      </c>
      <c r="G6" s="16">
        <v>721.59707406278574</v>
      </c>
      <c r="H6" s="49">
        <v>704.22432185309356</v>
      </c>
      <c r="I6" s="125">
        <f t="shared" si="2"/>
        <v>6184220.5970740626</v>
      </c>
      <c r="J6" s="125">
        <f t="shared" si="3"/>
        <v>6184203.2243218534</v>
      </c>
      <c r="K6" s="57">
        <f>VLOOKUP(A6,'Study area wells'!$A$2:$O$330,6,FALSE)</f>
        <v>6184259</v>
      </c>
      <c r="L6" s="48" t="s">
        <v>55</v>
      </c>
      <c r="M6" s="17" t="s">
        <v>2</v>
      </c>
      <c r="N6" s="62" t="s">
        <v>7</v>
      </c>
      <c r="O6" s="88"/>
      <c r="P6" s="105" t="s">
        <v>15</v>
      </c>
      <c r="Q6" s="106" t="s">
        <v>7</v>
      </c>
      <c r="R6" s="120" t="s">
        <v>25</v>
      </c>
    </row>
    <row r="7" spans="1:19" ht="12.75" x14ac:dyDescent="0.2">
      <c r="A7" s="39" t="s">
        <v>52</v>
      </c>
      <c r="B7" s="48">
        <v>183</v>
      </c>
      <c r="C7" s="15">
        <v>240</v>
      </c>
      <c r="D7" s="15">
        <f t="shared" si="0"/>
        <v>57</v>
      </c>
      <c r="E7" s="16">
        <v>55.775678146906429</v>
      </c>
      <c r="F7" s="16">
        <f t="shared" si="1"/>
        <v>73.148430356598595</v>
      </c>
      <c r="G7" s="16">
        <v>704.22432185309356</v>
      </c>
      <c r="H7" s="49">
        <v>686.85156964340138</v>
      </c>
      <c r="I7" s="125">
        <f t="shared" si="2"/>
        <v>6184203.2243218534</v>
      </c>
      <c r="J7" s="125">
        <f t="shared" si="3"/>
        <v>6184185.8515696432</v>
      </c>
      <c r="K7" s="57">
        <f>VLOOKUP(A7,'Study area wells'!$A$2:$O$330,6,FALSE)</f>
        <v>6184259</v>
      </c>
      <c r="L7" s="48" t="s">
        <v>56</v>
      </c>
      <c r="M7" s="17" t="s">
        <v>2</v>
      </c>
      <c r="N7" s="62" t="s">
        <v>7</v>
      </c>
      <c r="O7" s="88"/>
      <c r="P7" s="105" t="s">
        <v>15</v>
      </c>
      <c r="Q7" s="106" t="s">
        <v>7</v>
      </c>
      <c r="R7" s="120" t="s">
        <v>25</v>
      </c>
    </row>
    <row r="8" spans="1:19" s="13" customFormat="1" ht="12.75" x14ac:dyDescent="0.2">
      <c r="A8" s="38" t="s">
        <v>57</v>
      </c>
      <c r="B8" s="46">
        <v>0</v>
      </c>
      <c r="C8" s="11">
        <v>1.5</v>
      </c>
      <c r="D8" s="11">
        <f t="shared" si="0"/>
        <v>1.5</v>
      </c>
      <c r="E8" s="12">
        <v>0</v>
      </c>
      <c r="F8" s="12">
        <f t="shared" si="1"/>
        <v>0.45717768972874123</v>
      </c>
      <c r="G8" s="12">
        <v>838</v>
      </c>
      <c r="H8" s="47">
        <v>837.54282231027128</v>
      </c>
      <c r="I8" s="125">
        <f t="shared" si="2"/>
        <v>6179644</v>
      </c>
      <c r="J8" s="125">
        <f t="shared" si="3"/>
        <v>6179643.5428223107</v>
      </c>
      <c r="K8" s="57">
        <f>VLOOKUP(A8,'Study area wells'!$A$2:$O$330,6,FALSE)</f>
        <v>6179644</v>
      </c>
      <c r="L8" s="46" t="s">
        <v>58</v>
      </c>
      <c r="M8" s="14" t="s">
        <v>1011</v>
      </c>
      <c r="N8" s="61" t="s">
        <v>1102</v>
      </c>
      <c r="O8" s="85"/>
      <c r="P8" s="103" t="s">
        <v>26</v>
      </c>
      <c r="Q8" s="104" t="s">
        <v>1893</v>
      </c>
      <c r="R8" s="119" t="s">
        <v>27</v>
      </c>
      <c r="S8" s="58"/>
    </row>
    <row r="9" spans="1:19" s="13" customFormat="1" ht="12.75" x14ac:dyDescent="0.2">
      <c r="A9" s="38" t="s">
        <v>57</v>
      </c>
      <c r="B9" s="46">
        <v>1.5</v>
      </c>
      <c r="C9" s="11">
        <v>16</v>
      </c>
      <c r="D9" s="11">
        <f t="shared" si="0"/>
        <v>14.5</v>
      </c>
      <c r="E9" s="12">
        <v>0.45717768972874123</v>
      </c>
      <c r="F9" s="12">
        <f t="shared" si="1"/>
        <v>4.8765620237732392</v>
      </c>
      <c r="G9" s="12">
        <v>837.54282231027128</v>
      </c>
      <c r="H9" s="47">
        <v>833.1234379762268</v>
      </c>
      <c r="I9" s="125">
        <f t="shared" si="2"/>
        <v>6179643.5428223107</v>
      </c>
      <c r="J9" s="125">
        <f t="shared" si="3"/>
        <v>6179639.1234379765</v>
      </c>
      <c r="K9" s="57">
        <f>VLOOKUP(A9,'Study area wells'!$A$2:$O$330,6,FALSE)</f>
        <v>6179644</v>
      </c>
      <c r="L9" s="46" t="s">
        <v>59</v>
      </c>
      <c r="M9" s="14" t="s">
        <v>1263</v>
      </c>
      <c r="N9" s="61" t="s">
        <v>1102</v>
      </c>
      <c r="O9" s="85"/>
      <c r="P9" s="103" t="s">
        <v>14</v>
      </c>
      <c r="Q9" s="104" t="s">
        <v>1893</v>
      </c>
      <c r="R9" s="119" t="s">
        <v>22</v>
      </c>
      <c r="S9" s="58"/>
    </row>
    <row r="10" spans="1:19" s="13" customFormat="1" ht="12.75" x14ac:dyDescent="0.2">
      <c r="A10" s="38" t="s">
        <v>57</v>
      </c>
      <c r="B10" s="46">
        <v>16</v>
      </c>
      <c r="C10" s="11">
        <v>45</v>
      </c>
      <c r="D10" s="11">
        <f t="shared" si="0"/>
        <v>29</v>
      </c>
      <c r="E10" s="12">
        <v>4.8765620237732392</v>
      </c>
      <c r="F10" s="12">
        <f t="shared" si="1"/>
        <v>13.715330691862237</v>
      </c>
      <c r="G10" s="12">
        <v>833.1234379762268</v>
      </c>
      <c r="H10" s="47">
        <v>824.28466930813772</v>
      </c>
      <c r="I10" s="125">
        <f t="shared" si="2"/>
        <v>6179639.1234379765</v>
      </c>
      <c r="J10" s="125">
        <f t="shared" si="3"/>
        <v>6179630.284669308</v>
      </c>
      <c r="K10" s="57">
        <f>VLOOKUP(A10,'Study area wells'!$A$2:$O$330,6,FALSE)</f>
        <v>6179644</v>
      </c>
      <c r="L10" s="46" t="s">
        <v>60</v>
      </c>
      <c r="M10" s="14" t="s">
        <v>1263</v>
      </c>
      <c r="N10" s="61" t="s">
        <v>1102</v>
      </c>
      <c r="O10" s="85"/>
      <c r="P10" s="103" t="s">
        <v>14</v>
      </c>
      <c r="Q10" s="104" t="s">
        <v>1893</v>
      </c>
      <c r="R10" s="119" t="s">
        <v>22</v>
      </c>
      <c r="S10" s="58"/>
    </row>
    <row r="11" spans="1:19" s="13" customFormat="1" ht="12.75" x14ac:dyDescent="0.2">
      <c r="A11" s="38" t="s">
        <v>57</v>
      </c>
      <c r="B11" s="46">
        <v>45</v>
      </c>
      <c r="C11" s="11">
        <v>58</v>
      </c>
      <c r="D11" s="11">
        <f t="shared" si="0"/>
        <v>13</v>
      </c>
      <c r="E11" s="12">
        <v>13.715330691862237</v>
      </c>
      <c r="F11" s="12">
        <f t="shared" si="1"/>
        <v>17.677537336177995</v>
      </c>
      <c r="G11" s="12">
        <v>824.28466930813772</v>
      </c>
      <c r="H11" s="47">
        <v>820.32246266382197</v>
      </c>
      <c r="I11" s="125">
        <f t="shared" si="2"/>
        <v>6179630.284669308</v>
      </c>
      <c r="J11" s="125">
        <f t="shared" si="3"/>
        <v>6179626.322462664</v>
      </c>
      <c r="K11" s="57">
        <f>VLOOKUP(A11,'Study area wells'!$A$2:$O$330,6,FALSE)</f>
        <v>6179644</v>
      </c>
      <c r="L11" s="46" t="s">
        <v>61</v>
      </c>
      <c r="M11" s="14" t="s">
        <v>1263</v>
      </c>
      <c r="N11" s="61" t="s">
        <v>1102</v>
      </c>
      <c r="O11" s="85"/>
      <c r="P11" s="103" t="s">
        <v>14</v>
      </c>
      <c r="Q11" s="104" t="s">
        <v>1893</v>
      </c>
      <c r="R11" s="119" t="s">
        <v>22</v>
      </c>
      <c r="S11" s="58"/>
    </row>
    <row r="12" spans="1:19" s="13" customFormat="1" ht="12.75" x14ac:dyDescent="0.2">
      <c r="A12" s="38" t="s">
        <v>57</v>
      </c>
      <c r="B12" s="46">
        <v>58</v>
      </c>
      <c r="C12" s="11">
        <v>142</v>
      </c>
      <c r="D12" s="11">
        <f t="shared" si="0"/>
        <v>84</v>
      </c>
      <c r="E12" s="12">
        <v>17.677537336177995</v>
      </c>
      <c r="F12" s="12">
        <f t="shared" si="1"/>
        <v>43.279487960987503</v>
      </c>
      <c r="G12" s="12">
        <v>820.32246266382197</v>
      </c>
      <c r="H12" s="47">
        <v>794.72051203901253</v>
      </c>
      <c r="I12" s="125">
        <f t="shared" si="2"/>
        <v>6179626.322462664</v>
      </c>
      <c r="J12" s="125">
        <f t="shared" si="3"/>
        <v>6179600.720512039</v>
      </c>
      <c r="K12" s="57">
        <f>VLOOKUP(A12,'Study area wells'!$A$2:$O$330,6,FALSE)</f>
        <v>6179644</v>
      </c>
      <c r="L12" s="46" t="s">
        <v>999</v>
      </c>
      <c r="M12" s="14" t="s">
        <v>2</v>
      </c>
      <c r="N12" s="61" t="s">
        <v>7</v>
      </c>
      <c r="O12" s="86"/>
      <c r="P12" s="103" t="s">
        <v>14</v>
      </c>
      <c r="Q12" s="104" t="s">
        <v>1893</v>
      </c>
      <c r="R12" s="119" t="s">
        <v>25</v>
      </c>
      <c r="S12" s="58"/>
    </row>
    <row r="13" spans="1:19" s="22" customFormat="1" ht="12.75" x14ac:dyDescent="0.2">
      <c r="A13" s="40" t="s">
        <v>62</v>
      </c>
      <c r="B13" s="50">
        <v>0</v>
      </c>
      <c r="C13" s="19">
        <v>40</v>
      </c>
      <c r="D13" s="19">
        <f t="shared" si="0"/>
        <v>40</v>
      </c>
      <c r="E13" s="20">
        <v>0</v>
      </c>
      <c r="F13" s="20">
        <f t="shared" si="1"/>
        <v>12.1914050594331</v>
      </c>
      <c r="G13" s="20">
        <v>935</v>
      </c>
      <c r="H13" s="51">
        <v>922.80859494056688</v>
      </c>
      <c r="I13" s="125">
        <f t="shared" si="2"/>
        <v>6179325</v>
      </c>
      <c r="J13" s="125">
        <f t="shared" si="3"/>
        <v>6179312.8085949402</v>
      </c>
      <c r="K13" s="57">
        <f>VLOOKUP(A13,'Study area wells'!$A$2:$O$330,6,FALSE)</f>
        <v>6179325</v>
      </c>
      <c r="L13" s="50" t="s">
        <v>13</v>
      </c>
      <c r="M13" s="21" t="s">
        <v>1091</v>
      </c>
      <c r="N13" s="63" t="s">
        <v>7</v>
      </c>
      <c r="O13" s="89"/>
      <c r="P13" s="107" t="s">
        <v>17</v>
      </c>
      <c r="Q13" s="108" t="s">
        <v>7</v>
      </c>
      <c r="R13" s="121" t="s">
        <v>23</v>
      </c>
      <c r="S13" s="99"/>
    </row>
    <row r="14" spans="1:19" ht="12.75" x14ac:dyDescent="0.2">
      <c r="A14" s="39" t="s">
        <v>63</v>
      </c>
      <c r="B14" s="48">
        <v>0</v>
      </c>
      <c r="C14" s="15">
        <v>2</v>
      </c>
      <c r="D14" s="15">
        <f t="shared" si="0"/>
        <v>2</v>
      </c>
      <c r="E14" s="16">
        <v>0</v>
      </c>
      <c r="F14" s="16">
        <f t="shared" si="1"/>
        <v>0.6095702529716549</v>
      </c>
      <c r="G14" s="16">
        <v>758</v>
      </c>
      <c r="H14" s="49">
        <v>757.39042974702829</v>
      </c>
      <c r="I14" s="125">
        <f t="shared" si="2"/>
        <v>6184378</v>
      </c>
      <c r="J14" s="125">
        <f t="shared" si="3"/>
        <v>6184377.3904297473</v>
      </c>
      <c r="K14" s="57">
        <f>VLOOKUP(A14,'Study area wells'!$A$2:$O$330,6,FALSE)</f>
        <v>6184378</v>
      </c>
      <c r="L14" s="48" t="s">
        <v>64</v>
      </c>
      <c r="M14" s="17" t="s">
        <v>1263</v>
      </c>
      <c r="N14" s="62" t="s">
        <v>1102</v>
      </c>
      <c r="O14" s="87"/>
      <c r="P14" s="105" t="s">
        <v>14</v>
      </c>
      <c r="Q14" s="106" t="s">
        <v>1893</v>
      </c>
      <c r="R14" s="120" t="s">
        <v>28</v>
      </c>
    </row>
    <row r="15" spans="1:19" ht="12.75" x14ac:dyDescent="0.2">
      <c r="A15" s="39" t="s">
        <v>63</v>
      </c>
      <c r="B15" s="48">
        <v>2</v>
      </c>
      <c r="C15" s="15">
        <v>14</v>
      </c>
      <c r="D15" s="15">
        <f t="shared" si="0"/>
        <v>12</v>
      </c>
      <c r="E15" s="16">
        <v>0.6095702529716549</v>
      </c>
      <c r="F15" s="16">
        <f t="shared" si="1"/>
        <v>4.2669917708015843</v>
      </c>
      <c r="G15" s="16">
        <v>757.39042974702829</v>
      </c>
      <c r="H15" s="49">
        <v>753.73300822919839</v>
      </c>
      <c r="I15" s="125">
        <f t="shared" si="2"/>
        <v>6184377.3904297473</v>
      </c>
      <c r="J15" s="125">
        <f t="shared" si="3"/>
        <v>6184373.7330082292</v>
      </c>
      <c r="K15" s="57">
        <f>VLOOKUP(A15,'Study area wells'!$A$2:$O$330,6,FALSE)</f>
        <v>6184378</v>
      </c>
      <c r="L15" s="48" t="s">
        <v>65</v>
      </c>
      <c r="M15" s="17" t="s">
        <v>3</v>
      </c>
      <c r="N15" s="62" t="s">
        <v>1102</v>
      </c>
      <c r="O15" s="87"/>
      <c r="P15" s="105" t="s">
        <v>11</v>
      </c>
      <c r="Q15" s="106" t="s">
        <v>1893</v>
      </c>
      <c r="R15" s="120" t="s">
        <v>22</v>
      </c>
    </row>
    <row r="16" spans="1:19" ht="12.75" x14ac:dyDescent="0.2">
      <c r="A16" s="39" t="s">
        <v>63</v>
      </c>
      <c r="B16" s="48">
        <v>14</v>
      </c>
      <c r="C16" s="15">
        <v>85</v>
      </c>
      <c r="D16" s="15">
        <f t="shared" si="0"/>
        <v>71</v>
      </c>
      <c r="E16" s="16">
        <v>4.2669917708015843</v>
      </c>
      <c r="F16" s="16">
        <f t="shared" si="1"/>
        <v>25.906735751295336</v>
      </c>
      <c r="G16" s="16">
        <v>753.73300822919839</v>
      </c>
      <c r="H16" s="49">
        <v>732.09326424870471</v>
      </c>
      <c r="I16" s="125">
        <f t="shared" si="2"/>
        <v>6184373.7330082292</v>
      </c>
      <c r="J16" s="125">
        <f t="shared" si="3"/>
        <v>6184352.0932642492</v>
      </c>
      <c r="K16" s="57">
        <f>VLOOKUP(A16,'Study area wells'!$A$2:$O$330,6,FALSE)</f>
        <v>6184378</v>
      </c>
      <c r="L16" s="48" t="s">
        <v>1000</v>
      </c>
      <c r="M16" s="17" t="s">
        <v>3</v>
      </c>
      <c r="N16" s="62" t="s">
        <v>1102</v>
      </c>
      <c r="O16" s="87"/>
      <c r="P16" s="105" t="s">
        <v>11</v>
      </c>
      <c r="Q16" s="106" t="s">
        <v>1893</v>
      </c>
      <c r="R16" s="120" t="s">
        <v>22</v>
      </c>
    </row>
    <row r="17" spans="1:19" s="13" customFormat="1" ht="15" customHeight="1" x14ac:dyDescent="0.2">
      <c r="A17" s="38" t="s">
        <v>67</v>
      </c>
      <c r="B17" s="46">
        <v>0</v>
      </c>
      <c r="C17" s="11">
        <v>70</v>
      </c>
      <c r="D17" s="11">
        <f t="shared" si="0"/>
        <v>70</v>
      </c>
      <c r="E17" s="12">
        <v>0</v>
      </c>
      <c r="F17" s="12">
        <f t="shared" si="1"/>
        <v>21.334958854007922</v>
      </c>
      <c r="G17" s="12">
        <v>921</v>
      </c>
      <c r="H17" s="47">
        <v>899.66504114599206</v>
      </c>
      <c r="I17" s="125">
        <f t="shared" si="2"/>
        <v>6179334</v>
      </c>
      <c r="J17" s="125">
        <f t="shared" si="3"/>
        <v>6179312.6650411459</v>
      </c>
      <c r="K17" s="57">
        <f>VLOOKUP(A17,'Study area wells'!$A$2:$O$330,6,FALSE)</f>
        <v>6179334</v>
      </c>
      <c r="L17" s="46" t="s">
        <v>11</v>
      </c>
      <c r="M17" s="13" t="s">
        <v>3</v>
      </c>
      <c r="N17" s="60" t="s">
        <v>1102</v>
      </c>
      <c r="O17" s="85"/>
      <c r="P17" s="103" t="s">
        <v>11</v>
      </c>
      <c r="Q17" s="104" t="s">
        <v>1893</v>
      </c>
      <c r="R17" s="119" t="s">
        <v>22</v>
      </c>
      <c r="S17" s="58"/>
    </row>
    <row r="18" spans="1:19" s="13" customFormat="1" ht="15" customHeight="1" x14ac:dyDescent="0.2">
      <c r="A18" s="38" t="s">
        <v>67</v>
      </c>
      <c r="B18" s="46">
        <v>70</v>
      </c>
      <c r="C18" s="11">
        <v>200</v>
      </c>
      <c r="D18" s="11">
        <f t="shared" si="0"/>
        <v>130</v>
      </c>
      <c r="E18" s="12">
        <v>21.334958854007922</v>
      </c>
      <c r="F18" s="12">
        <f t="shared" si="1"/>
        <v>60.957025297165494</v>
      </c>
      <c r="G18" s="12">
        <v>899.66504114599206</v>
      </c>
      <c r="H18" s="47">
        <v>860.0429747028345</v>
      </c>
      <c r="I18" s="125">
        <f t="shared" si="2"/>
        <v>6179312.6650411459</v>
      </c>
      <c r="J18" s="125">
        <f t="shared" si="3"/>
        <v>6179273.042974703</v>
      </c>
      <c r="K18" s="57">
        <f>VLOOKUP(A18,'Study area wells'!$A$2:$O$330,6,FALSE)</f>
        <v>6179334</v>
      </c>
      <c r="L18" s="46" t="s">
        <v>15</v>
      </c>
      <c r="M18" s="14" t="s">
        <v>2</v>
      </c>
      <c r="N18" s="61" t="s">
        <v>7</v>
      </c>
      <c r="O18" s="86"/>
      <c r="P18" s="103" t="s">
        <v>15</v>
      </c>
      <c r="Q18" s="104" t="s">
        <v>7</v>
      </c>
      <c r="R18" s="119" t="s">
        <v>25</v>
      </c>
      <c r="S18" s="58"/>
    </row>
    <row r="19" spans="1:19" ht="15" customHeight="1" x14ac:dyDescent="0.2">
      <c r="A19" s="39" t="s">
        <v>68</v>
      </c>
      <c r="B19" s="48">
        <v>0</v>
      </c>
      <c r="C19" s="15">
        <v>100</v>
      </c>
      <c r="D19" s="15">
        <f t="shared" si="0"/>
        <v>100</v>
      </c>
      <c r="E19" s="16">
        <v>0</v>
      </c>
      <c r="F19" s="16">
        <f t="shared" si="1"/>
        <v>30.478512648582747</v>
      </c>
      <c r="G19" s="16">
        <v>666</v>
      </c>
      <c r="H19" s="49">
        <v>635.52148735141725</v>
      </c>
      <c r="I19" s="125">
        <f t="shared" si="2"/>
        <v>6196144</v>
      </c>
      <c r="J19" s="125">
        <f t="shared" si="3"/>
        <v>6196113.5214873515</v>
      </c>
      <c r="K19" s="57">
        <f>VLOOKUP(A19,'Study area wells'!$A$2:$O$330,6,FALSE)</f>
        <v>6196144</v>
      </c>
      <c r="L19" s="48" t="s">
        <v>69</v>
      </c>
      <c r="M19" s="17" t="s">
        <v>3</v>
      </c>
      <c r="N19" s="62" t="s">
        <v>1102</v>
      </c>
      <c r="O19" s="87"/>
      <c r="P19" s="105" t="s">
        <v>11</v>
      </c>
      <c r="Q19" s="106" t="s">
        <v>1893</v>
      </c>
      <c r="R19" s="120" t="s">
        <v>22</v>
      </c>
    </row>
    <row r="20" spans="1:19" ht="15" customHeight="1" x14ac:dyDescent="0.2">
      <c r="A20" s="39" t="s">
        <v>68</v>
      </c>
      <c r="B20" s="48">
        <v>100</v>
      </c>
      <c r="C20" s="15">
        <v>101</v>
      </c>
      <c r="D20" s="15">
        <f t="shared" si="0"/>
        <v>1</v>
      </c>
      <c r="E20" s="16">
        <v>30.478512648582747</v>
      </c>
      <c r="F20" s="16">
        <f t="shared" si="1"/>
        <v>30.783297775068576</v>
      </c>
      <c r="G20" s="16">
        <v>635.52148735141725</v>
      </c>
      <c r="H20" s="49">
        <v>635.2167022249314</v>
      </c>
      <c r="I20" s="125">
        <f t="shared" si="2"/>
        <v>6196113.5214873515</v>
      </c>
      <c r="J20" s="125">
        <f t="shared" si="3"/>
        <v>6196113.2167022247</v>
      </c>
      <c r="K20" s="57">
        <f>VLOOKUP(A20,'Study area wells'!$A$2:$O$330,6,FALSE)</f>
        <v>6196144</v>
      </c>
      <c r="L20" s="48" t="s">
        <v>1001</v>
      </c>
      <c r="M20" s="17" t="s">
        <v>1091</v>
      </c>
      <c r="N20" s="62" t="s">
        <v>7</v>
      </c>
      <c r="O20" s="87"/>
      <c r="P20" s="68" t="s">
        <v>10</v>
      </c>
      <c r="Q20" s="106" t="s">
        <v>7</v>
      </c>
      <c r="R20" s="120" t="s">
        <v>25</v>
      </c>
    </row>
    <row r="21" spans="1:19" s="13" customFormat="1" ht="12.75" x14ac:dyDescent="0.2">
      <c r="A21" s="38" t="s">
        <v>70</v>
      </c>
      <c r="B21" s="46">
        <v>0</v>
      </c>
      <c r="C21" s="11">
        <v>90</v>
      </c>
      <c r="D21" s="11">
        <f t="shared" si="0"/>
        <v>90</v>
      </c>
      <c r="E21" s="12">
        <v>0</v>
      </c>
      <c r="F21" s="12">
        <f t="shared" si="1"/>
        <v>27.430661383724473</v>
      </c>
      <c r="G21" s="12">
        <v>669</v>
      </c>
      <c r="H21" s="47">
        <v>641.56933861627556</v>
      </c>
      <c r="I21" s="125">
        <f t="shared" si="2"/>
        <v>6185545</v>
      </c>
      <c r="J21" s="125">
        <f t="shared" si="3"/>
        <v>6185517.569338616</v>
      </c>
      <c r="K21" s="57">
        <f>VLOOKUP(A21,'Study area wells'!$A$2:$O$330,6,FALSE)</f>
        <v>6185545</v>
      </c>
      <c r="L21" s="46" t="s">
        <v>1002</v>
      </c>
      <c r="M21" s="14" t="s">
        <v>1958</v>
      </c>
      <c r="N21" s="61" t="s">
        <v>1895</v>
      </c>
      <c r="O21" s="90"/>
      <c r="P21" s="103" t="s">
        <v>18</v>
      </c>
      <c r="Q21" s="104" t="s">
        <v>1893</v>
      </c>
      <c r="R21" s="119" t="s">
        <v>22</v>
      </c>
      <c r="S21" s="58"/>
    </row>
    <row r="22" spans="1:19" ht="15" customHeight="1" x14ac:dyDescent="0.2">
      <c r="A22" s="39" t="s">
        <v>71</v>
      </c>
      <c r="B22" s="48">
        <v>0</v>
      </c>
      <c r="C22" s="15">
        <v>87</v>
      </c>
      <c r="D22" s="15">
        <f t="shared" si="0"/>
        <v>87</v>
      </c>
      <c r="E22" s="16">
        <v>0</v>
      </c>
      <c r="F22" s="16">
        <f t="shared" si="1"/>
        <v>26.51630600426699</v>
      </c>
      <c r="G22" s="16">
        <v>699</v>
      </c>
      <c r="H22" s="49">
        <v>672.48369399573301</v>
      </c>
      <c r="I22" s="125">
        <f t="shared" si="2"/>
        <v>6210746</v>
      </c>
      <c r="J22" s="125">
        <f t="shared" si="3"/>
        <v>6210719.4836939955</v>
      </c>
      <c r="K22" s="57">
        <f>VLOOKUP(A22,'Study area wells'!$A$2:$O$330,6,FALSE)</f>
        <v>6210746</v>
      </c>
      <c r="L22" s="48" t="s">
        <v>69</v>
      </c>
      <c r="M22" s="17" t="s">
        <v>3</v>
      </c>
      <c r="N22" s="62" t="s">
        <v>1102</v>
      </c>
      <c r="O22" s="87"/>
      <c r="P22" s="105" t="s">
        <v>11</v>
      </c>
      <c r="Q22" s="106" t="s">
        <v>1893</v>
      </c>
      <c r="R22" s="120" t="s">
        <v>22</v>
      </c>
    </row>
    <row r="23" spans="1:19" ht="15" customHeight="1" x14ac:dyDescent="0.2">
      <c r="A23" s="39" t="s">
        <v>71</v>
      </c>
      <c r="B23" s="48">
        <v>87</v>
      </c>
      <c r="C23" s="15">
        <v>88</v>
      </c>
      <c r="D23" s="15">
        <f t="shared" si="0"/>
        <v>1</v>
      </c>
      <c r="E23" s="16">
        <v>26.51630600426699</v>
      </c>
      <c r="F23" s="16">
        <f t="shared" si="1"/>
        <v>26.821091130752819</v>
      </c>
      <c r="G23" s="16">
        <v>672.48369399573301</v>
      </c>
      <c r="H23" s="49">
        <v>672.17890886924715</v>
      </c>
      <c r="I23" s="125">
        <f t="shared" si="2"/>
        <v>6210719.4836939955</v>
      </c>
      <c r="J23" s="125">
        <f t="shared" si="3"/>
        <v>6210719.1789088696</v>
      </c>
      <c r="K23" s="57">
        <f>VLOOKUP(A23,'Study area wells'!$A$2:$O$330,6,FALSE)</f>
        <v>6210746</v>
      </c>
      <c r="L23" s="48" t="s">
        <v>29</v>
      </c>
      <c r="M23" s="17" t="s">
        <v>1</v>
      </c>
      <c r="N23" s="62" t="s">
        <v>7</v>
      </c>
      <c r="O23" s="87"/>
      <c r="P23" s="105" t="s">
        <v>10</v>
      </c>
      <c r="Q23" s="106" t="s">
        <v>7</v>
      </c>
      <c r="R23" s="120" t="s">
        <v>29</v>
      </c>
    </row>
    <row r="24" spans="1:19" s="13" customFormat="1" ht="15" customHeight="1" x14ac:dyDescent="0.2">
      <c r="A24" s="38" t="s">
        <v>72</v>
      </c>
      <c r="B24" s="46">
        <v>0</v>
      </c>
      <c r="C24" s="11">
        <v>66</v>
      </c>
      <c r="D24" s="11">
        <f t="shared" si="0"/>
        <v>66</v>
      </c>
      <c r="E24" s="12">
        <v>0</v>
      </c>
      <c r="F24" s="12">
        <f t="shared" si="1"/>
        <v>20.115818348064614</v>
      </c>
      <c r="G24" s="12">
        <v>755</v>
      </c>
      <c r="H24" s="47">
        <v>734.88418165193536</v>
      </c>
      <c r="I24" s="125">
        <f t="shared" si="2"/>
        <v>6194250</v>
      </c>
      <c r="J24" s="125">
        <f t="shared" si="3"/>
        <v>6194229.8841816522</v>
      </c>
      <c r="K24" s="57">
        <f>VLOOKUP(A24,'Study area wells'!$A$2:$O$330,6,FALSE)</f>
        <v>6194250</v>
      </c>
      <c r="L24" s="46" t="s">
        <v>22</v>
      </c>
      <c r="M24" s="13" t="s">
        <v>3</v>
      </c>
      <c r="N24" s="60" t="s">
        <v>1102</v>
      </c>
      <c r="O24" s="85"/>
      <c r="P24" s="103" t="s">
        <v>11</v>
      </c>
      <c r="Q24" s="104" t="s">
        <v>1893</v>
      </c>
      <c r="R24" s="119" t="s">
        <v>22</v>
      </c>
      <c r="S24" s="58"/>
    </row>
    <row r="25" spans="1:19" s="13" customFormat="1" ht="15" customHeight="1" x14ac:dyDescent="0.2">
      <c r="A25" s="38" t="s">
        <v>72</v>
      </c>
      <c r="B25" s="46">
        <v>66</v>
      </c>
      <c r="C25" s="11">
        <v>72</v>
      </c>
      <c r="D25" s="11">
        <f t="shared" si="0"/>
        <v>6</v>
      </c>
      <c r="E25" s="12">
        <v>20.115818348064614</v>
      </c>
      <c r="F25" s="12">
        <f t="shared" si="1"/>
        <v>21.94452910697958</v>
      </c>
      <c r="G25" s="12">
        <v>734.88418165193536</v>
      </c>
      <c r="H25" s="47">
        <v>733.05547089302047</v>
      </c>
      <c r="I25" s="125">
        <f t="shared" si="2"/>
        <v>6194229.8841816522</v>
      </c>
      <c r="J25" s="125">
        <f t="shared" si="3"/>
        <v>6194228.0554708932</v>
      </c>
      <c r="K25" s="57">
        <f>VLOOKUP(A25,'Study area wells'!$A$2:$O$330,6,FALSE)</f>
        <v>6194250</v>
      </c>
      <c r="L25" s="46" t="s">
        <v>29</v>
      </c>
      <c r="M25" s="14" t="s">
        <v>1</v>
      </c>
      <c r="N25" s="61" t="s">
        <v>7</v>
      </c>
      <c r="O25" s="86"/>
      <c r="P25" s="103" t="s">
        <v>10</v>
      </c>
      <c r="Q25" s="104" t="s">
        <v>7</v>
      </c>
      <c r="R25" s="119" t="s">
        <v>29</v>
      </c>
      <c r="S25" s="58"/>
    </row>
    <row r="26" spans="1:19" ht="15" customHeight="1" x14ac:dyDescent="0.2">
      <c r="A26" s="39" t="s">
        <v>73</v>
      </c>
      <c r="B26" s="48">
        <v>0</v>
      </c>
      <c r="C26" s="15">
        <v>25</v>
      </c>
      <c r="D26" s="15">
        <f t="shared" si="0"/>
        <v>25</v>
      </c>
      <c r="E26" s="16">
        <v>0</v>
      </c>
      <c r="F26" s="16">
        <f t="shared" si="1"/>
        <v>7.6196281621456867</v>
      </c>
      <c r="G26" s="16">
        <v>732</v>
      </c>
      <c r="H26" s="49">
        <v>724.38037183785434</v>
      </c>
      <c r="I26" s="125">
        <f t="shared" si="2"/>
        <v>6183472</v>
      </c>
      <c r="J26" s="125">
        <f t="shared" si="3"/>
        <v>6183464.3803718379</v>
      </c>
      <c r="K26" s="57">
        <f>VLOOKUP(A26,'Study area wells'!$A$2:$O$330,6,FALSE)</f>
        <v>6183472</v>
      </c>
      <c r="L26" s="48" t="s">
        <v>74</v>
      </c>
      <c r="M26" s="17" t="s">
        <v>44</v>
      </c>
      <c r="N26" s="62" t="s">
        <v>1102</v>
      </c>
      <c r="O26" s="87"/>
      <c r="P26" s="105" t="s">
        <v>31</v>
      </c>
      <c r="Q26" s="106" t="s">
        <v>1893</v>
      </c>
      <c r="R26" s="120" t="s">
        <v>32</v>
      </c>
    </row>
    <row r="27" spans="1:19" ht="15" customHeight="1" x14ac:dyDescent="0.2">
      <c r="A27" s="39" t="s">
        <v>73</v>
      </c>
      <c r="B27" s="48">
        <v>25</v>
      </c>
      <c r="C27" s="15">
        <v>170</v>
      </c>
      <c r="D27" s="15">
        <f t="shared" si="0"/>
        <v>145</v>
      </c>
      <c r="E27" s="16">
        <v>7.6196281621456867</v>
      </c>
      <c r="F27" s="16">
        <f t="shared" si="1"/>
        <v>51.813471502590673</v>
      </c>
      <c r="G27" s="16">
        <v>724.38037183785434</v>
      </c>
      <c r="H27" s="49">
        <v>680.18652849740931</v>
      </c>
      <c r="I27" s="125">
        <f t="shared" si="2"/>
        <v>6183464.3803718379</v>
      </c>
      <c r="J27" s="125">
        <f t="shared" si="3"/>
        <v>6183420.1865284974</v>
      </c>
      <c r="K27" s="57">
        <f>VLOOKUP(A27,'Study area wells'!$A$2:$O$330,6,FALSE)</f>
        <v>6183472</v>
      </c>
      <c r="L27" s="48" t="s">
        <v>1003</v>
      </c>
      <c r="M27" s="17" t="s">
        <v>1</v>
      </c>
      <c r="N27" s="62" t="s">
        <v>7</v>
      </c>
      <c r="O27" s="87"/>
      <c r="P27" s="105" t="s">
        <v>10</v>
      </c>
      <c r="Q27" s="106" t="s">
        <v>7</v>
      </c>
      <c r="R27" s="120" t="s">
        <v>29</v>
      </c>
    </row>
    <row r="28" spans="1:19" s="13" customFormat="1" ht="15" customHeight="1" x14ac:dyDescent="0.2">
      <c r="A28" s="38" t="s">
        <v>75</v>
      </c>
      <c r="B28" s="46">
        <v>0</v>
      </c>
      <c r="C28" s="11">
        <v>118</v>
      </c>
      <c r="D28" s="11">
        <f t="shared" si="0"/>
        <v>118</v>
      </c>
      <c r="E28" s="12">
        <v>0</v>
      </c>
      <c r="F28" s="12">
        <f t="shared" si="1"/>
        <v>35.96464492532764</v>
      </c>
      <c r="G28" s="12">
        <v>741</v>
      </c>
      <c r="H28" s="47">
        <v>705.03535507467234</v>
      </c>
      <c r="I28" s="125">
        <f t="shared" si="2"/>
        <v>6163189</v>
      </c>
      <c r="J28" s="125">
        <f t="shared" si="3"/>
        <v>6163153.0353550743</v>
      </c>
      <c r="K28" s="57">
        <f>VLOOKUP(A28,'Study area wells'!$A$2:$O$330,6,FALSE)</f>
        <v>6163189</v>
      </c>
      <c r="L28" s="46" t="s">
        <v>69</v>
      </c>
      <c r="M28" s="13" t="s">
        <v>3</v>
      </c>
      <c r="N28" s="60" t="s">
        <v>1102</v>
      </c>
      <c r="O28" s="85"/>
      <c r="P28" s="103" t="s">
        <v>11</v>
      </c>
      <c r="Q28" s="104" t="s">
        <v>1893</v>
      </c>
      <c r="R28" s="119" t="s">
        <v>22</v>
      </c>
      <c r="S28" s="58"/>
    </row>
    <row r="29" spans="1:19" s="13" customFormat="1" ht="15" customHeight="1" x14ac:dyDescent="0.2">
      <c r="A29" s="38" t="s">
        <v>75</v>
      </c>
      <c r="B29" s="46">
        <v>118</v>
      </c>
      <c r="C29" s="11">
        <v>119</v>
      </c>
      <c r="D29" s="11">
        <f t="shared" si="0"/>
        <v>1</v>
      </c>
      <c r="E29" s="12">
        <v>35.96464492532764</v>
      </c>
      <c r="F29" s="12">
        <f t="shared" si="1"/>
        <v>36.269430051813472</v>
      </c>
      <c r="G29" s="12">
        <v>705.03535507467234</v>
      </c>
      <c r="H29" s="47">
        <v>704.73056994818648</v>
      </c>
      <c r="I29" s="125">
        <f t="shared" si="2"/>
        <v>6163153.0353550743</v>
      </c>
      <c r="J29" s="125">
        <f t="shared" si="3"/>
        <v>6163152.7305699484</v>
      </c>
      <c r="K29" s="57">
        <f>VLOOKUP(A29,'Study area wells'!$A$2:$O$330,6,FALSE)</f>
        <v>6163189</v>
      </c>
      <c r="L29" s="46" t="s">
        <v>29</v>
      </c>
      <c r="M29" s="14" t="s">
        <v>1</v>
      </c>
      <c r="N29" s="61" t="s">
        <v>7</v>
      </c>
      <c r="O29" s="86"/>
      <c r="P29" s="103" t="s">
        <v>10</v>
      </c>
      <c r="Q29" s="104" t="s">
        <v>7</v>
      </c>
      <c r="R29" s="119" t="s">
        <v>29</v>
      </c>
      <c r="S29" s="58"/>
    </row>
    <row r="30" spans="1:19" ht="12.75" x14ac:dyDescent="0.2">
      <c r="A30" s="39" t="s">
        <v>76</v>
      </c>
      <c r="B30" s="48">
        <v>0</v>
      </c>
      <c r="C30" s="15">
        <v>18</v>
      </c>
      <c r="D30" s="15">
        <f t="shared" si="0"/>
        <v>18</v>
      </c>
      <c r="E30" s="16">
        <v>0</v>
      </c>
      <c r="F30" s="16">
        <f t="shared" si="1"/>
        <v>5.486132276744895</v>
      </c>
      <c r="G30" s="16">
        <v>750</v>
      </c>
      <c r="H30" s="49">
        <v>744.51386772325509</v>
      </c>
      <c r="I30" s="125">
        <f t="shared" si="2"/>
        <v>6200777</v>
      </c>
      <c r="J30" s="125">
        <f t="shared" si="3"/>
        <v>6200771.5138677228</v>
      </c>
      <c r="K30" s="57">
        <f>VLOOKUP(A30,'Study area wells'!$A$2:$O$330,6,FALSE)</f>
        <v>6200777</v>
      </c>
      <c r="L30" s="48" t="s">
        <v>77</v>
      </c>
      <c r="M30" s="17" t="s">
        <v>3</v>
      </c>
      <c r="N30" s="62" t="s">
        <v>1102</v>
      </c>
      <c r="O30" s="87"/>
      <c r="P30" s="68" t="s">
        <v>11</v>
      </c>
      <c r="Q30" s="106" t="s">
        <v>1893</v>
      </c>
      <c r="R30" s="120" t="s">
        <v>22</v>
      </c>
    </row>
    <row r="31" spans="1:19" ht="12.75" x14ac:dyDescent="0.2">
      <c r="A31" s="39" t="s">
        <v>76</v>
      </c>
      <c r="B31" s="48">
        <v>18</v>
      </c>
      <c r="C31" s="15">
        <v>19</v>
      </c>
      <c r="D31" s="15">
        <f t="shared" si="0"/>
        <v>1</v>
      </c>
      <c r="E31" s="16">
        <v>5.486132276744895</v>
      </c>
      <c r="F31" s="16">
        <f t="shared" si="1"/>
        <v>5.790917403230722</v>
      </c>
      <c r="G31" s="16">
        <v>744.51386772325509</v>
      </c>
      <c r="H31" s="49">
        <v>744.20908259676924</v>
      </c>
      <c r="I31" s="125">
        <f t="shared" si="2"/>
        <v>6200771.5138677228</v>
      </c>
      <c r="J31" s="125">
        <f t="shared" si="3"/>
        <v>6200771.2090825969</v>
      </c>
      <c r="K31" s="57">
        <f>VLOOKUP(A31,'Study area wells'!$A$2:$O$330,6,FALSE)</f>
        <v>6200777</v>
      </c>
      <c r="L31" s="48" t="s">
        <v>78</v>
      </c>
      <c r="M31" s="17" t="s">
        <v>1221</v>
      </c>
      <c r="N31" s="62" t="s">
        <v>1894</v>
      </c>
      <c r="O31" s="87"/>
      <c r="P31" s="68" t="s">
        <v>12</v>
      </c>
      <c r="Q31" s="106" t="s">
        <v>1893</v>
      </c>
      <c r="R31" s="120" t="s">
        <v>33</v>
      </c>
    </row>
    <row r="32" spans="1:19" ht="12.75" x14ac:dyDescent="0.2">
      <c r="A32" s="39" t="s">
        <v>76</v>
      </c>
      <c r="B32" s="48">
        <v>19</v>
      </c>
      <c r="C32" s="15">
        <v>25</v>
      </c>
      <c r="D32" s="15">
        <f t="shared" si="0"/>
        <v>6</v>
      </c>
      <c r="E32" s="16">
        <v>5.790917403230722</v>
      </c>
      <c r="F32" s="16">
        <f t="shared" si="1"/>
        <v>7.6196281621456867</v>
      </c>
      <c r="G32" s="16">
        <v>744.20908259676924</v>
      </c>
      <c r="H32" s="49">
        <v>742.38037183785434</v>
      </c>
      <c r="I32" s="125">
        <f t="shared" si="2"/>
        <v>6200771.2090825969</v>
      </c>
      <c r="J32" s="125">
        <f t="shared" si="3"/>
        <v>6200769.3803718379</v>
      </c>
      <c r="K32" s="57">
        <f>VLOOKUP(A32,'Study area wells'!$A$2:$O$330,6,FALSE)</f>
        <v>6200777</v>
      </c>
      <c r="L32" s="48" t="s">
        <v>69</v>
      </c>
      <c r="M32" s="17" t="s">
        <v>3</v>
      </c>
      <c r="N32" s="62" t="s">
        <v>1102</v>
      </c>
      <c r="O32" s="87"/>
      <c r="P32" s="68" t="s">
        <v>11</v>
      </c>
      <c r="Q32" s="106" t="s">
        <v>1893</v>
      </c>
      <c r="R32" s="120" t="s">
        <v>22</v>
      </c>
    </row>
    <row r="33" spans="1:19" s="13" customFormat="1" ht="15" customHeight="1" x14ac:dyDescent="0.2">
      <c r="A33" s="38" t="s">
        <v>79</v>
      </c>
      <c r="B33" s="46">
        <v>0</v>
      </c>
      <c r="C33" s="11">
        <v>16</v>
      </c>
      <c r="D33" s="11">
        <f t="shared" si="0"/>
        <v>16</v>
      </c>
      <c r="E33" s="12">
        <v>0</v>
      </c>
      <c r="F33" s="12">
        <f t="shared" si="1"/>
        <v>4.8765620237732392</v>
      </c>
      <c r="G33" s="12">
        <v>774</v>
      </c>
      <c r="H33" s="47">
        <v>769.1234379762268</v>
      </c>
      <c r="I33" s="125">
        <f t="shared" si="2"/>
        <v>6190887</v>
      </c>
      <c r="J33" s="125">
        <f t="shared" si="3"/>
        <v>6190882.1234379765</v>
      </c>
      <c r="K33" s="57">
        <f>VLOOKUP(A33,'Study area wells'!$A$2:$O$330,6,FALSE)</f>
        <v>6190887</v>
      </c>
      <c r="L33" s="46" t="s">
        <v>77</v>
      </c>
      <c r="M33" s="14" t="s">
        <v>3</v>
      </c>
      <c r="N33" s="61" t="s">
        <v>1102</v>
      </c>
      <c r="O33" s="90"/>
      <c r="P33" s="73" t="s">
        <v>11</v>
      </c>
      <c r="Q33" s="104" t="s">
        <v>1893</v>
      </c>
      <c r="R33" s="119" t="s">
        <v>22</v>
      </c>
      <c r="S33" s="58"/>
    </row>
    <row r="34" spans="1:19" ht="15" customHeight="1" x14ac:dyDescent="0.2">
      <c r="A34" s="39" t="s">
        <v>80</v>
      </c>
      <c r="B34" s="48">
        <v>0</v>
      </c>
      <c r="C34" s="15">
        <v>19</v>
      </c>
      <c r="D34" s="15">
        <f t="shared" si="0"/>
        <v>19</v>
      </c>
      <c r="E34" s="16">
        <v>0</v>
      </c>
      <c r="F34" s="16">
        <f t="shared" si="1"/>
        <v>5.790917403230722</v>
      </c>
      <c r="G34" s="16">
        <v>809</v>
      </c>
      <c r="H34" s="49">
        <v>803.20908259676924</v>
      </c>
      <c r="I34" s="125">
        <f t="shared" si="2"/>
        <v>6190826</v>
      </c>
      <c r="J34" s="125">
        <f t="shared" si="3"/>
        <v>6190820.2090825969</v>
      </c>
      <c r="K34" s="57">
        <f>VLOOKUP(A34,'Study area wells'!$A$2:$O$330,6,FALSE)</f>
        <v>6190826</v>
      </c>
      <c r="L34" s="48" t="s">
        <v>77</v>
      </c>
      <c r="M34" s="18" t="s">
        <v>3</v>
      </c>
      <c r="N34" s="64" t="s">
        <v>1102</v>
      </c>
      <c r="O34" s="87"/>
      <c r="P34" s="68" t="s">
        <v>11</v>
      </c>
      <c r="Q34" s="106" t="s">
        <v>1893</v>
      </c>
      <c r="R34" s="120" t="s">
        <v>22</v>
      </c>
    </row>
    <row r="35" spans="1:19" ht="15" customHeight="1" x14ac:dyDescent="0.2">
      <c r="A35" s="39" t="s">
        <v>80</v>
      </c>
      <c r="B35" s="48">
        <v>19</v>
      </c>
      <c r="C35" s="15">
        <v>22</v>
      </c>
      <c r="D35" s="15">
        <f t="shared" si="0"/>
        <v>3</v>
      </c>
      <c r="E35" s="16">
        <v>5.790917403230722</v>
      </c>
      <c r="F35" s="16">
        <f t="shared" si="1"/>
        <v>6.7052727826882048</v>
      </c>
      <c r="G35" s="16">
        <v>803.20908259676924</v>
      </c>
      <c r="H35" s="49">
        <v>802.29472721731179</v>
      </c>
      <c r="I35" s="125">
        <f t="shared" si="2"/>
        <v>6190820.2090825969</v>
      </c>
      <c r="J35" s="125">
        <f t="shared" si="3"/>
        <v>6190819.2947272174</v>
      </c>
      <c r="K35" s="57">
        <f>VLOOKUP(A35,'Study area wells'!$A$2:$O$330,6,FALSE)</f>
        <v>6190826</v>
      </c>
      <c r="L35" s="48" t="s">
        <v>81</v>
      </c>
      <c r="M35" s="17" t="s">
        <v>2</v>
      </c>
      <c r="N35" s="62" t="s">
        <v>7</v>
      </c>
      <c r="O35" s="87"/>
      <c r="P35" s="68" t="s">
        <v>15</v>
      </c>
      <c r="Q35" s="106" t="s">
        <v>7</v>
      </c>
      <c r="R35" s="120" t="s">
        <v>25</v>
      </c>
    </row>
    <row r="36" spans="1:19" s="13" customFormat="1" ht="15" customHeight="1" x14ac:dyDescent="0.2">
      <c r="A36" s="38" t="s">
        <v>82</v>
      </c>
      <c r="B36" s="46">
        <v>0</v>
      </c>
      <c r="C36" s="11">
        <v>7</v>
      </c>
      <c r="D36" s="11">
        <f t="shared" si="0"/>
        <v>7</v>
      </c>
      <c r="E36" s="12">
        <v>0</v>
      </c>
      <c r="F36" s="12">
        <f t="shared" si="1"/>
        <v>2.1334958854007922</v>
      </c>
      <c r="G36" s="12">
        <v>784</v>
      </c>
      <c r="H36" s="47">
        <v>781.86650411459925</v>
      </c>
      <c r="I36" s="125">
        <f t="shared" si="2"/>
        <v>6189026</v>
      </c>
      <c r="J36" s="125">
        <f t="shared" si="3"/>
        <v>6189023.8665041151</v>
      </c>
      <c r="K36" s="57">
        <f>VLOOKUP(A36,'Study area wells'!$A$2:$O$330,6,FALSE)</f>
        <v>6189026</v>
      </c>
      <c r="L36" s="46" t="s">
        <v>83</v>
      </c>
      <c r="M36" s="14" t="s">
        <v>3</v>
      </c>
      <c r="N36" s="61" t="s">
        <v>1102</v>
      </c>
      <c r="O36" s="90"/>
      <c r="P36" s="76" t="s">
        <v>11</v>
      </c>
      <c r="Q36" s="104" t="s">
        <v>1893</v>
      </c>
      <c r="R36" s="119" t="s">
        <v>33</v>
      </c>
      <c r="S36" s="58"/>
    </row>
    <row r="37" spans="1:19" s="13" customFormat="1" ht="15" customHeight="1" x14ac:dyDescent="0.2">
      <c r="A37" s="38" t="s">
        <v>82</v>
      </c>
      <c r="B37" s="46">
        <v>7</v>
      </c>
      <c r="C37" s="11">
        <v>18</v>
      </c>
      <c r="D37" s="11">
        <f t="shared" si="0"/>
        <v>11</v>
      </c>
      <c r="E37" s="12">
        <v>2.1334958854007922</v>
      </c>
      <c r="F37" s="12">
        <f t="shared" si="1"/>
        <v>5.486132276744895</v>
      </c>
      <c r="G37" s="12">
        <v>781.86650411459925</v>
      </c>
      <c r="H37" s="47">
        <v>778.51386772325509</v>
      </c>
      <c r="I37" s="125">
        <f t="shared" si="2"/>
        <v>6189023.8665041151</v>
      </c>
      <c r="J37" s="125">
        <f t="shared" si="3"/>
        <v>6189020.5138677228</v>
      </c>
      <c r="K37" s="57">
        <f>VLOOKUP(A37,'Study area wells'!$A$2:$O$330,6,FALSE)</f>
        <v>6189026</v>
      </c>
      <c r="L37" s="46" t="s">
        <v>84</v>
      </c>
      <c r="M37" s="14" t="s">
        <v>2</v>
      </c>
      <c r="N37" s="61" t="s">
        <v>1102</v>
      </c>
      <c r="O37" s="90"/>
      <c r="P37" s="76" t="s">
        <v>15</v>
      </c>
      <c r="Q37" s="104" t="s">
        <v>1893</v>
      </c>
      <c r="R37" s="119" t="s">
        <v>25</v>
      </c>
      <c r="S37" s="58"/>
    </row>
    <row r="38" spans="1:19" s="13" customFormat="1" ht="15" customHeight="1" x14ac:dyDescent="0.2">
      <c r="A38" s="38" t="s">
        <v>82</v>
      </c>
      <c r="B38" s="46">
        <v>18</v>
      </c>
      <c r="C38" s="11">
        <v>26</v>
      </c>
      <c r="D38" s="11">
        <f t="shared" si="0"/>
        <v>8</v>
      </c>
      <c r="E38" s="12">
        <v>5.486132276744895</v>
      </c>
      <c r="F38" s="12">
        <f t="shared" si="1"/>
        <v>7.9244132886315146</v>
      </c>
      <c r="G38" s="12">
        <v>778.51386772325509</v>
      </c>
      <c r="H38" s="47">
        <v>776.07558671136849</v>
      </c>
      <c r="I38" s="125">
        <f t="shared" si="2"/>
        <v>6189020.5138677228</v>
      </c>
      <c r="J38" s="125">
        <f t="shared" si="3"/>
        <v>6189018.0755867111</v>
      </c>
      <c r="K38" s="57">
        <f>VLOOKUP(A38,'Study area wells'!$A$2:$O$330,6,FALSE)</f>
        <v>6189026</v>
      </c>
      <c r="L38" s="46" t="s">
        <v>85</v>
      </c>
      <c r="M38" s="14" t="s">
        <v>1263</v>
      </c>
      <c r="N38" s="61" t="s">
        <v>1102</v>
      </c>
      <c r="O38" s="90"/>
      <c r="P38" s="76" t="s">
        <v>14</v>
      </c>
      <c r="Q38" s="104" t="s">
        <v>1893</v>
      </c>
      <c r="R38" s="119" t="s">
        <v>33</v>
      </c>
      <c r="S38" s="58"/>
    </row>
    <row r="39" spans="1:19" ht="15" customHeight="1" x14ac:dyDescent="0.2">
      <c r="A39" s="39" t="s">
        <v>86</v>
      </c>
      <c r="B39" s="48">
        <v>0</v>
      </c>
      <c r="C39" s="15">
        <v>93</v>
      </c>
      <c r="D39" s="15">
        <f t="shared" si="0"/>
        <v>93</v>
      </c>
      <c r="E39" s="16">
        <v>0</v>
      </c>
      <c r="F39" s="16">
        <f t="shared" si="1"/>
        <v>28.345016763181956</v>
      </c>
      <c r="G39" s="16">
        <v>695</v>
      </c>
      <c r="H39" s="49">
        <v>666.654983236818</v>
      </c>
      <c r="I39" s="125">
        <f t="shared" si="2"/>
        <v>6199007</v>
      </c>
      <c r="J39" s="125">
        <f t="shared" si="3"/>
        <v>6198978.6549832365</v>
      </c>
      <c r="K39" s="57">
        <f>VLOOKUP(A39,'Study area wells'!$A$2:$O$330,6,FALSE)</f>
        <v>6199007</v>
      </c>
      <c r="L39" s="48" t="s">
        <v>1004</v>
      </c>
      <c r="M39" s="18" t="s">
        <v>3</v>
      </c>
      <c r="N39" s="64" t="s">
        <v>1102</v>
      </c>
      <c r="O39" s="87"/>
      <c r="P39" s="68" t="s">
        <v>11</v>
      </c>
      <c r="Q39" s="106" t="s">
        <v>1893</v>
      </c>
      <c r="R39" s="120" t="s">
        <v>22</v>
      </c>
    </row>
    <row r="40" spans="1:19" s="13" customFormat="1" ht="15" customHeight="1" x14ac:dyDescent="0.2">
      <c r="A40" s="38" t="s">
        <v>87</v>
      </c>
      <c r="B40" s="46">
        <v>0</v>
      </c>
      <c r="C40" s="11">
        <v>3</v>
      </c>
      <c r="D40" s="11">
        <f t="shared" si="0"/>
        <v>3</v>
      </c>
      <c r="E40" s="12">
        <v>0</v>
      </c>
      <c r="F40" s="12">
        <f t="shared" si="1"/>
        <v>0.91435537945748246</v>
      </c>
      <c r="G40" s="12">
        <v>786</v>
      </c>
      <c r="H40" s="47">
        <v>785.08564462054255</v>
      </c>
      <c r="I40" s="125">
        <f t="shared" si="2"/>
        <v>6191638</v>
      </c>
      <c r="J40" s="125">
        <f t="shared" si="3"/>
        <v>6191637.0856446205</v>
      </c>
      <c r="K40" s="57">
        <f>VLOOKUP(A40,'Study area wells'!$A$2:$O$330,6,FALSE)</f>
        <v>6191638</v>
      </c>
      <c r="L40" s="46" t="s">
        <v>88</v>
      </c>
      <c r="M40" s="14" t="s">
        <v>1263</v>
      </c>
      <c r="N40" s="61" t="s">
        <v>1102</v>
      </c>
      <c r="O40" s="90"/>
      <c r="P40" s="76" t="s">
        <v>14</v>
      </c>
      <c r="Q40" s="104" t="s">
        <v>1893</v>
      </c>
      <c r="R40" s="119" t="s">
        <v>22</v>
      </c>
      <c r="S40" s="58"/>
    </row>
    <row r="41" spans="1:19" s="13" customFormat="1" ht="12.75" x14ac:dyDescent="0.2">
      <c r="A41" s="38" t="s">
        <v>87</v>
      </c>
      <c r="B41" s="46">
        <v>3</v>
      </c>
      <c r="C41" s="11">
        <v>25</v>
      </c>
      <c r="D41" s="11">
        <f t="shared" si="0"/>
        <v>22</v>
      </c>
      <c r="E41" s="12">
        <v>0.91435537945748246</v>
      </c>
      <c r="F41" s="12">
        <f t="shared" si="1"/>
        <v>7.6196281621456867</v>
      </c>
      <c r="G41" s="12">
        <v>785.08564462054255</v>
      </c>
      <c r="H41" s="47">
        <v>778.38037183785434</v>
      </c>
      <c r="I41" s="125">
        <f t="shared" si="2"/>
        <v>6191637.0856446205</v>
      </c>
      <c r="J41" s="125">
        <f t="shared" si="3"/>
        <v>6191630.3803718379</v>
      </c>
      <c r="K41" s="57">
        <f>VLOOKUP(A41,'Study area wells'!$A$2:$O$330,6,FALSE)</f>
        <v>6191638</v>
      </c>
      <c r="L41" s="46" t="s">
        <v>89</v>
      </c>
      <c r="M41" s="14" t="s">
        <v>2</v>
      </c>
      <c r="N41" s="61" t="s">
        <v>7</v>
      </c>
      <c r="O41" s="90"/>
      <c r="P41" s="76" t="s">
        <v>15</v>
      </c>
      <c r="Q41" s="104" t="s">
        <v>7</v>
      </c>
      <c r="R41" s="119" t="s">
        <v>25</v>
      </c>
      <c r="S41" s="58"/>
    </row>
    <row r="42" spans="1:19" ht="12.75" x14ac:dyDescent="0.2">
      <c r="A42" s="39" t="s">
        <v>90</v>
      </c>
      <c r="B42" s="48">
        <v>0</v>
      </c>
      <c r="C42" s="15">
        <v>108</v>
      </c>
      <c r="D42" s="15">
        <f t="shared" si="0"/>
        <v>108</v>
      </c>
      <c r="E42" s="16">
        <v>0</v>
      </c>
      <c r="F42" s="16">
        <f t="shared" si="1"/>
        <v>32.916793660469367</v>
      </c>
      <c r="G42" s="16">
        <v>723</v>
      </c>
      <c r="H42" s="49">
        <v>690.08320633953065</v>
      </c>
      <c r="I42" s="125">
        <f t="shared" si="2"/>
        <v>6185307</v>
      </c>
      <c r="J42" s="125">
        <f t="shared" si="3"/>
        <v>6185274.0832063397</v>
      </c>
      <c r="K42" s="57">
        <f>VLOOKUP(A42,'Study area wells'!$A$2:$O$330,6,FALSE)</f>
        <v>6185307</v>
      </c>
      <c r="L42" s="48" t="s">
        <v>77</v>
      </c>
      <c r="M42" s="17" t="s">
        <v>3</v>
      </c>
      <c r="N42" s="62" t="s">
        <v>1102</v>
      </c>
      <c r="O42" s="87"/>
      <c r="P42" s="68" t="s">
        <v>11</v>
      </c>
      <c r="Q42" s="106" t="s">
        <v>1893</v>
      </c>
      <c r="R42" s="120" t="s">
        <v>22</v>
      </c>
    </row>
    <row r="43" spans="1:19" ht="12.75" x14ac:dyDescent="0.2">
      <c r="A43" s="39" t="s">
        <v>90</v>
      </c>
      <c r="B43" s="48">
        <v>108</v>
      </c>
      <c r="C43" s="15">
        <v>113</v>
      </c>
      <c r="D43" s="15">
        <f t="shared" si="0"/>
        <v>5</v>
      </c>
      <c r="E43" s="16">
        <v>32.916793660469367</v>
      </c>
      <c r="F43" s="16">
        <f t="shared" si="1"/>
        <v>34.440719292898507</v>
      </c>
      <c r="G43" s="16">
        <v>690.08320633953065</v>
      </c>
      <c r="H43" s="49">
        <v>688.55928070710149</v>
      </c>
      <c r="I43" s="125">
        <f t="shared" si="2"/>
        <v>6185274.0832063397</v>
      </c>
      <c r="J43" s="125">
        <f t="shared" si="3"/>
        <v>6185272.5592807075</v>
      </c>
      <c r="K43" s="57">
        <f>VLOOKUP(A43,'Study area wells'!$A$2:$O$330,6,FALSE)</f>
        <v>6185307</v>
      </c>
      <c r="L43" s="48" t="s">
        <v>29</v>
      </c>
      <c r="M43" s="17" t="s">
        <v>1</v>
      </c>
      <c r="N43" s="62" t="s">
        <v>7</v>
      </c>
      <c r="O43" s="87"/>
      <c r="P43" s="68" t="s">
        <v>10</v>
      </c>
      <c r="Q43" s="106" t="s">
        <v>1893</v>
      </c>
      <c r="R43" s="120" t="s">
        <v>29</v>
      </c>
    </row>
    <row r="44" spans="1:19" ht="15" customHeight="1" x14ac:dyDescent="0.2">
      <c r="A44" s="39" t="s">
        <v>90</v>
      </c>
      <c r="B44" s="48">
        <v>113</v>
      </c>
      <c r="C44" s="15">
        <v>130</v>
      </c>
      <c r="D44" s="15">
        <f t="shared" si="0"/>
        <v>17</v>
      </c>
      <c r="E44" s="16">
        <v>34.440719292898507</v>
      </c>
      <c r="F44" s="16">
        <f t="shared" si="1"/>
        <v>39.622066443157571</v>
      </c>
      <c r="G44" s="16">
        <v>688.55928070710149</v>
      </c>
      <c r="H44" s="49">
        <v>683.37793355684244</v>
      </c>
      <c r="I44" s="125">
        <f t="shared" si="2"/>
        <v>6185272.5592807075</v>
      </c>
      <c r="J44" s="125">
        <f t="shared" si="3"/>
        <v>6185267.3779335571</v>
      </c>
      <c r="K44" s="57">
        <f>VLOOKUP(A44,'Study area wells'!$A$2:$O$330,6,FALSE)</f>
        <v>6185307</v>
      </c>
      <c r="L44" s="48" t="s">
        <v>91</v>
      </c>
      <c r="M44" s="17" t="s">
        <v>5</v>
      </c>
      <c r="N44" s="62" t="s">
        <v>1894</v>
      </c>
      <c r="O44" s="87"/>
      <c r="P44" s="68" t="s">
        <v>34</v>
      </c>
      <c r="Q44" s="106" t="s">
        <v>1893</v>
      </c>
      <c r="R44" s="120" t="s">
        <v>35</v>
      </c>
    </row>
    <row r="45" spans="1:19" s="13" customFormat="1" ht="15" customHeight="1" x14ac:dyDescent="0.2">
      <c r="A45" s="38" t="s">
        <v>92</v>
      </c>
      <c r="B45" s="46">
        <v>0</v>
      </c>
      <c r="C45" s="11">
        <v>20</v>
      </c>
      <c r="D45" s="11">
        <f t="shared" si="0"/>
        <v>20</v>
      </c>
      <c r="E45" s="12">
        <v>0</v>
      </c>
      <c r="F45" s="12">
        <f t="shared" si="1"/>
        <v>6.0957025297165499</v>
      </c>
      <c r="G45" s="12">
        <v>729</v>
      </c>
      <c r="H45" s="47">
        <v>722.9042974702835</v>
      </c>
      <c r="I45" s="125">
        <f t="shared" si="2"/>
        <v>6184081</v>
      </c>
      <c r="J45" s="125">
        <f t="shared" si="3"/>
        <v>6184074.9042974701</v>
      </c>
      <c r="K45" s="57">
        <f>VLOOKUP(A45,'Study area wells'!$A$2:$O$330,6,FALSE)</f>
        <v>6184081</v>
      </c>
      <c r="L45" s="46" t="s">
        <v>22</v>
      </c>
      <c r="M45" s="14" t="s">
        <v>3</v>
      </c>
      <c r="N45" s="61" t="s">
        <v>1102</v>
      </c>
      <c r="O45" s="90"/>
      <c r="P45" s="76" t="s">
        <v>11</v>
      </c>
      <c r="Q45" s="104" t="s">
        <v>1893</v>
      </c>
      <c r="R45" s="119" t="s">
        <v>22</v>
      </c>
      <c r="S45" s="58"/>
    </row>
    <row r="46" spans="1:19" s="13" customFormat="1" ht="12.75" x14ac:dyDescent="0.2">
      <c r="A46" s="38" t="s">
        <v>92</v>
      </c>
      <c r="B46" s="46">
        <v>20</v>
      </c>
      <c r="C46" s="11">
        <v>22</v>
      </c>
      <c r="D46" s="11">
        <f t="shared" si="0"/>
        <v>2</v>
      </c>
      <c r="E46" s="12">
        <v>6.0957025297165499</v>
      </c>
      <c r="F46" s="12">
        <f t="shared" si="1"/>
        <v>6.7052727826882048</v>
      </c>
      <c r="G46" s="12">
        <v>722.9042974702835</v>
      </c>
      <c r="H46" s="47">
        <v>722.29472721731179</v>
      </c>
      <c r="I46" s="125">
        <f t="shared" si="2"/>
        <v>6184074.9042974701</v>
      </c>
      <c r="J46" s="125">
        <f t="shared" si="3"/>
        <v>6184074.2947272174</v>
      </c>
      <c r="K46" s="57">
        <f>VLOOKUP(A46,'Study area wells'!$A$2:$O$330,6,FALSE)</f>
        <v>6184081</v>
      </c>
      <c r="L46" s="46" t="s">
        <v>1005</v>
      </c>
      <c r="M46" s="14" t="s">
        <v>38</v>
      </c>
      <c r="N46" s="61" t="s">
        <v>1102</v>
      </c>
      <c r="O46" s="90"/>
      <c r="P46" s="76" t="s">
        <v>37</v>
      </c>
      <c r="Q46" s="104" t="s">
        <v>1893</v>
      </c>
      <c r="R46" s="119" t="s">
        <v>32</v>
      </c>
      <c r="S46" s="58"/>
    </row>
    <row r="47" spans="1:19" ht="12.75" x14ac:dyDescent="0.2">
      <c r="A47" s="39" t="s">
        <v>93</v>
      </c>
      <c r="B47" s="48">
        <v>0</v>
      </c>
      <c r="C47" s="15">
        <v>50</v>
      </c>
      <c r="D47" s="15">
        <f t="shared" si="0"/>
        <v>50</v>
      </c>
      <c r="E47" s="16">
        <v>0</v>
      </c>
      <c r="F47" s="16">
        <f t="shared" si="1"/>
        <v>15.239256324291373</v>
      </c>
      <c r="G47" s="16">
        <v>725</v>
      </c>
      <c r="H47" s="49">
        <v>709.76074367570868</v>
      </c>
      <c r="I47" s="125">
        <f t="shared" si="2"/>
        <v>6181934</v>
      </c>
      <c r="J47" s="125">
        <f t="shared" si="3"/>
        <v>6181918.7607436758</v>
      </c>
      <c r="K47" s="57">
        <f>VLOOKUP(A47,'Study area wells'!$A$2:$O$330,6,FALSE)</f>
        <v>6181934</v>
      </c>
      <c r="L47" s="48" t="s">
        <v>94</v>
      </c>
      <c r="M47" s="17" t="s">
        <v>44</v>
      </c>
      <c r="N47" s="62" t="s">
        <v>1102</v>
      </c>
      <c r="O47" s="87"/>
      <c r="P47" s="68" t="s">
        <v>31</v>
      </c>
      <c r="Q47" s="106" t="s">
        <v>1893</v>
      </c>
      <c r="R47" s="120" t="s">
        <v>32</v>
      </c>
    </row>
    <row r="48" spans="1:19" ht="15" customHeight="1" x14ac:dyDescent="0.2">
      <c r="A48" s="39" t="s">
        <v>93</v>
      </c>
      <c r="B48" s="48">
        <v>50</v>
      </c>
      <c r="C48" s="15">
        <v>265</v>
      </c>
      <c r="D48" s="15">
        <f t="shared" si="0"/>
        <v>215</v>
      </c>
      <c r="E48" s="16">
        <v>15.239256324291373</v>
      </c>
      <c r="F48" s="16">
        <f t="shared" si="1"/>
        <v>80.768058518744283</v>
      </c>
      <c r="G48" s="16">
        <v>709.76074367570868</v>
      </c>
      <c r="H48" s="49">
        <v>644.23194148125572</v>
      </c>
      <c r="I48" s="125">
        <f t="shared" si="2"/>
        <v>6181918.7607436758</v>
      </c>
      <c r="J48" s="125">
        <f t="shared" si="3"/>
        <v>6181853.2319414811</v>
      </c>
      <c r="K48" s="57">
        <f>VLOOKUP(A48,'Study area wells'!$A$2:$O$330,6,FALSE)</f>
        <v>6181934</v>
      </c>
      <c r="L48" s="48" t="s">
        <v>1006</v>
      </c>
      <c r="M48" s="17" t="s">
        <v>36</v>
      </c>
      <c r="N48" s="62" t="s">
        <v>1894</v>
      </c>
      <c r="O48" s="87"/>
      <c r="P48" s="68" t="s">
        <v>33</v>
      </c>
      <c r="R48" s="120" t="s">
        <v>35</v>
      </c>
    </row>
    <row r="49" spans="1:19" s="13" customFormat="1" ht="15" customHeight="1" x14ac:dyDescent="0.2">
      <c r="A49" s="38" t="s">
        <v>95</v>
      </c>
      <c r="B49" s="46">
        <v>0</v>
      </c>
      <c r="C49" s="11">
        <v>10</v>
      </c>
      <c r="D49" s="11">
        <f t="shared" si="0"/>
        <v>10</v>
      </c>
      <c r="E49" s="12">
        <v>0</v>
      </c>
      <c r="F49" s="12">
        <f t="shared" si="1"/>
        <v>3.047851264858275</v>
      </c>
      <c r="G49" s="12">
        <v>801</v>
      </c>
      <c r="H49" s="47">
        <v>797.95214873514169</v>
      </c>
      <c r="I49" s="125">
        <f t="shared" si="2"/>
        <v>6192394</v>
      </c>
      <c r="J49" s="125">
        <f t="shared" si="3"/>
        <v>6192390.9521487355</v>
      </c>
      <c r="K49" s="57">
        <f>VLOOKUP(A49,'Study area wells'!$A$2:$O$330,6,FALSE)</f>
        <v>6192394</v>
      </c>
      <c r="L49" s="46" t="s">
        <v>96</v>
      </c>
      <c r="M49" s="14" t="s">
        <v>2</v>
      </c>
      <c r="N49" s="61" t="s">
        <v>7</v>
      </c>
      <c r="O49" s="90"/>
      <c r="P49" s="76" t="s">
        <v>15</v>
      </c>
      <c r="Q49" s="104" t="s">
        <v>7</v>
      </c>
      <c r="R49" s="119" t="s">
        <v>25</v>
      </c>
      <c r="S49" s="58"/>
    </row>
    <row r="50" spans="1:19" s="13" customFormat="1" ht="15" customHeight="1" x14ac:dyDescent="0.2">
      <c r="A50" s="38" t="s">
        <v>95</v>
      </c>
      <c r="B50" s="46">
        <v>10</v>
      </c>
      <c r="C50" s="11">
        <v>20</v>
      </c>
      <c r="D50" s="11">
        <f t="shared" si="0"/>
        <v>10</v>
      </c>
      <c r="E50" s="12">
        <v>3.047851264858275</v>
      </c>
      <c r="F50" s="12">
        <f t="shared" si="1"/>
        <v>6.0957025297165499</v>
      </c>
      <c r="G50" s="12">
        <v>797.95214873514169</v>
      </c>
      <c r="H50" s="47">
        <v>794.9042974702835</v>
      </c>
      <c r="I50" s="125">
        <f t="shared" si="2"/>
        <v>6192390.9521487355</v>
      </c>
      <c r="J50" s="125">
        <f t="shared" si="3"/>
        <v>6192387.9042974701</v>
      </c>
      <c r="K50" s="57">
        <f>VLOOKUP(A50,'Study area wells'!$A$2:$O$330,6,FALSE)</f>
        <v>6192394</v>
      </c>
      <c r="L50" s="46" t="s">
        <v>69</v>
      </c>
      <c r="M50" s="14" t="s">
        <v>3</v>
      </c>
      <c r="N50" s="61" t="s">
        <v>1102</v>
      </c>
      <c r="O50" s="90"/>
      <c r="P50" s="76" t="s">
        <v>11</v>
      </c>
      <c r="Q50" s="104" t="s">
        <v>7</v>
      </c>
      <c r="R50" s="119" t="s">
        <v>22</v>
      </c>
      <c r="S50" s="58"/>
    </row>
    <row r="51" spans="1:19" ht="15" customHeight="1" x14ac:dyDescent="0.2">
      <c r="A51" s="39" t="s">
        <v>97</v>
      </c>
      <c r="B51" s="48">
        <v>0</v>
      </c>
      <c r="C51" s="15">
        <v>14</v>
      </c>
      <c r="D51" s="15">
        <f t="shared" si="0"/>
        <v>14</v>
      </c>
      <c r="E51" s="16">
        <v>0</v>
      </c>
      <c r="F51" s="16">
        <f t="shared" si="1"/>
        <v>4.2669917708015843</v>
      </c>
      <c r="G51" s="16">
        <v>776</v>
      </c>
      <c r="H51" s="49">
        <v>771.73300822919839</v>
      </c>
      <c r="I51" s="125">
        <f t="shared" si="2"/>
        <v>6183184</v>
      </c>
      <c r="J51" s="125">
        <f t="shared" si="3"/>
        <v>6183179.7330082292</v>
      </c>
      <c r="K51" s="57">
        <f>VLOOKUP(A51,'Study area wells'!$A$2:$O$330,6,FALSE)</f>
        <v>6183184</v>
      </c>
      <c r="L51" s="48" t="s">
        <v>77</v>
      </c>
      <c r="M51" s="18" t="s">
        <v>3</v>
      </c>
      <c r="N51" s="64" t="s">
        <v>1102</v>
      </c>
      <c r="O51" s="91"/>
      <c r="P51" s="68" t="s">
        <v>11</v>
      </c>
      <c r="Q51" s="106" t="s">
        <v>1893</v>
      </c>
      <c r="R51" s="120" t="s">
        <v>22</v>
      </c>
    </row>
    <row r="52" spans="1:19" ht="15" customHeight="1" x14ac:dyDescent="0.2">
      <c r="A52" s="39" t="s">
        <v>97</v>
      </c>
      <c r="B52" s="48">
        <v>14</v>
      </c>
      <c r="C52" s="15">
        <v>27</v>
      </c>
      <c r="D52" s="15">
        <f t="shared" si="0"/>
        <v>13</v>
      </c>
      <c r="E52" s="16">
        <v>4.2669917708015843</v>
      </c>
      <c r="F52" s="16">
        <f t="shared" si="1"/>
        <v>8.2291984151173416</v>
      </c>
      <c r="G52" s="16">
        <v>771.73300822919839</v>
      </c>
      <c r="H52" s="49">
        <v>767.77080158488263</v>
      </c>
      <c r="I52" s="125">
        <f t="shared" si="2"/>
        <v>6183179.7330082292</v>
      </c>
      <c r="J52" s="125">
        <f t="shared" si="3"/>
        <v>6183175.7708015852</v>
      </c>
      <c r="K52" s="57">
        <f>VLOOKUP(A52,'Study area wells'!$A$2:$O$330,6,FALSE)</f>
        <v>6183184</v>
      </c>
      <c r="L52" s="48" t="s">
        <v>25</v>
      </c>
      <c r="M52" s="17" t="s">
        <v>2</v>
      </c>
      <c r="N52" s="62" t="s">
        <v>7</v>
      </c>
      <c r="O52" s="87"/>
      <c r="P52" s="68" t="s">
        <v>15</v>
      </c>
      <c r="Q52" s="106" t="s">
        <v>7</v>
      </c>
      <c r="R52" s="120" t="s">
        <v>25</v>
      </c>
    </row>
    <row r="53" spans="1:19" s="13" customFormat="1" ht="15" customHeight="1" x14ac:dyDescent="0.2">
      <c r="A53" s="38" t="s">
        <v>98</v>
      </c>
      <c r="B53" s="46">
        <v>0</v>
      </c>
      <c r="C53" s="11">
        <v>70</v>
      </c>
      <c r="D53" s="11">
        <f t="shared" si="0"/>
        <v>70</v>
      </c>
      <c r="E53" s="12">
        <v>0</v>
      </c>
      <c r="F53" s="12">
        <f t="shared" si="1"/>
        <v>21.334958854007922</v>
      </c>
      <c r="G53" s="12">
        <v>711</v>
      </c>
      <c r="H53" s="47">
        <v>689.66504114599206</v>
      </c>
      <c r="I53" s="125">
        <f t="shared" si="2"/>
        <v>6197446</v>
      </c>
      <c r="J53" s="125">
        <f t="shared" si="3"/>
        <v>6197424.6650411459</v>
      </c>
      <c r="K53" s="57">
        <f>VLOOKUP(A53,'Study area wells'!$A$2:$O$330,6,FALSE)</f>
        <v>6197446</v>
      </c>
      <c r="L53" s="46" t="s">
        <v>99</v>
      </c>
      <c r="M53" s="14" t="s">
        <v>3</v>
      </c>
      <c r="N53" s="61" t="s">
        <v>1102</v>
      </c>
      <c r="O53" s="90"/>
      <c r="P53" s="76" t="s">
        <v>11</v>
      </c>
      <c r="Q53" s="104" t="s">
        <v>1893</v>
      </c>
      <c r="R53" s="119" t="s">
        <v>39</v>
      </c>
      <c r="S53" s="58"/>
    </row>
    <row r="54" spans="1:19" ht="15" customHeight="1" x14ac:dyDescent="0.2">
      <c r="A54" s="39" t="s">
        <v>100</v>
      </c>
      <c r="B54" s="48">
        <v>0</v>
      </c>
      <c r="C54" s="15">
        <v>17</v>
      </c>
      <c r="D54" s="15">
        <f t="shared" si="0"/>
        <v>17</v>
      </c>
      <c r="E54" s="16">
        <v>0</v>
      </c>
      <c r="F54" s="16">
        <f t="shared" si="1"/>
        <v>5.1813471502590671</v>
      </c>
      <c r="G54" s="16">
        <v>740</v>
      </c>
      <c r="H54" s="49">
        <v>734.81865284974094</v>
      </c>
      <c r="I54" s="125">
        <f t="shared" si="2"/>
        <v>6197296</v>
      </c>
      <c r="J54" s="125">
        <f t="shared" si="3"/>
        <v>6197290.8186528496</v>
      </c>
      <c r="K54" s="57">
        <f>VLOOKUP(A54,'Study area wells'!$A$2:$O$330,6,FALSE)</f>
        <v>6197296</v>
      </c>
      <c r="L54" s="48" t="s">
        <v>101</v>
      </c>
      <c r="M54" s="17" t="s">
        <v>1263</v>
      </c>
      <c r="N54" s="62" t="s">
        <v>1102</v>
      </c>
      <c r="O54" s="87"/>
      <c r="P54" s="68" t="s">
        <v>14</v>
      </c>
      <c r="R54" s="120" t="s">
        <v>22</v>
      </c>
    </row>
    <row r="55" spans="1:19" s="13" customFormat="1" ht="15" customHeight="1" x14ac:dyDescent="0.2">
      <c r="A55" s="38" t="s">
        <v>102</v>
      </c>
      <c r="B55" s="46">
        <v>0</v>
      </c>
      <c r="C55" s="11">
        <v>24</v>
      </c>
      <c r="D55" s="11">
        <f t="shared" si="0"/>
        <v>24</v>
      </c>
      <c r="E55" s="12">
        <v>0</v>
      </c>
      <c r="F55" s="12">
        <f t="shared" si="1"/>
        <v>7.3148430356598597</v>
      </c>
      <c r="G55" s="12">
        <v>679</v>
      </c>
      <c r="H55" s="47">
        <v>671.68515696434019</v>
      </c>
      <c r="I55" s="125">
        <f t="shared" si="2"/>
        <v>6209258</v>
      </c>
      <c r="J55" s="125">
        <f t="shared" si="3"/>
        <v>6209250.6851569647</v>
      </c>
      <c r="K55" s="57">
        <f>VLOOKUP(A55,'Study area wells'!$A$2:$O$330,6,FALSE)</f>
        <v>6209258</v>
      </c>
      <c r="L55" s="46" t="s">
        <v>1010</v>
      </c>
      <c r="M55" s="14" t="s">
        <v>1958</v>
      </c>
      <c r="N55" s="61" t="s">
        <v>1895</v>
      </c>
      <c r="O55" s="90"/>
      <c r="P55" s="76" t="s">
        <v>11</v>
      </c>
      <c r="Q55" s="104" t="s">
        <v>1893</v>
      </c>
      <c r="R55" s="119" t="s">
        <v>22</v>
      </c>
      <c r="S55" s="58"/>
    </row>
    <row r="56" spans="1:19" ht="15" customHeight="1" x14ac:dyDescent="0.2">
      <c r="A56" s="39" t="s">
        <v>103</v>
      </c>
      <c r="B56" s="48">
        <v>0</v>
      </c>
      <c r="C56" s="15">
        <v>3</v>
      </c>
      <c r="D56" s="15">
        <f t="shared" si="0"/>
        <v>3</v>
      </c>
      <c r="E56" s="16">
        <v>0</v>
      </c>
      <c r="F56" s="16">
        <f t="shared" si="1"/>
        <v>0.91435537945748246</v>
      </c>
      <c r="G56" s="16">
        <v>644</v>
      </c>
      <c r="H56" s="49">
        <v>643.08564462054255</v>
      </c>
      <c r="I56" s="125">
        <f t="shared" si="2"/>
        <v>6204188</v>
      </c>
      <c r="J56" s="125">
        <f t="shared" si="3"/>
        <v>6204187.0856446205</v>
      </c>
      <c r="K56" s="57">
        <f>VLOOKUP(A56,'Study area wells'!$A$2:$O$330,6,FALSE)</f>
        <v>6204188</v>
      </c>
      <c r="L56" s="48" t="s">
        <v>104</v>
      </c>
      <c r="M56" s="18" t="s">
        <v>1011</v>
      </c>
      <c r="N56" s="64" t="s">
        <v>1102</v>
      </c>
      <c r="O56" s="91"/>
      <c r="P56" s="68" t="s">
        <v>16</v>
      </c>
      <c r="Q56" s="106" t="s">
        <v>1893</v>
      </c>
      <c r="R56" s="120" t="s">
        <v>27</v>
      </c>
    </row>
    <row r="57" spans="1:19" ht="15" customHeight="1" x14ac:dyDescent="0.2">
      <c r="A57" s="39" t="s">
        <v>103</v>
      </c>
      <c r="B57" s="48">
        <v>3</v>
      </c>
      <c r="C57" s="15">
        <v>56</v>
      </c>
      <c r="D57" s="15">
        <f t="shared" si="0"/>
        <v>53</v>
      </c>
      <c r="E57" s="16">
        <v>0.91435537945748246</v>
      </c>
      <c r="F57" s="16">
        <f t="shared" si="1"/>
        <v>17.067967083206337</v>
      </c>
      <c r="G57" s="16">
        <v>643.08564462054255</v>
      </c>
      <c r="H57" s="49">
        <v>626.93203291679367</v>
      </c>
      <c r="I57" s="125">
        <f t="shared" si="2"/>
        <v>6204187.0856446205</v>
      </c>
      <c r="J57" s="125">
        <f t="shared" si="3"/>
        <v>6204170.9320329167</v>
      </c>
      <c r="K57" s="57">
        <f>VLOOKUP(A57,'Study area wells'!$A$2:$O$330,6,FALSE)</f>
        <v>6204188</v>
      </c>
      <c r="L57" s="48" t="s">
        <v>77</v>
      </c>
      <c r="M57" s="17" t="s">
        <v>3</v>
      </c>
      <c r="N57" s="62" t="s">
        <v>1102</v>
      </c>
      <c r="O57" s="87"/>
      <c r="P57" s="68" t="s">
        <v>11</v>
      </c>
      <c r="Q57" s="106" t="s">
        <v>1893</v>
      </c>
      <c r="R57" s="120" t="s">
        <v>22</v>
      </c>
    </row>
    <row r="58" spans="1:19" ht="15" customHeight="1" x14ac:dyDescent="0.2">
      <c r="A58" s="39" t="s">
        <v>103</v>
      </c>
      <c r="B58" s="48">
        <v>56</v>
      </c>
      <c r="C58" s="15">
        <v>75</v>
      </c>
      <c r="D58" s="15">
        <f t="shared" si="0"/>
        <v>19</v>
      </c>
      <c r="E58" s="16">
        <v>17.067967083206337</v>
      </c>
      <c r="F58" s="16">
        <f t="shared" si="1"/>
        <v>22.858884486437059</v>
      </c>
      <c r="G58" s="16">
        <v>626.93203291679367</v>
      </c>
      <c r="H58" s="49">
        <v>621.14111551356291</v>
      </c>
      <c r="I58" s="125">
        <f t="shared" si="2"/>
        <v>6204170.9320329167</v>
      </c>
      <c r="J58" s="125">
        <f t="shared" si="3"/>
        <v>6204165.1411155136</v>
      </c>
      <c r="K58" s="57">
        <f>VLOOKUP(A58,'Study area wells'!$A$2:$O$330,6,FALSE)</f>
        <v>6204188</v>
      </c>
      <c r="L58" s="48" t="s">
        <v>105</v>
      </c>
      <c r="M58" s="17" t="s">
        <v>2</v>
      </c>
      <c r="N58" s="62" t="s">
        <v>7</v>
      </c>
      <c r="O58" s="87"/>
      <c r="P58" s="68" t="s">
        <v>15</v>
      </c>
      <c r="Q58" s="106" t="s">
        <v>7</v>
      </c>
      <c r="R58" s="120" t="s">
        <v>25</v>
      </c>
    </row>
    <row r="59" spans="1:19" ht="15" customHeight="1" x14ac:dyDescent="0.2">
      <c r="A59" s="39" t="s">
        <v>103</v>
      </c>
      <c r="B59" s="48">
        <v>75</v>
      </c>
      <c r="C59" s="15">
        <v>130</v>
      </c>
      <c r="D59" s="15">
        <f t="shared" si="0"/>
        <v>55</v>
      </c>
      <c r="E59" s="16">
        <v>22.858884486437059</v>
      </c>
      <c r="F59" s="16">
        <f t="shared" si="1"/>
        <v>39.622066443157571</v>
      </c>
      <c r="G59" s="16">
        <v>621.14111551356291</v>
      </c>
      <c r="H59" s="49">
        <v>604.37793355684244</v>
      </c>
      <c r="I59" s="125">
        <f t="shared" si="2"/>
        <v>6204165.1411155136</v>
      </c>
      <c r="J59" s="125">
        <f t="shared" si="3"/>
        <v>6204148.3779335571</v>
      </c>
      <c r="K59" s="57">
        <f>VLOOKUP(A59,'Study area wells'!$A$2:$O$330,6,FALSE)</f>
        <v>6204188</v>
      </c>
      <c r="L59" s="48" t="s">
        <v>106</v>
      </c>
      <c r="M59" s="17" t="s">
        <v>2</v>
      </c>
      <c r="N59" s="62" t="s">
        <v>7</v>
      </c>
      <c r="O59" s="87"/>
      <c r="P59" s="68" t="s">
        <v>15</v>
      </c>
      <c r="Q59" s="106" t="s">
        <v>7</v>
      </c>
      <c r="R59" s="120" t="s">
        <v>25</v>
      </c>
    </row>
    <row r="60" spans="1:19" s="13" customFormat="1" ht="15" customHeight="1" x14ac:dyDescent="0.2">
      <c r="A60" s="38" t="s">
        <v>107</v>
      </c>
      <c r="B60" s="46">
        <v>0</v>
      </c>
      <c r="C60" s="11">
        <v>40</v>
      </c>
      <c r="D60" s="11">
        <f t="shared" si="0"/>
        <v>40</v>
      </c>
      <c r="E60" s="12">
        <v>0</v>
      </c>
      <c r="F60" s="12">
        <f t="shared" si="1"/>
        <v>12.1914050594331</v>
      </c>
      <c r="G60" s="12">
        <v>670</v>
      </c>
      <c r="H60" s="47">
        <v>657.80859494056688</v>
      </c>
      <c r="I60" s="125">
        <f t="shared" si="2"/>
        <v>6209872</v>
      </c>
      <c r="J60" s="125">
        <f t="shared" si="3"/>
        <v>6209859.8085949402</v>
      </c>
      <c r="K60" s="57">
        <f>VLOOKUP(A60,'Study area wells'!$A$2:$O$330,6,FALSE)</f>
        <v>6209872</v>
      </c>
      <c r="L60" s="46" t="s">
        <v>1037</v>
      </c>
      <c r="M60" s="14" t="s">
        <v>1958</v>
      </c>
      <c r="N60" s="61" t="s">
        <v>1895</v>
      </c>
      <c r="O60" s="90"/>
      <c r="P60" s="76" t="s">
        <v>18</v>
      </c>
      <c r="Q60" s="104" t="s">
        <v>1893</v>
      </c>
      <c r="R60" s="119" t="s">
        <v>1012</v>
      </c>
      <c r="S60" s="58"/>
    </row>
    <row r="61" spans="1:19" ht="15" customHeight="1" x14ac:dyDescent="0.2">
      <c r="A61" s="39" t="s">
        <v>108</v>
      </c>
      <c r="B61" s="48">
        <v>0</v>
      </c>
      <c r="C61" s="15">
        <v>40</v>
      </c>
      <c r="D61" s="15">
        <f t="shared" si="0"/>
        <v>40</v>
      </c>
      <c r="E61" s="16">
        <v>0</v>
      </c>
      <c r="F61" s="16">
        <f t="shared" si="1"/>
        <v>12.1914050594331</v>
      </c>
      <c r="G61" s="16">
        <v>708</v>
      </c>
      <c r="H61" s="49">
        <v>695.80859494056688</v>
      </c>
      <c r="I61" s="125">
        <f t="shared" si="2"/>
        <v>6181736</v>
      </c>
      <c r="J61" s="125">
        <f t="shared" si="3"/>
        <v>6181723.8085949402</v>
      </c>
      <c r="K61" s="57">
        <f>VLOOKUP(A61,'Study area wells'!$A$2:$O$330,6,FALSE)</f>
        <v>6181736</v>
      </c>
      <c r="L61" s="48" t="s">
        <v>109</v>
      </c>
      <c r="M61" s="17" t="s">
        <v>3</v>
      </c>
      <c r="N61" s="62" t="s">
        <v>1102</v>
      </c>
      <c r="O61" s="87"/>
      <c r="P61" s="68" t="s">
        <v>1186</v>
      </c>
      <c r="Q61" s="106" t="s">
        <v>1893</v>
      </c>
    </row>
    <row r="62" spans="1:19" ht="15" customHeight="1" x14ac:dyDescent="0.2">
      <c r="A62" s="39" t="s">
        <v>108</v>
      </c>
      <c r="B62" s="48">
        <v>40</v>
      </c>
      <c r="C62" s="15">
        <v>101</v>
      </c>
      <c r="D62" s="15">
        <f t="shared" si="0"/>
        <v>61</v>
      </c>
      <c r="E62" s="16">
        <v>12.1914050594331</v>
      </c>
      <c r="F62" s="16">
        <f t="shared" si="1"/>
        <v>30.783297775068576</v>
      </c>
      <c r="G62" s="16">
        <v>695.80859494056688</v>
      </c>
      <c r="H62" s="49">
        <v>677.2167022249314</v>
      </c>
      <c r="I62" s="125">
        <f t="shared" si="2"/>
        <v>6181723.8085949402</v>
      </c>
      <c r="J62" s="125">
        <f t="shared" si="3"/>
        <v>6181705.2167022247</v>
      </c>
      <c r="K62" s="57">
        <f>VLOOKUP(A62,'Study area wells'!$A$2:$O$330,6,FALSE)</f>
        <v>6181736</v>
      </c>
      <c r="L62" s="48" t="s">
        <v>1076</v>
      </c>
      <c r="M62" s="17" t="s">
        <v>1263</v>
      </c>
      <c r="N62" s="62" t="s">
        <v>1102</v>
      </c>
      <c r="O62" s="87"/>
      <c r="P62" s="68" t="s">
        <v>14</v>
      </c>
      <c r="Q62" s="106" t="s">
        <v>1893</v>
      </c>
      <c r="R62" s="120" t="s">
        <v>22</v>
      </c>
    </row>
    <row r="63" spans="1:19" s="13" customFormat="1" ht="15" customHeight="1" x14ac:dyDescent="0.2">
      <c r="A63" s="38" t="s">
        <v>111</v>
      </c>
      <c r="B63" s="46">
        <v>0</v>
      </c>
      <c r="C63" s="11">
        <v>180</v>
      </c>
      <c r="D63" s="11">
        <f t="shared" si="0"/>
        <v>180</v>
      </c>
      <c r="E63" s="12">
        <v>0</v>
      </c>
      <c r="F63" s="12">
        <f t="shared" si="1"/>
        <v>54.861322767448947</v>
      </c>
      <c r="G63" s="12">
        <v>726</v>
      </c>
      <c r="H63" s="47">
        <v>671.138677232551</v>
      </c>
      <c r="I63" s="125">
        <f t="shared" si="2"/>
        <v>6159785</v>
      </c>
      <c r="J63" s="125">
        <f t="shared" si="3"/>
        <v>6159730.1386772329</v>
      </c>
      <c r="K63" s="57">
        <f>VLOOKUP(A63,'Study area wells'!$A$2:$O$330,6,FALSE)</f>
        <v>6159785</v>
      </c>
      <c r="L63" s="46" t="s">
        <v>112</v>
      </c>
      <c r="M63" s="14" t="s">
        <v>1958</v>
      </c>
      <c r="N63" s="61" t="s">
        <v>1895</v>
      </c>
      <c r="O63" s="90"/>
      <c r="P63" s="76" t="s">
        <v>11</v>
      </c>
      <c r="Q63" s="104" t="s">
        <v>1893</v>
      </c>
      <c r="R63" s="119" t="s">
        <v>359</v>
      </c>
      <c r="S63" s="58"/>
    </row>
    <row r="64" spans="1:19" s="13" customFormat="1" ht="15" customHeight="1" x14ac:dyDescent="0.2">
      <c r="A64" s="38" t="s">
        <v>111</v>
      </c>
      <c r="B64" s="46">
        <v>180</v>
      </c>
      <c r="C64" s="11">
        <v>218</v>
      </c>
      <c r="D64" s="11">
        <f t="shared" si="0"/>
        <v>38</v>
      </c>
      <c r="E64" s="12">
        <v>54.861322767448947</v>
      </c>
      <c r="F64" s="12">
        <f t="shared" si="1"/>
        <v>66.443157573910383</v>
      </c>
      <c r="G64" s="12">
        <v>671.138677232551</v>
      </c>
      <c r="H64" s="47">
        <v>659.55684242608959</v>
      </c>
      <c r="I64" s="125">
        <f t="shared" si="2"/>
        <v>6159730.1386772329</v>
      </c>
      <c r="J64" s="125">
        <f t="shared" si="3"/>
        <v>6159718.5568424258</v>
      </c>
      <c r="K64" s="57">
        <f>VLOOKUP(A64,'Study area wells'!$A$2:$O$330,6,FALSE)</f>
        <v>6159785</v>
      </c>
      <c r="L64" s="46" t="s">
        <v>29</v>
      </c>
      <c r="M64" s="14" t="s">
        <v>1</v>
      </c>
      <c r="N64" s="61" t="s">
        <v>7</v>
      </c>
      <c r="O64" s="90"/>
      <c r="P64" s="76" t="s">
        <v>10</v>
      </c>
      <c r="Q64" s="104" t="s">
        <v>7</v>
      </c>
      <c r="R64" s="119" t="s">
        <v>29</v>
      </c>
      <c r="S64" s="58"/>
    </row>
    <row r="65" spans="1:19" ht="15" customHeight="1" x14ac:dyDescent="0.2">
      <c r="A65" s="39" t="s">
        <v>113</v>
      </c>
      <c r="B65" s="48">
        <v>0</v>
      </c>
      <c r="C65" s="15">
        <v>19</v>
      </c>
      <c r="D65" s="15">
        <f t="shared" si="0"/>
        <v>19</v>
      </c>
      <c r="E65" s="16">
        <v>0</v>
      </c>
      <c r="F65" s="16">
        <f t="shared" si="1"/>
        <v>5.790917403230722</v>
      </c>
      <c r="G65" s="16">
        <v>725</v>
      </c>
      <c r="H65" s="49">
        <v>719.20908259676924</v>
      </c>
      <c r="I65" s="125">
        <f t="shared" si="2"/>
        <v>6185807</v>
      </c>
      <c r="J65" s="125">
        <f t="shared" si="3"/>
        <v>6185801.2090825969</v>
      </c>
      <c r="K65" s="57">
        <f>VLOOKUP(A65,'Study area wells'!$A$2:$O$330,6,FALSE)</f>
        <v>6185807</v>
      </c>
      <c r="L65" s="48" t="s">
        <v>77</v>
      </c>
      <c r="M65" s="17" t="s">
        <v>3</v>
      </c>
      <c r="N65" s="62" t="s">
        <v>1102</v>
      </c>
      <c r="O65" s="87"/>
      <c r="P65" s="68" t="s">
        <v>11</v>
      </c>
      <c r="Q65" s="106" t="s">
        <v>1893</v>
      </c>
      <c r="R65" s="120" t="s">
        <v>22</v>
      </c>
    </row>
    <row r="66" spans="1:19" ht="12.75" x14ac:dyDescent="0.2">
      <c r="A66" s="39" t="s">
        <v>113</v>
      </c>
      <c r="B66" s="48">
        <v>19</v>
      </c>
      <c r="C66" s="15">
        <v>24</v>
      </c>
      <c r="D66" s="15">
        <f t="shared" ref="D66:D129" si="4">C66-B66</f>
        <v>5</v>
      </c>
      <c r="E66" s="16">
        <v>5.790917403230722</v>
      </c>
      <c r="F66" s="16">
        <f t="shared" ref="F66:F129" si="5">C66/3.281</f>
        <v>7.3148430356598597</v>
      </c>
      <c r="G66" s="16">
        <v>719.20908259676924</v>
      </c>
      <c r="H66" s="49">
        <v>717.68515696434019</v>
      </c>
      <c r="I66" s="125">
        <f t="shared" ref="I66:I129" si="6">K66-E66</f>
        <v>6185801.2090825969</v>
      </c>
      <c r="J66" s="125">
        <f t="shared" ref="J66:J129" si="7">K66-F66</f>
        <v>6185799.6851569647</v>
      </c>
      <c r="K66" s="57">
        <f>VLOOKUP(A66,'Study area wells'!$A$2:$O$330,6,FALSE)</f>
        <v>6185807</v>
      </c>
      <c r="L66" s="48" t="s">
        <v>114</v>
      </c>
      <c r="M66" s="17" t="s">
        <v>5</v>
      </c>
      <c r="N66" s="62" t="s">
        <v>1894</v>
      </c>
      <c r="O66" s="87"/>
      <c r="P66" s="68" t="s">
        <v>34</v>
      </c>
      <c r="Q66" s="106" t="s">
        <v>1893</v>
      </c>
      <c r="R66" s="120" t="s">
        <v>35</v>
      </c>
    </row>
    <row r="67" spans="1:19" s="13" customFormat="1" ht="12.75" x14ac:dyDescent="0.2">
      <c r="A67" s="38" t="s">
        <v>115</v>
      </c>
      <c r="B67" s="46">
        <v>0</v>
      </c>
      <c r="C67" s="11">
        <v>198</v>
      </c>
      <c r="D67" s="11">
        <f t="shared" si="4"/>
        <v>198</v>
      </c>
      <c r="E67" s="12">
        <v>0</v>
      </c>
      <c r="F67" s="12">
        <f t="shared" si="5"/>
        <v>60.347455044193843</v>
      </c>
      <c r="G67" s="12">
        <v>731</v>
      </c>
      <c r="H67" s="47">
        <v>670.65254495580621</v>
      </c>
      <c r="I67" s="125">
        <f t="shared" si="6"/>
        <v>6158120</v>
      </c>
      <c r="J67" s="125">
        <f t="shared" si="7"/>
        <v>6158059.6525449557</v>
      </c>
      <c r="K67" s="57">
        <f>VLOOKUP(A67,'Study area wells'!$A$2:$O$330,6,FALSE)</f>
        <v>6158120</v>
      </c>
      <c r="L67" s="46" t="s">
        <v>69</v>
      </c>
      <c r="M67" s="13" t="s">
        <v>3</v>
      </c>
      <c r="N67" s="60" t="s">
        <v>1102</v>
      </c>
      <c r="O67" s="85"/>
      <c r="P67" s="76" t="s">
        <v>11</v>
      </c>
      <c r="Q67" s="104" t="s">
        <v>1893</v>
      </c>
      <c r="R67" s="119" t="s">
        <v>22</v>
      </c>
      <c r="S67" s="58"/>
    </row>
    <row r="68" spans="1:19" s="13" customFormat="1" ht="15" customHeight="1" x14ac:dyDescent="0.2">
      <c r="A68" s="38" t="s">
        <v>115</v>
      </c>
      <c r="B68" s="46">
        <v>198</v>
      </c>
      <c r="C68" s="11">
        <v>200</v>
      </c>
      <c r="D68" s="11">
        <f t="shared" si="4"/>
        <v>2</v>
      </c>
      <c r="E68" s="12">
        <v>60.347455044193843</v>
      </c>
      <c r="F68" s="12">
        <f t="shared" si="5"/>
        <v>60.957025297165494</v>
      </c>
      <c r="G68" s="12">
        <v>670.65254495580621</v>
      </c>
      <c r="H68" s="47">
        <v>670.0429747028345</v>
      </c>
      <c r="I68" s="125">
        <f t="shared" si="6"/>
        <v>6158059.6525449557</v>
      </c>
      <c r="J68" s="125">
        <f t="shared" si="7"/>
        <v>6158059.042974703</v>
      </c>
      <c r="K68" s="57">
        <f>VLOOKUP(A68,'Study area wells'!$A$2:$O$330,6,FALSE)</f>
        <v>6158120</v>
      </c>
      <c r="L68" s="46" t="s">
        <v>29</v>
      </c>
      <c r="M68" s="14" t="s">
        <v>1</v>
      </c>
      <c r="N68" s="61" t="s">
        <v>7</v>
      </c>
      <c r="O68" s="90"/>
      <c r="P68" s="76" t="s">
        <v>10</v>
      </c>
      <c r="Q68" s="104" t="s">
        <v>7</v>
      </c>
      <c r="R68" s="119" t="s">
        <v>29</v>
      </c>
      <c r="S68" s="58"/>
    </row>
    <row r="69" spans="1:19" ht="15" customHeight="1" x14ac:dyDescent="0.2">
      <c r="A69" s="39" t="s">
        <v>116</v>
      </c>
      <c r="B69" s="48">
        <v>0</v>
      </c>
      <c r="C69" s="15">
        <v>180</v>
      </c>
      <c r="D69" s="15">
        <f t="shared" si="4"/>
        <v>180</v>
      </c>
      <c r="E69" s="16">
        <v>0</v>
      </c>
      <c r="F69" s="16">
        <f t="shared" si="5"/>
        <v>54.861322767448947</v>
      </c>
      <c r="G69" s="16">
        <v>738</v>
      </c>
      <c r="H69" s="49">
        <v>683.138677232551</v>
      </c>
      <c r="I69" s="125">
        <f t="shared" si="6"/>
        <v>6185243</v>
      </c>
      <c r="J69" s="125">
        <f t="shared" si="7"/>
        <v>6185188.1386772329</v>
      </c>
      <c r="K69" s="57">
        <f>VLOOKUP(A69,'Study area wells'!$A$2:$O$330,6,FALSE)</f>
        <v>6185243</v>
      </c>
      <c r="L69" s="48" t="s">
        <v>117</v>
      </c>
      <c r="M69" s="17" t="s">
        <v>1263</v>
      </c>
      <c r="N69" s="62" t="s">
        <v>1102</v>
      </c>
      <c r="O69" s="87"/>
      <c r="P69" s="68" t="s">
        <v>14</v>
      </c>
      <c r="Q69" s="106" t="s">
        <v>1893</v>
      </c>
      <c r="R69" s="120" t="s">
        <v>22</v>
      </c>
    </row>
    <row r="70" spans="1:19" ht="12.75" x14ac:dyDescent="0.2">
      <c r="A70" s="39" t="s">
        <v>116</v>
      </c>
      <c r="B70" s="48">
        <v>180</v>
      </c>
      <c r="C70" s="15">
        <v>250</v>
      </c>
      <c r="D70" s="15">
        <f t="shared" si="4"/>
        <v>70</v>
      </c>
      <c r="E70" s="16">
        <v>54.861322767448947</v>
      </c>
      <c r="F70" s="16">
        <f t="shared" si="5"/>
        <v>76.196281621456876</v>
      </c>
      <c r="G70" s="16">
        <v>683.138677232551</v>
      </c>
      <c r="H70" s="49">
        <v>661.80371837854318</v>
      </c>
      <c r="I70" s="125">
        <f t="shared" si="6"/>
        <v>6185188.1386772329</v>
      </c>
      <c r="J70" s="125">
        <f t="shared" si="7"/>
        <v>6185166.8037183788</v>
      </c>
      <c r="K70" s="57">
        <f>VLOOKUP(A70,'Study area wells'!$A$2:$O$330,6,FALSE)</f>
        <v>6185243</v>
      </c>
      <c r="L70" s="48" t="s">
        <v>51</v>
      </c>
      <c r="M70" s="17" t="s">
        <v>1091</v>
      </c>
      <c r="N70" s="62" t="s">
        <v>7</v>
      </c>
      <c r="O70" s="87"/>
      <c r="P70" s="68" t="s">
        <v>13</v>
      </c>
      <c r="Q70" s="106" t="s">
        <v>7</v>
      </c>
      <c r="R70" s="120" t="s">
        <v>23</v>
      </c>
    </row>
    <row r="71" spans="1:19" s="36" customFormat="1" ht="15" customHeight="1" x14ac:dyDescent="0.2">
      <c r="A71" s="41" t="s">
        <v>118</v>
      </c>
      <c r="B71" s="52">
        <v>0</v>
      </c>
      <c r="C71" s="33">
        <v>75</v>
      </c>
      <c r="D71" s="33">
        <f t="shared" si="4"/>
        <v>75</v>
      </c>
      <c r="E71" s="34">
        <v>0</v>
      </c>
      <c r="F71" s="34">
        <f t="shared" si="5"/>
        <v>22.858884486437059</v>
      </c>
      <c r="G71" s="34">
        <v>668</v>
      </c>
      <c r="H71" s="53">
        <v>645.14111551356291</v>
      </c>
      <c r="I71" s="125">
        <f t="shared" si="6"/>
        <v>6182643</v>
      </c>
      <c r="J71" s="125">
        <f t="shared" si="7"/>
        <v>6182620.1411155136</v>
      </c>
      <c r="K71" s="57">
        <f>VLOOKUP(A71,'Study area wells'!$A$2:$O$330,6,FALSE)</f>
        <v>6182643</v>
      </c>
      <c r="L71" s="52" t="s">
        <v>22</v>
      </c>
      <c r="M71" s="35" t="s">
        <v>3</v>
      </c>
      <c r="N71" s="65" t="s">
        <v>1102</v>
      </c>
      <c r="O71" s="92"/>
      <c r="P71" s="110" t="s">
        <v>11</v>
      </c>
      <c r="Q71" s="111" t="s">
        <v>1893</v>
      </c>
      <c r="R71" s="122" t="s">
        <v>22</v>
      </c>
      <c r="S71" s="100"/>
    </row>
    <row r="72" spans="1:19" s="36" customFormat="1" ht="15" customHeight="1" x14ac:dyDescent="0.2">
      <c r="A72" s="41" t="s">
        <v>118</v>
      </c>
      <c r="B72" s="52">
        <v>75</v>
      </c>
      <c r="C72" s="33">
        <v>80</v>
      </c>
      <c r="D72" s="33">
        <f t="shared" si="4"/>
        <v>5</v>
      </c>
      <c r="E72" s="34">
        <v>22.858884486437059</v>
      </c>
      <c r="F72" s="34">
        <f t="shared" si="5"/>
        <v>24.3828101188662</v>
      </c>
      <c r="G72" s="34">
        <v>645.14111551356291</v>
      </c>
      <c r="H72" s="53">
        <v>643.61718988113375</v>
      </c>
      <c r="I72" s="125">
        <f t="shared" si="6"/>
        <v>6182620.1411155136</v>
      </c>
      <c r="J72" s="125">
        <f t="shared" si="7"/>
        <v>6182618.6171898814</v>
      </c>
      <c r="K72" s="57">
        <f>VLOOKUP(A72,'Study area wells'!$A$2:$O$330,6,FALSE)</f>
        <v>6182643</v>
      </c>
      <c r="L72" s="52" t="s">
        <v>119</v>
      </c>
      <c r="M72" s="35" t="s">
        <v>42</v>
      </c>
      <c r="N72" s="65" t="s">
        <v>1894</v>
      </c>
      <c r="O72" s="92"/>
      <c r="P72" s="110" t="s">
        <v>599</v>
      </c>
      <c r="Q72" s="111" t="s">
        <v>1893</v>
      </c>
      <c r="R72" s="122" t="s">
        <v>22</v>
      </c>
      <c r="S72" s="100"/>
    </row>
    <row r="73" spans="1:19" s="13" customFormat="1" ht="15" customHeight="1" x14ac:dyDescent="0.2">
      <c r="A73" s="38" t="s">
        <v>120</v>
      </c>
      <c r="B73" s="46">
        <v>0</v>
      </c>
      <c r="C73" s="11">
        <v>34</v>
      </c>
      <c r="D73" s="11">
        <f t="shared" si="4"/>
        <v>34</v>
      </c>
      <c r="E73" s="12">
        <v>0</v>
      </c>
      <c r="F73" s="12">
        <f t="shared" si="5"/>
        <v>10.362694300518134</v>
      </c>
      <c r="G73" s="12">
        <v>750</v>
      </c>
      <c r="H73" s="47">
        <v>739.63730569948189</v>
      </c>
      <c r="I73" s="125">
        <f t="shared" si="6"/>
        <v>6183962</v>
      </c>
      <c r="J73" s="125">
        <f t="shared" si="7"/>
        <v>6183951.6373056993</v>
      </c>
      <c r="K73" s="57">
        <f>VLOOKUP(A73,'Study area wells'!$A$2:$O$330,6,FALSE)</f>
        <v>6183962</v>
      </c>
      <c r="L73" s="46" t="s">
        <v>110</v>
      </c>
      <c r="M73" s="14" t="s">
        <v>3</v>
      </c>
      <c r="N73" s="61" t="s">
        <v>1102</v>
      </c>
      <c r="O73" s="90"/>
      <c r="P73" s="76" t="s">
        <v>11</v>
      </c>
      <c r="Q73" s="104" t="s">
        <v>1893</v>
      </c>
      <c r="R73" s="119" t="s">
        <v>22</v>
      </c>
      <c r="S73" s="58"/>
    </row>
    <row r="74" spans="1:19" ht="15" customHeight="1" x14ac:dyDescent="0.2">
      <c r="A74" s="39" t="s">
        <v>121</v>
      </c>
      <c r="B74" s="48">
        <v>0</v>
      </c>
      <c r="C74" s="15">
        <v>14</v>
      </c>
      <c r="D74" s="15">
        <f t="shared" si="4"/>
        <v>14</v>
      </c>
      <c r="E74" s="16">
        <v>0</v>
      </c>
      <c r="F74" s="16">
        <f t="shared" si="5"/>
        <v>4.2669917708015843</v>
      </c>
      <c r="G74" s="16">
        <v>778</v>
      </c>
      <c r="H74" s="49">
        <v>773.73300822919839</v>
      </c>
      <c r="I74" s="125">
        <f t="shared" si="6"/>
        <v>6180013</v>
      </c>
      <c r="J74" s="125">
        <f t="shared" si="7"/>
        <v>6180008.7330082292</v>
      </c>
      <c r="K74" s="57">
        <f>VLOOKUP(A74,'Study area wells'!$A$2:$O$330,6,FALSE)</f>
        <v>6180013</v>
      </c>
      <c r="L74" s="48" t="s">
        <v>1038</v>
      </c>
      <c r="M74" s="17" t="s">
        <v>1263</v>
      </c>
      <c r="N74" s="62" t="s">
        <v>1102</v>
      </c>
      <c r="O74" s="87"/>
      <c r="P74" s="68" t="s">
        <v>14</v>
      </c>
      <c r="Q74" s="106" t="s">
        <v>1893</v>
      </c>
      <c r="R74" s="120" t="s">
        <v>1013</v>
      </c>
    </row>
    <row r="75" spans="1:19" s="13" customFormat="1" ht="15" customHeight="1" x14ac:dyDescent="0.2">
      <c r="A75" s="38" t="s">
        <v>122</v>
      </c>
      <c r="B75" s="46">
        <v>0</v>
      </c>
      <c r="C75" s="11">
        <v>16</v>
      </c>
      <c r="D75" s="11">
        <f t="shared" si="4"/>
        <v>16</v>
      </c>
      <c r="E75" s="12">
        <v>0</v>
      </c>
      <c r="F75" s="12">
        <f t="shared" si="5"/>
        <v>4.8765620237732392</v>
      </c>
      <c r="G75" s="12">
        <v>671</v>
      </c>
      <c r="H75" s="47">
        <v>666.1234379762268</v>
      </c>
      <c r="I75" s="125">
        <f t="shared" si="6"/>
        <v>6209869</v>
      </c>
      <c r="J75" s="125">
        <f t="shared" si="7"/>
        <v>6209864.1234379765</v>
      </c>
      <c r="K75" s="57">
        <f>VLOOKUP(A75,'Study area wells'!$A$2:$O$330,6,FALSE)</f>
        <v>6209869</v>
      </c>
      <c r="L75" s="46" t="s">
        <v>22</v>
      </c>
      <c r="M75" s="14" t="s">
        <v>3</v>
      </c>
      <c r="N75" s="61" t="s">
        <v>1102</v>
      </c>
      <c r="O75" s="90"/>
      <c r="P75" s="76" t="s">
        <v>11</v>
      </c>
      <c r="Q75" s="104" t="s">
        <v>1893</v>
      </c>
      <c r="R75" s="119" t="s">
        <v>22</v>
      </c>
      <c r="S75" s="58"/>
    </row>
    <row r="76" spans="1:19" ht="12.75" x14ac:dyDescent="0.2">
      <c r="A76" s="39" t="s">
        <v>124</v>
      </c>
      <c r="B76" s="48">
        <v>0</v>
      </c>
      <c r="C76" s="15">
        <v>18</v>
      </c>
      <c r="D76" s="15">
        <f t="shared" si="4"/>
        <v>18</v>
      </c>
      <c r="E76" s="16">
        <v>0</v>
      </c>
      <c r="F76" s="16">
        <f t="shared" si="5"/>
        <v>5.486132276744895</v>
      </c>
      <c r="G76" s="16">
        <v>721</v>
      </c>
      <c r="H76" s="49">
        <v>715.51386772325509</v>
      </c>
      <c r="I76" s="125">
        <f t="shared" si="6"/>
        <v>6191762</v>
      </c>
      <c r="J76" s="125">
        <f t="shared" si="7"/>
        <v>6191756.5138677228</v>
      </c>
      <c r="K76" s="57">
        <f>VLOOKUP(A76,'Study area wells'!$A$2:$O$330,6,FALSE)</f>
        <v>6191762</v>
      </c>
      <c r="L76" s="48" t="s">
        <v>123</v>
      </c>
      <c r="M76" s="17" t="s">
        <v>3</v>
      </c>
      <c r="N76" s="62" t="s">
        <v>1102</v>
      </c>
      <c r="O76" s="87"/>
      <c r="P76" s="68" t="s">
        <v>11</v>
      </c>
      <c r="Q76" s="106" t="s">
        <v>1893</v>
      </c>
      <c r="R76" s="120" t="s">
        <v>22</v>
      </c>
    </row>
    <row r="77" spans="1:19" s="13" customFormat="1" ht="12.75" x14ac:dyDescent="0.2">
      <c r="A77" s="38" t="s">
        <v>125</v>
      </c>
      <c r="B77" s="46">
        <v>0</v>
      </c>
      <c r="C77" s="11">
        <v>2</v>
      </c>
      <c r="D77" s="11">
        <f t="shared" si="4"/>
        <v>2</v>
      </c>
      <c r="E77" s="12">
        <v>0</v>
      </c>
      <c r="F77" s="12">
        <f t="shared" si="5"/>
        <v>0.6095702529716549</v>
      </c>
      <c r="G77" s="12">
        <v>723</v>
      </c>
      <c r="H77" s="47">
        <v>722.39042974702829</v>
      </c>
      <c r="I77" s="125">
        <f t="shared" si="6"/>
        <v>6190183</v>
      </c>
      <c r="J77" s="125">
        <f t="shared" si="7"/>
        <v>6190182.3904297473</v>
      </c>
      <c r="K77" s="57">
        <f>VLOOKUP(A77,'Study area wells'!$A$2:$O$330,6,FALSE)</f>
        <v>6190183</v>
      </c>
      <c r="L77" s="46" t="s">
        <v>126</v>
      </c>
      <c r="M77" s="14" t="s">
        <v>1011</v>
      </c>
      <c r="N77" s="61" t="s">
        <v>1102</v>
      </c>
      <c r="O77" s="90"/>
      <c r="P77" s="76" t="s">
        <v>16</v>
      </c>
      <c r="Q77" s="104" t="s">
        <v>1893</v>
      </c>
      <c r="R77" s="119" t="s">
        <v>27</v>
      </c>
      <c r="S77" s="58"/>
    </row>
    <row r="78" spans="1:19" s="13" customFormat="1" ht="12.75" x14ac:dyDescent="0.2">
      <c r="A78" s="38" t="s">
        <v>125</v>
      </c>
      <c r="B78" s="46">
        <v>2</v>
      </c>
      <c r="C78" s="11">
        <v>37</v>
      </c>
      <c r="D78" s="11">
        <f t="shared" si="4"/>
        <v>35</v>
      </c>
      <c r="E78" s="12">
        <v>0.6095702529716549</v>
      </c>
      <c r="F78" s="12">
        <f t="shared" si="5"/>
        <v>11.277049679975617</v>
      </c>
      <c r="G78" s="12">
        <v>722.39042974702829</v>
      </c>
      <c r="H78" s="47">
        <v>711.72295032002444</v>
      </c>
      <c r="I78" s="125">
        <f t="shared" si="6"/>
        <v>6190182.3904297473</v>
      </c>
      <c r="J78" s="125">
        <f t="shared" si="7"/>
        <v>6190171.7229503198</v>
      </c>
      <c r="K78" s="57">
        <f>VLOOKUP(A78,'Study area wells'!$A$2:$O$330,6,FALSE)</f>
        <v>6190183</v>
      </c>
      <c r="L78" s="46" t="s">
        <v>127</v>
      </c>
      <c r="M78" s="14" t="s">
        <v>44</v>
      </c>
      <c r="N78" s="61" t="s">
        <v>1102</v>
      </c>
      <c r="O78" s="90"/>
      <c r="P78" s="76" t="s">
        <v>31</v>
      </c>
      <c r="Q78" s="104" t="s">
        <v>1893</v>
      </c>
      <c r="R78" s="119" t="s">
        <v>32</v>
      </c>
      <c r="S78" s="58"/>
    </row>
    <row r="79" spans="1:19" ht="15" customHeight="1" x14ac:dyDescent="0.2">
      <c r="A79" s="39" t="s">
        <v>128</v>
      </c>
      <c r="B79" s="48">
        <v>0</v>
      </c>
      <c r="C79" s="15">
        <v>50</v>
      </c>
      <c r="D79" s="15">
        <f t="shared" si="4"/>
        <v>50</v>
      </c>
      <c r="E79" s="16">
        <v>0</v>
      </c>
      <c r="F79" s="16">
        <f t="shared" si="5"/>
        <v>15.239256324291373</v>
      </c>
      <c r="G79" s="16">
        <v>723</v>
      </c>
      <c r="H79" s="49">
        <v>707.76074367570868</v>
      </c>
      <c r="I79" s="125">
        <f t="shared" si="6"/>
        <v>6187121</v>
      </c>
      <c r="J79" s="125">
        <f t="shared" si="7"/>
        <v>6187105.7607436758</v>
      </c>
      <c r="K79" s="57">
        <f>VLOOKUP(A79,'Study area wells'!$A$2:$O$330,6,FALSE)</f>
        <v>6187121</v>
      </c>
      <c r="L79" s="48" t="s">
        <v>22</v>
      </c>
      <c r="M79" s="17" t="s">
        <v>3</v>
      </c>
      <c r="N79" s="62" t="s">
        <v>1102</v>
      </c>
      <c r="O79" s="87"/>
      <c r="P79" s="68" t="s">
        <v>11</v>
      </c>
      <c r="Q79" s="106" t="s">
        <v>1893</v>
      </c>
      <c r="R79" s="120" t="s">
        <v>22</v>
      </c>
    </row>
    <row r="80" spans="1:19" ht="15" customHeight="1" x14ac:dyDescent="0.2">
      <c r="A80" s="39" t="s">
        <v>128</v>
      </c>
      <c r="B80" s="48">
        <v>50</v>
      </c>
      <c r="C80" s="15">
        <v>55</v>
      </c>
      <c r="D80" s="15">
        <f t="shared" si="4"/>
        <v>5</v>
      </c>
      <c r="E80" s="16">
        <v>15.239256324291373</v>
      </c>
      <c r="F80" s="16">
        <f t="shared" si="5"/>
        <v>16.763181956720512</v>
      </c>
      <c r="G80" s="16">
        <v>707.76074367570868</v>
      </c>
      <c r="H80" s="49">
        <v>706.23681804327953</v>
      </c>
      <c r="I80" s="125">
        <f t="shared" si="6"/>
        <v>6187105.7607436758</v>
      </c>
      <c r="J80" s="125">
        <f t="shared" si="7"/>
        <v>6187104.2368180435</v>
      </c>
      <c r="K80" s="57">
        <f>VLOOKUP(A80,'Study area wells'!$A$2:$O$330,6,FALSE)</f>
        <v>6187121</v>
      </c>
      <c r="L80" s="48" t="s">
        <v>129</v>
      </c>
      <c r="M80" s="17" t="s">
        <v>5</v>
      </c>
      <c r="N80" s="62" t="s">
        <v>1894</v>
      </c>
      <c r="O80" s="87"/>
      <c r="P80" s="68" t="s">
        <v>632</v>
      </c>
      <c r="Q80" s="106" t="s">
        <v>1893</v>
      </c>
      <c r="R80" s="120" t="s">
        <v>35</v>
      </c>
    </row>
    <row r="81" spans="1:19" s="13" customFormat="1" ht="15" customHeight="1" x14ac:dyDescent="0.2">
      <c r="A81" s="38" t="s">
        <v>130</v>
      </c>
      <c r="B81" s="46">
        <v>0</v>
      </c>
      <c r="C81" s="11">
        <v>121</v>
      </c>
      <c r="D81" s="11">
        <f t="shared" si="4"/>
        <v>121</v>
      </c>
      <c r="E81" s="12">
        <v>0</v>
      </c>
      <c r="F81" s="12">
        <f t="shared" si="5"/>
        <v>36.879000304785123</v>
      </c>
      <c r="G81" s="12">
        <v>668</v>
      </c>
      <c r="H81" s="47">
        <v>631.12099969521489</v>
      </c>
      <c r="I81" s="125">
        <f t="shared" si="6"/>
        <v>6182682</v>
      </c>
      <c r="J81" s="125">
        <f t="shared" si="7"/>
        <v>6182645.1209996948</v>
      </c>
      <c r="K81" s="57">
        <f>VLOOKUP(A81,'Study area wells'!$A$2:$O$330,6,FALSE)</f>
        <v>6182682</v>
      </c>
      <c r="L81" s="46" t="s">
        <v>22</v>
      </c>
      <c r="M81" s="14" t="s">
        <v>3</v>
      </c>
      <c r="N81" s="61" t="s">
        <v>1102</v>
      </c>
      <c r="O81" s="90"/>
      <c r="P81" s="76" t="s">
        <v>11</v>
      </c>
      <c r="Q81" s="104" t="s">
        <v>1893</v>
      </c>
      <c r="R81" s="119" t="s">
        <v>22</v>
      </c>
      <c r="S81" s="58"/>
    </row>
    <row r="82" spans="1:19" s="13" customFormat="1" ht="12.75" x14ac:dyDescent="0.2">
      <c r="A82" s="38" t="s">
        <v>130</v>
      </c>
      <c r="B82" s="46">
        <v>121</v>
      </c>
      <c r="C82" s="11">
        <v>122</v>
      </c>
      <c r="D82" s="11">
        <f t="shared" si="4"/>
        <v>1</v>
      </c>
      <c r="E82" s="12">
        <v>36.879000304785123</v>
      </c>
      <c r="F82" s="12">
        <f t="shared" si="5"/>
        <v>37.183785431270955</v>
      </c>
      <c r="G82" s="12">
        <v>631.12099969521489</v>
      </c>
      <c r="H82" s="47">
        <v>630.81621456872904</v>
      </c>
      <c r="I82" s="125">
        <f t="shared" si="6"/>
        <v>6182645.1209996948</v>
      </c>
      <c r="J82" s="125">
        <f t="shared" si="7"/>
        <v>6182644.8162145689</v>
      </c>
      <c r="K82" s="57">
        <f>VLOOKUP(A82,'Study area wells'!$A$2:$O$330,6,FALSE)</f>
        <v>6182682</v>
      </c>
      <c r="L82" s="46" t="s">
        <v>131</v>
      </c>
      <c r="M82" s="14" t="s">
        <v>5</v>
      </c>
      <c r="N82" s="61" t="s">
        <v>1894</v>
      </c>
      <c r="O82" s="90"/>
      <c r="P82" s="76" t="s">
        <v>632</v>
      </c>
      <c r="Q82" s="104" t="s">
        <v>1893</v>
      </c>
      <c r="R82" s="119" t="s">
        <v>35</v>
      </c>
      <c r="S82" s="58"/>
    </row>
    <row r="83" spans="1:19" ht="12.75" x14ac:dyDescent="0.2">
      <c r="A83" s="39" t="s">
        <v>132</v>
      </c>
      <c r="B83" s="48">
        <v>0</v>
      </c>
      <c r="C83" s="15">
        <v>10</v>
      </c>
      <c r="D83" s="15">
        <f t="shared" si="4"/>
        <v>10</v>
      </c>
      <c r="E83" s="16">
        <v>0</v>
      </c>
      <c r="F83" s="16">
        <f t="shared" si="5"/>
        <v>3.047851264858275</v>
      </c>
      <c r="G83" s="16">
        <v>714</v>
      </c>
      <c r="H83" s="49">
        <v>710.95214873514169</v>
      </c>
      <c r="I83" s="125">
        <f t="shared" si="6"/>
        <v>6194257</v>
      </c>
      <c r="J83" s="125">
        <f t="shared" si="7"/>
        <v>6194253.9521487355</v>
      </c>
      <c r="K83" s="57">
        <f>VLOOKUP(A83,'Study area wells'!$A$2:$O$330,6,FALSE)</f>
        <v>6194257</v>
      </c>
      <c r="L83" s="48" t="s">
        <v>22</v>
      </c>
      <c r="M83" s="17" t="s">
        <v>3</v>
      </c>
      <c r="N83" s="62" t="s">
        <v>1102</v>
      </c>
      <c r="O83" s="87"/>
      <c r="P83" s="68" t="s">
        <v>11</v>
      </c>
      <c r="Q83" s="106" t="s">
        <v>1893</v>
      </c>
      <c r="R83" s="120" t="s">
        <v>22</v>
      </c>
    </row>
    <row r="84" spans="1:19" ht="12.75" x14ac:dyDescent="0.2">
      <c r="A84" s="39" t="s">
        <v>132</v>
      </c>
      <c r="B84" s="48">
        <v>10</v>
      </c>
      <c r="C84" s="15">
        <v>10.5</v>
      </c>
      <c r="D84" s="15">
        <f t="shared" si="4"/>
        <v>0.5</v>
      </c>
      <c r="E84" s="16">
        <v>3.047851264858275</v>
      </c>
      <c r="F84" s="16">
        <f t="shared" si="5"/>
        <v>3.2002438281011885</v>
      </c>
      <c r="G84" s="16">
        <v>710.95214873514169</v>
      </c>
      <c r="H84" s="49">
        <v>710.79975617189882</v>
      </c>
      <c r="I84" s="125">
        <f t="shared" si="6"/>
        <v>6194253.9521487355</v>
      </c>
      <c r="J84" s="125">
        <f t="shared" si="7"/>
        <v>6194253.7997561721</v>
      </c>
      <c r="K84" s="57">
        <f>VLOOKUP(A84,'Study area wells'!$A$2:$O$330,6,FALSE)</f>
        <v>6194257</v>
      </c>
      <c r="L84" s="48" t="s">
        <v>133</v>
      </c>
      <c r="M84" s="17" t="s">
        <v>42</v>
      </c>
      <c r="N84" s="62" t="s">
        <v>1894</v>
      </c>
      <c r="O84" s="87"/>
      <c r="P84" s="68" t="s">
        <v>599</v>
      </c>
      <c r="Q84" s="106" t="s">
        <v>1893</v>
      </c>
      <c r="R84" s="120" t="s">
        <v>158</v>
      </c>
    </row>
    <row r="85" spans="1:19" ht="12.75" x14ac:dyDescent="0.2">
      <c r="A85" s="39" t="s">
        <v>132</v>
      </c>
      <c r="B85" s="48">
        <v>10.5</v>
      </c>
      <c r="C85" s="15">
        <v>12</v>
      </c>
      <c r="D85" s="15">
        <f t="shared" si="4"/>
        <v>1.5</v>
      </c>
      <c r="E85" s="16">
        <v>3.2002438281011885</v>
      </c>
      <c r="F85" s="16">
        <f t="shared" si="5"/>
        <v>3.6574215178299299</v>
      </c>
      <c r="G85" s="16">
        <v>710.79975617189882</v>
      </c>
      <c r="H85" s="49">
        <v>710.3425784821701</v>
      </c>
      <c r="I85" s="125">
        <f t="shared" si="6"/>
        <v>6194253.7997561721</v>
      </c>
      <c r="J85" s="125">
        <f t="shared" si="7"/>
        <v>6194253.3425784819</v>
      </c>
      <c r="K85" s="57">
        <f>VLOOKUP(A85,'Study area wells'!$A$2:$O$330,6,FALSE)</f>
        <v>6194257</v>
      </c>
      <c r="L85" s="48" t="s">
        <v>22</v>
      </c>
      <c r="M85" s="17" t="s">
        <v>3</v>
      </c>
      <c r="N85" s="62" t="s">
        <v>1102</v>
      </c>
      <c r="O85" s="87"/>
      <c r="P85" s="68" t="s">
        <v>11</v>
      </c>
      <c r="Q85" s="106" t="s">
        <v>1893</v>
      </c>
      <c r="R85" s="120" t="s">
        <v>22</v>
      </c>
    </row>
    <row r="86" spans="1:19" s="13" customFormat="1" ht="12.75" x14ac:dyDescent="0.2">
      <c r="A86" s="38" t="s">
        <v>134</v>
      </c>
      <c r="B86" s="46">
        <v>0</v>
      </c>
      <c r="C86" s="11">
        <v>20</v>
      </c>
      <c r="D86" s="11">
        <f t="shared" si="4"/>
        <v>20</v>
      </c>
      <c r="E86" s="12">
        <v>0</v>
      </c>
      <c r="F86" s="12">
        <f t="shared" si="5"/>
        <v>6.0957025297165499</v>
      </c>
      <c r="G86" s="12">
        <v>772</v>
      </c>
      <c r="H86" s="47">
        <v>765.9042974702835</v>
      </c>
      <c r="I86" s="125">
        <f t="shared" si="6"/>
        <v>6195067</v>
      </c>
      <c r="J86" s="125">
        <f t="shared" si="7"/>
        <v>6195060.9042974701</v>
      </c>
      <c r="K86" s="57">
        <f>VLOOKUP(A86,'Study area wells'!$A$2:$O$330,6,FALSE)</f>
        <v>6195067</v>
      </c>
      <c r="L86" s="46" t="s">
        <v>110</v>
      </c>
      <c r="M86" s="14" t="s">
        <v>3</v>
      </c>
      <c r="N86" s="61" t="s">
        <v>1102</v>
      </c>
      <c r="O86" s="90"/>
      <c r="P86" s="76" t="s">
        <v>11</v>
      </c>
      <c r="Q86" s="104" t="s">
        <v>1893</v>
      </c>
      <c r="R86" s="119" t="s">
        <v>22</v>
      </c>
      <c r="S86" s="58"/>
    </row>
    <row r="87" spans="1:19" ht="12.75" x14ac:dyDescent="0.2">
      <c r="A87" s="39" t="s">
        <v>1202</v>
      </c>
      <c r="B87" s="48">
        <v>0</v>
      </c>
      <c r="C87" s="15">
        <v>33</v>
      </c>
      <c r="D87" s="15">
        <f t="shared" si="4"/>
        <v>33</v>
      </c>
      <c r="E87" s="16">
        <v>0</v>
      </c>
      <c r="F87" s="16">
        <f t="shared" si="5"/>
        <v>10.057909174032307</v>
      </c>
      <c r="G87" s="16">
        <v>726</v>
      </c>
      <c r="H87" s="49">
        <v>715.94209082596774</v>
      </c>
      <c r="I87" s="125">
        <f t="shared" si="6"/>
        <v>6185440</v>
      </c>
      <c r="J87" s="125">
        <f t="shared" si="7"/>
        <v>6185429.9420908261</v>
      </c>
      <c r="K87" s="57">
        <f>VLOOKUP(A87,'Study area wells'!$A$2:$O$330,6,FALSE)</f>
        <v>6185440</v>
      </c>
      <c r="L87" s="48" t="s">
        <v>1203</v>
      </c>
      <c r="M87" s="17" t="s">
        <v>3</v>
      </c>
      <c r="N87" s="62" t="s">
        <v>1102</v>
      </c>
      <c r="O87" s="87"/>
      <c r="P87" s="68" t="s">
        <v>11</v>
      </c>
      <c r="Q87" s="106" t="s">
        <v>1893</v>
      </c>
      <c r="R87" s="120" t="s">
        <v>22</v>
      </c>
    </row>
    <row r="88" spans="1:19" s="13" customFormat="1" ht="12.75" x14ac:dyDescent="0.2">
      <c r="A88" s="38" t="s">
        <v>1204</v>
      </c>
      <c r="B88" s="46">
        <v>0</v>
      </c>
      <c r="C88" s="11">
        <v>22</v>
      </c>
      <c r="D88" s="11">
        <f t="shared" si="4"/>
        <v>22</v>
      </c>
      <c r="E88" s="12">
        <v>0</v>
      </c>
      <c r="F88" s="12">
        <f t="shared" si="5"/>
        <v>6.7052727826882048</v>
      </c>
      <c r="G88" s="12">
        <v>770</v>
      </c>
      <c r="H88" s="47">
        <v>763.29472721731179</v>
      </c>
      <c r="I88" s="125">
        <f t="shared" si="6"/>
        <v>6189019</v>
      </c>
      <c r="J88" s="125">
        <f t="shared" si="7"/>
        <v>6189012.2947272174</v>
      </c>
      <c r="K88" s="57">
        <f>VLOOKUP(A88,'Study area wells'!$A$2:$O$330,6,FALSE)</f>
        <v>6189019</v>
      </c>
      <c r="L88" s="66" t="s">
        <v>1206</v>
      </c>
      <c r="M88" s="14" t="s">
        <v>3</v>
      </c>
      <c r="N88" s="61" t="s">
        <v>1102</v>
      </c>
      <c r="O88" s="90"/>
      <c r="P88" s="76" t="s">
        <v>11</v>
      </c>
      <c r="Q88" s="104" t="s">
        <v>1893</v>
      </c>
      <c r="R88" s="119" t="s">
        <v>457</v>
      </c>
      <c r="S88" s="58"/>
    </row>
    <row r="89" spans="1:19" s="13" customFormat="1" ht="12.75" x14ac:dyDescent="0.2">
      <c r="A89" s="38" t="s">
        <v>1204</v>
      </c>
      <c r="B89" s="46">
        <v>22</v>
      </c>
      <c r="C89" s="11">
        <v>32</v>
      </c>
      <c r="D89" s="11">
        <f t="shared" si="4"/>
        <v>10</v>
      </c>
      <c r="E89" s="12">
        <v>6.7052727826882048</v>
      </c>
      <c r="F89" s="12">
        <f t="shared" si="5"/>
        <v>9.7531240475464784</v>
      </c>
      <c r="G89" s="12">
        <v>763.29472721731179</v>
      </c>
      <c r="H89" s="47">
        <v>760.24687595245348</v>
      </c>
      <c r="I89" s="125">
        <f t="shared" si="6"/>
        <v>6189012.2947272174</v>
      </c>
      <c r="J89" s="125">
        <f t="shared" si="7"/>
        <v>6189009.246875952</v>
      </c>
      <c r="K89" s="57">
        <f>VLOOKUP(A89,'Study area wells'!$A$2:$O$330,6,FALSE)</f>
        <v>6189019</v>
      </c>
      <c r="L89" s="66" t="s">
        <v>1207</v>
      </c>
      <c r="M89" s="14" t="s">
        <v>2</v>
      </c>
      <c r="N89" s="61" t="s">
        <v>7</v>
      </c>
      <c r="O89" s="90"/>
      <c r="P89" s="76" t="s">
        <v>15</v>
      </c>
      <c r="Q89" s="104" t="s">
        <v>7</v>
      </c>
      <c r="R89" s="119" t="s">
        <v>25</v>
      </c>
      <c r="S89" s="58"/>
    </row>
    <row r="90" spans="1:19" ht="12.75" x14ac:dyDescent="0.2">
      <c r="A90" s="39" t="s">
        <v>1205</v>
      </c>
      <c r="B90" s="48">
        <v>0</v>
      </c>
      <c r="C90" s="15">
        <v>1.5</v>
      </c>
      <c r="D90" s="15">
        <f t="shared" si="4"/>
        <v>1.5</v>
      </c>
      <c r="E90" s="16">
        <v>0</v>
      </c>
      <c r="F90" s="16">
        <f t="shared" si="5"/>
        <v>0.45717768972874123</v>
      </c>
      <c r="G90" s="16">
        <v>726</v>
      </c>
      <c r="H90" s="49">
        <v>725.54282231027128</v>
      </c>
      <c r="I90" s="125">
        <f t="shared" si="6"/>
        <v>6189449</v>
      </c>
      <c r="J90" s="125">
        <f t="shared" si="7"/>
        <v>6189448.5428223107</v>
      </c>
      <c r="K90" s="57">
        <f>VLOOKUP(A90,'Study area wells'!$A$2:$O$330,6,FALSE)</f>
        <v>6189449</v>
      </c>
      <c r="L90" s="67" t="s">
        <v>1208</v>
      </c>
      <c r="M90" s="17" t="s">
        <v>1011</v>
      </c>
      <c r="N90" s="62" t="s">
        <v>1102</v>
      </c>
      <c r="O90" s="87"/>
      <c r="P90" s="68" t="s">
        <v>16</v>
      </c>
      <c r="Q90" s="106" t="s">
        <v>1893</v>
      </c>
      <c r="R90" s="120" t="s">
        <v>27</v>
      </c>
    </row>
    <row r="91" spans="1:19" ht="12.75" x14ac:dyDescent="0.2">
      <c r="A91" s="39" t="s">
        <v>1205</v>
      </c>
      <c r="B91" s="48">
        <v>1.5</v>
      </c>
      <c r="C91" s="15">
        <v>28</v>
      </c>
      <c r="D91" s="15">
        <f>C91-B91</f>
        <v>26.5</v>
      </c>
      <c r="E91" s="16">
        <v>0.45717768972874123</v>
      </c>
      <c r="F91" s="16">
        <f t="shared" si="5"/>
        <v>8.5339835416031686</v>
      </c>
      <c r="G91" s="16">
        <v>725.54282231027128</v>
      </c>
      <c r="H91" s="49">
        <v>717.46601645839678</v>
      </c>
      <c r="I91" s="125">
        <f t="shared" si="6"/>
        <v>6189448.5428223107</v>
      </c>
      <c r="J91" s="125">
        <f t="shared" si="7"/>
        <v>6189440.4660164583</v>
      </c>
      <c r="K91" s="57">
        <f>VLOOKUP(A91,'Study area wells'!$A$2:$O$330,6,FALSE)</f>
        <v>6189449</v>
      </c>
      <c r="L91" s="67" t="s">
        <v>1209</v>
      </c>
      <c r="M91" s="17" t="s">
        <v>1958</v>
      </c>
      <c r="N91" s="62" t="s">
        <v>1895</v>
      </c>
      <c r="O91" s="87"/>
      <c r="P91" s="68" t="s">
        <v>18</v>
      </c>
      <c r="Q91" s="106" t="s">
        <v>1893</v>
      </c>
      <c r="R91" s="120" t="s">
        <v>22</v>
      </c>
    </row>
    <row r="92" spans="1:19" s="13" customFormat="1" ht="12.75" x14ac:dyDescent="0.2">
      <c r="A92" s="38" t="s">
        <v>136</v>
      </c>
      <c r="B92" s="46">
        <v>0</v>
      </c>
      <c r="C92" s="11">
        <v>57</v>
      </c>
      <c r="D92" s="11">
        <f t="shared" si="4"/>
        <v>57</v>
      </c>
      <c r="E92" s="12">
        <v>0</v>
      </c>
      <c r="F92" s="12">
        <f t="shared" si="5"/>
        <v>17.372752209692166</v>
      </c>
      <c r="G92" s="12">
        <v>729</v>
      </c>
      <c r="H92" s="47">
        <v>711.62724779030782</v>
      </c>
      <c r="I92" s="125">
        <f t="shared" si="6"/>
        <v>6189217</v>
      </c>
      <c r="J92" s="125">
        <f t="shared" si="7"/>
        <v>6189199.6272477899</v>
      </c>
      <c r="K92" s="57">
        <f>VLOOKUP(A92,'Study area wells'!$A$2:$O$330,6,FALSE)</f>
        <v>6189217</v>
      </c>
      <c r="L92" s="46" t="s">
        <v>77</v>
      </c>
      <c r="M92" s="14" t="s">
        <v>3</v>
      </c>
      <c r="N92" s="61" t="s">
        <v>1102</v>
      </c>
      <c r="O92" s="90"/>
      <c r="P92" s="76" t="s">
        <v>11</v>
      </c>
      <c r="Q92" s="104" t="s">
        <v>1893</v>
      </c>
      <c r="R92" s="119" t="s">
        <v>22</v>
      </c>
      <c r="S92" s="58"/>
    </row>
    <row r="93" spans="1:19" ht="12.75" x14ac:dyDescent="0.2">
      <c r="A93" s="39" t="s">
        <v>137</v>
      </c>
      <c r="B93" s="48">
        <v>0</v>
      </c>
      <c r="C93" s="15">
        <v>72</v>
      </c>
      <c r="D93" s="15">
        <f t="shared" si="4"/>
        <v>72</v>
      </c>
      <c r="E93" s="16">
        <v>0</v>
      </c>
      <c r="F93" s="16">
        <f t="shared" si="5"/>
        <v>21.94452910697958</v>
      </c>
      <c r="G93" s="16">
        <v>709</v>
      </c>
      <c r="H93" s="49">
        <v>687.05547089302047</v>
      </c>
      <c r="I93" s="125">
        <f t="shared" si="6"/>
        <v>6180954</v>
      </c>
      <c r="J93" s="125">
        <f t="shared" si="7"/>
        <v>6180932.0554708932</v>
      </c>
      <c r="K93" s="57">
        <f>VLOOKUP(A93,'Study area wells'!$A$2:$O$330,6,FALSE)</f>
        <v>6180954</v>
      </c>
      <c r="L93" s="48" t="s">
        <v>22</v>
      </c>
      <c r="M93" s="17" t="s">
        <v>3</v>
      </c>
      <c r="N93" s="62" t="s">
        <v>1102</v>
      </c>
      <c r="O93" s="87"/>
      <c r="P93" s="68" t="s">
        <v>11</v>
      </c>
      <c r="Q93" s="106" t="s">
        <v>1893</v>
      </c>
      <c r="R93" s="120" t="s">
        <v>22</v>
      </c>
    </row>
    <row r="94" spans="1:19" s="13" customFormat="1" ht="12.75" x14ac:dyDescent="0.2">
      <c r="A94" s="38" t="s">
        <v>139</v>
      </c>
      <c r="B94" s="46">
        <v>0</v>
      </c>
      <c r="C94" s="11">
        <v>50</v>
      </c>
      <c r="D94" s="11">
        <f t="shared" si="4"/>
        <v>50</v>
      </c>
      <c r="E94" s="12">
        <v>0</v>
      </c>
      <c r="F94" s="12">
        <f t="shared" si="5"/>
        <v>15.239256324291373</v>
      </c>
      <c r="G94" s="12">
        <v>703</v>
      </c>
      <c r="H94" s="47">
        <v>687.76074367570868</v>
      </c>
      <c r="I94" s="125">
        <f t="shared" si="6"/>
        <v>6191872</v>
      </c>
      <c r="J94" s="125">
        <f t="shared" si="7"/>
        <v>6191856.7607436758</v>
      </c>
      <c r="K94" s="57">
        <f>VLOOKUP(A94,'Study area wells'!$A$2:$O$330,6,FALSE)</f>
        <v>6191872</v>
      </c>
      <c r="L94" s="46" t="s">
        <v>138</v>
      </c>
      <c r="M94" s="14" t="s">
        <v>3</v>
      </c>
      <c r="N94" s="61" t="s">
        <v>1102</v>
      </c>
      <c r="O94" s="90"/>
      <c r="P94" s="76" t="s">
        <v>11</v>
      </c>
      <c r="Q94" s="104" t="s">
        <v>1893</v>
      </c>
      <c r="R94" s="119" t="s">
        <v>22</v>
      </c>
      <c r="S94" s="58"/>
    </row>
    <row r="95" spans="1:19" ht="15" customHeight="1" x14ac:dyDescent="0.2">
      <c r="A95" s="39" t="s">
        <v>1210</v>
      </c>
      <c r="B95" s="48">
        <v>0</v>
      </c>
      <c r="C95" s="15">
        <v>210</v>
      </c>
      <c r="D95" s="15">
        <f t="shared" si="4"/>
        <v>210</v>
      </c>
      <c r="E95" s="16">
        <v>0</v>
      </c>
      <c r="F95" s="16">
        <f t="shared" si="5"/>
        <v>64.004876562023767</v>
      </c>
      <c r="G95" s="16">
        <v>767</v>
      </c>
      <c r="H95" s="49">
        <v>702.99512343797619</v>
      </c>
      <c r="I95" s="125">
        <f t="shared" si="6"/>
        <v>6184498</v>
      </c>
      <c r="J95" s="125">
        <f t="shared" si="7"/>
        <v>6184433.9951234376</v>
      </c>
      <c r="K95" s="57">
        <f>VLOOKUP(A95,'Study area wells'!$A$2:$O$330,6,FALSE)</f>
        <v>6184498</v>
      </c>
      <c r="L95" s="48" t="s">
        <v>1211</v>
      </c>
      <c r="M95" s="17" t="s">
        <v>1983</v>
      </c>
      <c r="N95" s="62" t="s">
        <v>7</v>
      </c>
      <c r="O95" s="87"/>
      <c r="P95" s="68" t="s">
        <v>12</v>
      </c>
      <c r="R95" s="120" t="s">
        <v>158</v>
      </c>
    </row>
    <row r="96" spans="1:19" s="22" customFormat="1" ht="12.75" x14ac:dyDescent="0.2">
      <c r="A96" s="40" t="s">
        <v>140</v>
      </c>
      <c r="B96" s="50">
        <v>0</v>
      </c>
      <c r="C96" s="19">
        <v>50</v>
      </c>
      <c r="D96" s="19">
        <f t="shared" si="4"/>
        <v>50</v>
      </c>
      <c r="E96" s="20">
        <v>0</v>
      </c>
      <c r="F96" s="20">
        <f t="shared" si="5"/>
        <v>15.239256324291373</v>
      </c>
      <c r="G96" s="20">
        <v>699</v>
      </c>
      <c r="H96" s="51">
        <v>683.76074367570868</v>
      </c>
      <c r="I96" s="125">
        <f t="shared" si="6"/>
        <v>6185171</v>
      </c>
      <c r="J96" s="125">
        <f t="shared" si="7"/>
        <v>6185155.7607436758</v>
      </c>
      <c r="K96" s="57">
        <f>VLOOKUP(A96,'Study area wells'!$A$2:$O$330,6,FALSE)</f>
        <v>6185171</v>
      </c>
      <c r="L96" s="50" t="s">
        <v>141</v>
      </c>
      <c r="M96" s="21" t="s">
        <v>44</v>
      </c>
      <c r="N96" s="63" t="s">
        <v>1102</v>
      </c>
      <c r="O96" s="89"/>
      <c r="P96" s="112" t="s">
        <v>31</v>
      </c>
      <c r="Q96" s="113" t="s">
        <v>1893</v>
      </c>
      <c r="R96" s="121" t="s">
        <v>32</v>
      </c>
      <c r="S96" s="99"/>
    </row>
    <row r="97" spans="1:19" s="13" customFormat="1" ht="12.75" x14ac:dyDescent="0.2">
      <c r="A97" s="38" t="s">
        <v>142</v>
      </c>
      <c r="B97" s="46">
        <v>0</v>
      </c>
      <c r="C97" s="11">
        <v>65</v>
      </c>
      <c r="D97" s="11">
        <f t="shared" si="4"/>
        <v>65</v>
      </c>
      <c r="E97" s="12">
        <v>0</v>
      </c>
      <c r="F97" s="12">
        <f t="shared" si="5"/>
        <v>19.811033221578786</v>
      </c>
      <c r="G97" s="12">
        <v>711</v>
      </c>
      <c r="H97" s="47">
        <v>691.18896677842122</v>
      </c>
      <c r="I97" s="125">
        <f t="shared" si="6"/>
        <v>6180218</v>
      </c>
      <c r="J97" s="125">
        <f t="shared" si="7"/>
        <v>6180198.1889667781</v>
      </c>
      <c r="K97" s="57">
        <f>VLOOKUP(A97,'Study area wells'!$A$2:$O$330,6,FALSE)</f>
        <v>6180218</v>
      </c>
      <c r="L97" s="46" t="s">
        <v>77</v>
      </c>
      <c r="M97" s="14" t="s">
        <v>3</v>
      </c>
      <c r="N97" s="61" t="s">
        <v>1102</v>
      </c>
      <c r="O97" s="90"/>
      <c r="P97" s="76" t="s">
        <v>11</v>
      </c>
      <c r="Q97" s="104" t="s">
        <v>1893</v>
      </c>
      <c r="R97" s="119" t="s">
        <v>22</v>
      </c>
      <c r="S97" s="58"/>
    </row>
    <row r="98" spans="1:19" s="13" customFormat="1" ht="12.75" x14ac:dyDescent="0.2">
      <c r="A98" s="38" t="s">
        <v>142</v>
      </c>
      <c r="B98" s="46">
        <v>65</v>
      </c>
      <c r="C98" s="11">
        <v>90</v>
      </c>
      <c r="D98" s="11">
        <f t="shared" si="4"/>
        <v>25</v>
      </c>
      <c r="E98" s="12">
        <v>19.811033221578786</v>
      </c>
      <c r="F98" s="12">
        <f t="shared" si="5"/>
        <v>27.430661383724473</v>
      </c>
      <c r="G98" s="12">
        <v>691.18896677842122</v>
      </c>
      <c r="H98" s="47">
        <v>683.56933861627556</v>
      </c>
      <c r="I98" s="125">
        <f t="shared" si="6"/>
        <v>6180198.1889667781</v>
      </c>
      <c r="J98" s="125">
        <f t="shared" si="7"/>
        <v>6180190.569338616</v>
      </c>
      <c r="K98" s="57">
        <f>VLOOKUP(A98,'Study area wells'!$A$2:$O$330,6,FALSE)</f>
        <v>6180218</v>
      </c>
      <c r="L98" s="46" t="s">
        <v>143</v>
      </c>
      <c r="M98" s="14" t="s">
        <v>5</v>
      </c>
      <c r="N98" s="61" t="s">
        <v>1894</v>
      </c>
      <c r="O98" s="90"/>
      <c r="P98" s="76" t="s">
        <v>632</v>
      </c>
      <c r="Q98" s="104" t="s">
        <v>1893</v>
      </c>
      <c r="R98" s="119" t="s">
        <v>35</v>
      </c>
      <c r="S98" s="58"/>
    </row>
    <row r="99" spans="1:19" s="13" customFormat="1" ht="12.75" x14ac:dyDescent="0.2">
      <c r="A99" s="38" t="s">
        <v>142</v>
      </c>
      <c r="B99" s="46">
        <v>90</v>
      </c>
      <c r="C99" s="11">
        <v>160</v>
      </c>
      <c r="D99" s="11">
        <f t="shared" si="4"/>
        <v>70</v>
      </c>
      <c r="E99" s="12">
        <v>27.430661383724473</v>
      </c>
      <c r="F99" s="12">
        <f t="shared" si="5"/>
        <v>48.765620237732399</v>
      </c>
      <c r="G99" s="12">
        <v>683.56933861627556</v>
      </c>
      <c r="H99" s="47">
        <v>662.23437976226762</v>
      </c>
      <c r="I99" s="125">
        <f t="shared" si="6"/>
        <v>6180190.569338616</v>
      </c>
      <c r="J99" s="125">
        <f t="shared" si="7"/>
        <v>6180169.2343797619</v>
      </c>
      <c r="K99" s="57">
        <f>VLOOKUP(A99,'Study area wells'!$A$2:$O$330,6,FALSE)</f>
        <v>6180218</v>
      </c>
      <c r="L99" s="46" t="s">
        <v>1039</v>
      </c>
      <c r="M99" s="14" t="s">
        <v>5</v>
      </c>
      <c r="N99" s="61" t="s">
        <v>1894</v>
      </c>
      <c r="O99" s="90"/>
      <c r="P99" s="76" t="s">
        <v>632</v>
      </c>
      <c r="Q99" s="104" t="s">
        <v>1893</v>
      </c>
      <c r="R99" s="119" t="s">
        <v>35</v>
      </c>
      <c r="S99" s="58"/>
    </row>
    <row r="100" spans="1:19" ht="12.75" x14ac:dyDescent="0.2">
      <c r="A100" s="39" t="s">
        <v>144</v>
      </c>
      <c r="B100" s="48">
        <v>0</v>
      </c>
      <c r="C100" s="15">
        <v>140</v>
      </c>
      <c r="D100" s="15">
        <f t="shared" si="4"/>
        <v>140</v>
      </c>
      <c r="E100" s="16">
        <v>0</v>
      </c>
      <c r="F100" s="16">
        <f t="shared" si="5"/>
        <v>42.669917708015845</v>
      </c>
      <c r="G100" s="16">
        <v>681</v>
      </c>
      <c r="H100" s="49">
        <v>638.33008229198413</v>
      </c>
      <c r="I100" s="125">
        <f t="shared" si="6"/>
        <v>6181764</v>
      </c>
      <c r="J100" s="125">
        <f t="shared" si="7"/>
        <v>6181721.3300822917</v>
      </c>
      <c r="K100" s="57">
        <f>VLOOKUP(A100,'Study area wells'!$A$2:$O$330,6,FALSE)</f>
        <v>6181764</v>
      </c>
      <c r="L100" s="48" t="s">
        <v>145</v>
      </c>
      <c r="M100" s="17" t="s">
        <v>3</v>
      </c>
      <c r="N100" s="62" t="s">
        <v>1102</v>
      </c>
      <c r="O100" s="87"/>
      <c r="P100" s="68" t="s">
        <v>11</v>
      </c>
      <c r="Q100" s="106" t="s">
        <v>1893</v>
      </c>
      <c r="R100" s="120" t="s">
        <v>22</v>
      </c>
    </row>
    <row r="101" spans="1:19" ht="12.75" x14ac:dyDescent="0.2">
      <c r="A101" s="39" t="s">
        <v>144</v>
      </c>
      <c r="B101" s="48">
        <v>140</v>
      </c>
      <c r="C101" s="15">
        <v>141</v>
      </c>
      <c r="D101" s="15">
        <f t="shared" si="4"/>
        <v>1</v>
      </c>
      <c r="E101" s="16">
        <v>42.669917708015845</v>
      </c>
      <c r="F101" s="16">
        <f t="shared" si="5"/>
        <v>42.974702834501677</v>
      </c>
      <c r="G101" s="16">
        <v>638.33008229198413</v>
      </c>
      <c r="H101" s="49">
        <v>638.02529716549827</v>
      </c>
      <c r="I101" s="125">
        <f t="shared" si="6"/>
        <v>6181721.3300822917</v>
      </c>
      <c r="J101" s="125">
        <f t="shared" si="7"/>
        <v>6181721.0252971658</v>
      </c>
      <c r="K101" s="57">
        <f>VLOOKUP(A101,'Study area wells'!$A$2:$O$330,6,FALSE)</f>
        <v>6181764</v>
      </c>
      <c r="L101" s="48" t="s">
        <v>146</v>
      </c>
      <c r="M101" s="17" t="s">
        <v>2</v>
      </c>
      <c r="N101" s="62" t="s">
        <v>7</v>
      </c>
      <c r="O101" s="87"/>
      <c r="P101" s="68" t="s">
        <v>15</v>
      </c>
      <c r="Q101" s="106" t="s">
        <v>7</v>
      </c>
      <c r="R101" s="120" t="s">
        <v>25</v>
      </c>
    </row>
    <row r="102" spans="1:19" s="13" customFormat="1" ht="12.75" x14ac:dyDescent="0.2">
      <c r="A102" s="38" t="s">
        <v>147</v>
      </c>
      <c r="B102" s="46">
        <v>0</v>
      </c>
      <c r="C102" s="11">
        <v>22</v>
      </c>
      <c r="D102" s="11">
        <f t="shared" si="4"/>
        <v>22</v>
      </c>
      <c r="E102" s="12">
        <v>0</v>
      </c>
      <c r="F102" s="12">
        <f t="shared" si="5"/>
        <v>6.7052727826882048</v>
      </c>
      <c r="G102" s="12">
        <v>717</v>
      </c>
      <c r="H102" s="47">
        <v>710.29472721731179</v>
      </c>
      <c r="I102" s="125">
        <f t="shared" si="6"/>
        <v>6187640</v>
      </c>
      <c r="J102" s="125">
        <f t="shared" si="7"/>
        <v>6187633.2947272174</v>
      </c>
      <c r="K102" s="57">
        <f>VLOOKUP(A102,'Study area wells'!$A$2:$O$330,6,FALSE)</f>
        <v>6187640</v>
      </c>
      <c r="L102" s="46" t="s">
        <v>22</v>
      </c>
      <c r="M102" s="14" t="s">
        <v>3</v>
      </c>
      <c r="N102" s="61" t="s">
        <v>1102</v>
      </c>
      <c r="O102" s="90"/>
      <c r="P102" s="76" t="s">
        <v>11</v>
      </c>
      <c r="Q102" s="104" t="s">
        <v>1893</v>
      </c>
      <c r="R102" s="119" t="s">
        <v>22</v>
      </c>
      <c r="S102" s="58"/>
    </row>
    <row r="103" spans="1:19" s="13" customFormat="1" ht="15" customHeight="1" x14ac:dyDescent="0.2">
      <c r="A103" s="38" t="s">
        <v>147</v>
      </c>
      <c r="B103" s="46">
        <v>22</v>
      </c>
      <c r="C103" s="11">
        <v>40</v>
      </c>
      <c r="D103" s="11">
        <f t="shared" si="4"/>
        <v>18</v>
      </c>
      <c r="E103" s="12">
        <v>6.7052727826882048</v>
      </c>
      <c r="F103" s="12">
        <f t="shared" si="5"/>
        <v>12.1914050594331</v>
      </c>
      <c r="G103" s="12">
        <v>710.29472721731179</v>
      </c>
      <c r="H103" s="47">
        <v>704.80859494056688</v>
      </c>
      <c r="I103" s="125">
        <f t="shared" si="6"/>
        <v>6187633.2947272174</v>
      </c>
      <c r="J103" s="125">
        <f t="shared" si="7"/>
        <v>6187627.8085949402</v>
      </c>
      <c r="K103" s="57">
        <f>VLOOKUP(A103,'Study area wells'!$A$2:$O$330,6,FALSE)</f>
        <v>6187640</v>
      </c>
      <c r="L103" s="46" t="s">
        <v>32</v>
      </c>
      <c r="M103" s="14" t="s">
        <v>44</v>
      </c>
      <c r="N103" s="61" t="s">
        <v>1102</v>
      </c>
      <c r="O103" s="90"/>
      <c r="P103" s="76" t="s">
        <v>37</v>
      </c>
      <c r="Q103" s="104" t="s">
        <v>1893</v>
      </c>
      <c r="R103" s="119" t="s">
        <v>32</v>
      </c>
      <c r="S103" s="58"/>
    </row>
    <row r="104" spans="1:19" ht="15" customHeight="1" x14ac:dyDescent="0.2">
      <c r="A104" s="39" t="s">
        <v>1212</v>
      </c>
      <c r="B104" s="48">
        <v>0</v>
      </c>
      <c r="C104" s="15">
        <v>28</v>
      </c>
      <c r="D104" s="15">
        <f t="shared" si="4"/>
        <v>28</v>
      </c>
      <c r="E104" s="16">
        <v>0</v>
      </c>
      <c r="F104" s="16">
        <f t="shared" si="5"/>
        <v>8.5339835416031686</v>
      </c>
      <c r="G104" s="16">
        <v>719</v>
      </c>
      <c r="H104" s="49">
        <v>710.46601645839678</v>
      </c>
      <c r="I104" s="125">
        <f t="shared" si="6"/>
        <v>6183967</v>
      </c>
      <c r="J104" s="125">
        <f t="shared" si="7"/>
        <v>6183958.4660164583</v>
      </c>
      <c r="K104" s="57">
        <f>VLOOKUP(A104,'Study area wells'!$A$2:$O$330,6,FALSE)</f>
        <v>6183967</v>
      </c>
      <c r="L104" s="67" t="s">
        <v>1214</v>
      </c>
      <c r="M104" s="17" t="s">
        <v>3</v>
      </c>
      <c r="N104" s="62" t="s">
        <v>1102</v>
      </c>
      <c r="O104" s="87"/>
      <c r="P104" s="68" t="s">
        <v>11</v>
      </c>
      <c r="Q104" s="106" t="s">
        <v>1893</v>
      </c>
      <c r="R104" s="120" t="s">
        <v>22</v>
      </c>
    </row>
    <row r="105" spans="1:19" ht="12.75" x14ac:dyDescent="0.2">
      <c r="A105" s="39" t="s">
        <v>1212</v>
      </c>
      <c r="B105" s="48">
        <v>28</v>
      </c>
      <c r="C105" s="15">
        <v>30</v>
      </c>
      <c r="D105" s="15">
        <f t="shared" si="4"/>
        <v>2</v>
      </c>
      <c r="E105" s="16">
        <v>8.5339835416031686</v>
      </c>
      <c r="F105" s="16">
        <f t="shared" si="5"/>
        <v>9.1435537945748244</v>
      </c>
      <c r="G105" s="16">
        <v>710.46601645839678</v>
      </c>
      <c r="H105" s="49">
        <v>709.85644620542519</v>
      </c>
      <c r="I105" s="125">
        <f t="shared" si="6"/>
        <v>6183958.4660164583</v>
      </c>
      <c r="J105" s="125">
        <f t="shared" si="7"/>
        <v>6183957.8564462056</v>
      </c>
      <c r="K105" s="57">
        <f>VLOOKUP(A105,'Study area wells'!$A$2:$O$330,6,FALSE)</f>
        <v>6183967</v>
      </c>
      <c r="L105" s="67" t="s">
        <v>1213</v>
      </c>
      <c r="M105" s="17" t="s">
        <v>42</v>
      </c>
      <c r="N105" s="62" t="s">
        <v>1894</v>
      </c>
      <c r="O105" s="87"/>
      <c r="P105" s="68" t="s">
        <v>599</v>
      </c>
      <c r="Q105" s="106" t="s">
        <v>1893</v>
      </c>
      <c r="R105" s="120" t="s">
        <v>158</v>
      </c>
    </row>
    <row r="106" spans="1:19" s="13" customFormat="1" ht="12.75" x14ac:dyDescent="0.2">
      <c r="A106" s="38" t="s">
        <v>149</v>
      </c>
      <c r="B106" s="46">
        <v>0</v>
      </c>
      <c r="C106" s="11">
        <v>13</v>
      </c>
      <c r="D106" s="11">
        <f t="shared" si="4"/>
        <v>13</v>
      </c>
      <c r="E106" s="12">
        <v>0</v>
      </c>
      <c r="F106" s="12">
        <f t="shared" si="5"/>
        <v>3.9622066443157573</v>
      </c>
      <c r="G106" s="12">
        <v>653</v>
      </c>
      <c r="H106" s="47">
        <v>649.03779335568424</v>
      </c>
      <c r="I106" s="125">
        <f t="shared" si="6"/>
        <v>6183294</v>
      </c>
      <c r="J106" s="125">
        <f t="shared" si="7"/>
        <v>6183290.037793356</v>
      </c>
      <c r="K106" s="57">
        <f>VLOOKUP(A106,'Study area wells'!$A$2:$O$330,6,FALSE)</f>
        <v>6183294</v>
      </c>
      <c r="L106" s="46" t="s">
        <v>69</v>
      </c>
      <c r="M106" s="14" t="s">
        <v>3</v>
      </c>
      <c r="N106" s="61" t="s">
        <v>1102</v>
      </c>
      <c r="O106" s="90"/>
      <c r="P106" s="76" t="s">
        <v>11</v>
      </c>
      <c r="Q106" s="104" t="s">
        <v>1893</v>
      </c>
      <c r="R106" s="119" t="s">
        <v>22</v>
      </c>
      <c r="S106" s="58"/>
    </row>
    <row r="107" spans="1:19" s="13" customFormat="1" ht="12.75" x14ac:dyDescent="0.2">
      <c r="A107" s="38" t="s">
        <v>149</v>
      </c>
      <c r="B107" s="46">
        <v>13</v>
      </c>
      <c r="C107" s="11">
        <v>14</v>
      </c>
      <c r="D107" s="11">
        <f t="shared" si="4"/>
        <v>1</v>
      </c>
      <c r="E107" s="12">
        <v>3.9622066443157573</v>
      </c>
      <c r="F107" s="12">
        <f t="shared" si="5"/>
        <v>4.2669917708015843</v>
      </c>
      <c r="G107" s="12">
        <v>649.03779335568424</v>
      </c>
      <c r="H107" s="47">
        <v>648.73300822919839</v>
      </c>
      <c r="I107" s="125">
        <f t="shared" si="6"/>
        <v>6183290.037793356</v>
      </c>
      <c r="J107" s="125">
        <f t="shared" si="7"/>
        <v>6183289.7330082292</v>
      </c>
      <c r="K107" s="57">
        <f>VLOOKUP(A107,'Study area wells'!$A$2:$O$330,6,FALSE)</f>
        <v>6183294</v>
      </c>
      <c r="L107" s="46" t="s">
        <v>150</v>
      </c>
      <c r="M107" s="14" t="s">
        <v>5</v>
      </c>
      <c r="N107" s="61" t="s">
        <v>1894</v>
      </c>
      <c r="O107" s="90"/>
      <c r="P107" s="76" t="s">
        <v>632</v>
      </c>
      <c r="Q107" s="104" t="s">
        <v>1893</v>
      </c>
      <c r="R107" s="119" t="s">
        <v>35</v>
      </c>
      <c r="S107" s="58"/>
    </row>
    <row r="108" spans="1:19" s="13" customFormat="1" ht="12.75" x14ac:dyDescent="0.2">
      <c r="A108" s="38" t="s">
        <v>149</v>
      </c>
      <c r="B108" s="46">
        <v>14</v>
      </c>
      <c r="C108" s="11">
        <v>24</v>
      </c>
      <c r="D108" s="11">
        <f t="shared" si="4"/>
        <v>10</v>
      </c>
      <c r="E108" s="12">
        <v>4.2669917708015843</v>
      </c>
      <c r="F108" s="12">
        <f t="shared" si="5"/>
        <v>7.3148430356598597</v>
      </c>
      <c r="G108" s="12">
        <v>648.73300822919839</v>
      </c>
      <c r="H108" s="47">
        <v>645.68515696434019</v>
      </c>
      <c r="I108" s="125">
        <f t="shared" si="6"/>
        <v>6183289.7330082292</v>
      </c>
      <c r="J108" s="125">
        <f t="shared" si="7"/>
        <v>6183286.6851569647</v>
      </c>
      <c r="K108" s="57">
        <f>VLOOKUP(A108,'Study area wells'!$A$2:$O$330,6,FALSE)</f>
        <v>6183294</v>
      </c>
      <c r="L108" s="46" t="s">
        <v>69</v>
      </c>
      <c r="M108" s="14" t="s">
        <v>3</v>
      </c>
      <c r="N108" s="61" t="s">
        <v>1102</v>
      </c>
      <c r="O108" s="90"/>
      <c r="P108" s="76" t="s">
        <v>11</v>
      </c>
      <c r="Q108" s="104" t="s">
        <v>1893</v>
      </c>
      <c r="R108" s="119" t="s">
        <v>22</v>
      </c>
      <c r="S108" s="58"/>
    </row>
    <row r="109" spans="1:19" ht="12.75" x14ac:dyDescent="0.2">
      <c r="A109" s="39" t="s">
        <v>151</v>
      </c>
      <c r="B109" s="48">
        <v>0</v>
      </c>
      <c r="C109" s="15">
        <v>37</v>
      </c>
      <c r="D109" s="15">
        <f t="shared" si="4"/>
        <v>37</v>
      </c>
      <c r="E109" s="16">
        <v>0</v>
      </c>
      <c r="F109" s="16">
        <f t="shared" si="5"/>
        <v>11.277049679975617</v>
      </c>
      <c r="G109" s="16">
        <v>670</v>
      </c>
      <c r="H109" s="49">
        <v>658.72295032002444</v>
      </c>
      <c r="I109" s="125">
        <f t="shared" si="6"/>
        <v>6209836</v>
      </c>
      <c r="J109" s="125">
        <f t="shared" si="7"/>
        <v>6209824.7229503198</v>
      </c>
      <c r="K109" s="57">
        <f>VLOOKUP(A109,'Study area wells'!$A$2:$O$330,6,FALSE)</f>
        <v>6209836</v>
      </c>
      <c r="L109" s="48" t="s">
        <v>1040</v>
      </c>
      <c r="M109" s="17" t="s">
        <v>5</v>
      </c>
      <c r="N109" s="62" t="s">
        <v>1894</v>
      </c>
      <c r="O109" s="87"/>
      <c r="P109" s="68" t="s">
        <v>632</v>
      </c>
      <c r="Q109" s="106" t="s">
        <v>1893</v>
      </c>
      <c r="R109" s="120" t="s">
        <v>35</v>
      </c>
    </row>
    <row r="110" spans="1:19" s="13" customFormat="1" ht="12.75" x14ac:dyDescent="0.2">
      <c r="A110" s="38" t="s">
        <v>152</v>
      </c>
      <c r="B110" s="46">
        <v>0</v>
      </c>
      <c r="C110" s="11">
        <v>30</v>
      </c>
      <c r="D110" s="11">
        <f t="shared" si="4"/>
        <v>30</v>
      </c>
      <c r="E110" s="12">
        <v>0</v>
      </c>
      <c r="F110" s="12">
        <f t="shared" si="5"/>
        <v>9.1435537945748244</v>
      </c>
      <c r="G110" s="12">
        <v>696</v>
      </c>
      <c r="H110" s="47">
        <v>686.85644620542519</v>
      </c>
      <c r="I110" s="125">
        <f t="shared" si="6"/>
        <v>6198385</v>
      </c>
      <c r="J110" s="125">
        <f t="shared" si="7"/>
        <v>6198375.8564462056</v>
      </c>
      <c r="K110" s="57">
        <f>VLOOKUP(A110,'Study area wells'!$A$2:$O$330,6,FALSE)</f>
        <v>6198385</v>
      </c>
      <c r="L110" s="46" t="s">
        <v>77</v>
      </c>
      <c r="M110" s="14" t="s">
        <v>3</v>
      </c>
      <c r="N110" s="61" t="s">
        <v>1102</v>
      </c>
      <c r="O110" s="90"/>
      <c r="P110" s="76" t="s">
        <v>11</v>
      </c>
      <c r="Q110" s="104" t="s">
        <v>1893</v>
      </c>
      <c r="R110" s="119"/>
      <c r="S110" s="58"/>
    </row>
    <row r="111" spans="1:19" ht="12.75" x14ac:dyDescent="0.2">
      <c r="A111" s="39" t="s">
        <v>153</v>
      </c>
      <c r="B111" s="48">
        <v>0</v>
      </c>
      <c r="C111" s="15">
        <v>25</v>
      </c>
      <c r="D111" s="15">
        <f t="shared" si="4"/>
        <v>25</v>
      </c>
      <c r="E111" s="16">
        <v>0</v>
      </c>
      <c r="F111" s="16">
        <f t="shared" si="5"/>
        <v>7.6196281621456867</v>
      </c>
      <c r="G111" s="16">
        <v>659</v>
      </c>
      <c r="H111" s="49">
        <v>651.38037183785434</v>
      </c>
      <c r="I111" s="125">
        <f t="shared" si="6"/>
        <v>6209546</v>
      </c>
      <c r="J111" s="125">
        <f t="shared" si="7"/>
        <v>6209538.3803718379</v>
      </c>
      <c r="K111" s="57">
        <f>VLOOKUP(A111,'Study area wells'!$A$2:$O$330,6,FALSE)</f>
        <v>6209546</v>
      </c>
      <c r="L111" s="48" t="s">
        <v>77</v>
      </c>
      <c r="M111" s="17" t="s">
        <v>3</v>
      </c>
      <c r="N111" s="62" t="s">
        <v>1102</v>
      </c>
      <c r="O111" s="87"/>
      <c r="P111" s="68" t="s">
        <v>11</v>
      </c>
      <c r="Q111" s="106" t="s">
        <v>1893</v>
      </c>
      <c r="R111" s="120" t="s">
        <v>22</v>
      </c>
    </row>
    <row r="112" spans="1:19" ht="12.75" x14ac:dyDescent="0.2">
      <c r="A112" s="39" t="s">
        <v>153</v>
      </c>
      <c r="B112" s="48">
        <v>25</v>
      </c>
      <c r="C112" s="15">
        <v>30</v>
      </c>
      <c r="D112" s="15">
        <f t="shared" si="4"/>
        <v>5</v>
      </c>
      <c r="E112" s="16">
        <v>7.6196281621456867</v>
      </c>
      <c r="F112" s="16">
        <f t="shared" si="5"/>
        <v>9.1435537945748244</v>
      </c>
      <c r="G112" s="16">
        <v>651.38037183785434</v>
      </c>
      <c r="H112" s="49">
        <v>649.85644620542519</v>
      </c>
      <c r="I112" s="125">
        <f t="shared" si="6"/>
        <v>6209538.3803718379</v>
      </c>
      <c r="J112" s="125">
        <f t="shared" si="7"/>
        <v>6209536.8564462056</v>
      </c>
      <c r="K112" s="57">
        <f>VLOOKUP(A112,'Study area wells'!$A$2:$O$330,6,FALSE)</f>
        <v>6209546</v>
      </c>
      <c r="L112" s="48" t="s">
        <v>154</v>
      </c>
      <c r="M112" s="17" t="s">
        <v>1</v>
      </c>
      <c r="N112" s="62" t="s">
        <v>7</v>
      </c>
      <c r="O112" s="87"/>
      <c r="P112" s="68" t="s">
        <v>10</v>
      </c>
      <c r="Q112" s="106" t="s">
        <v>1893</v>
      </c>
      <c r="R112" s="120" t="s">
        <v>29</v>
      </c>
    </row>
    <row r="113" spans="1:19" ht="12.75" x14ac:dyDescent="0.2">
      <c r="A113" s="39" t="s">
        <v>153</v>
      </c>
      <c r="B113" s="48">
        <v>30</v>
      </c>
      <c r="C113" s="15">
        <v>45</v>
      </c>
      <c r="D113" s="15">
        <f t="shared" si="4"/>
        <v>15</v>
      </c>
      <c r="E113" s="16">
        <v>9.1435537945748244</v>
      </c>
      <c r="F113" s="16">
        <f t="shared" si="5"/>
        <v>13.715330691862237</v>
      </c>
      <c r="G113" s="16">
        <v>649.85644620542519</v>
      </c>
      <c r="H113" s="49">
        <v>645.28466930813772</v>
      </c>
      <c r="I113" s="125">
        <f t="shared" si="6"/>
        <v>6209536.8564462056</v>
      </c>
      <c r="J113" s="125">
        <f t="shared" si="7"/>
        <v>6209532.284669308</v>
      </c>
      <c r="K113" s="57">
        <f>VLOOKUP(A113,'Study area wells'!$A$2:$O$330,6,FALSE)</f>
        <v>6209546</v>
      </c>
      <c r="L113" s="48" t="s">
        <v>77</v>
      </c>
      <c r="M113" s="17" t="s">
        <v>3</v>
      </c>
      <c r="N113" s="62" t="s">
        <v>1102</v>
      </c>
      <c r="O113" s="87"/>
      <c r="P113" s="68" t="s">
        <v>11</v>
      </c>
      <c r="Q113" s="106" t="s">
        <v>1893</v>
      </c>
      <c r="R113" s="120" t="s">
        <v>22</v>
      </c>
    </row>
    <row r="114" spans="1:19" s="13" customFormat="1" ht="15" customHeight="1" x14ac:dyDescent="0.2">
      <c r="A114" s="38" t="s">
        <v>155</v>
      </c>
      <c r="B114" s="46">
        <v>0</v>
      </c>
      <c r="C114" s="11">
        <v>25</v>
      </c>
      <c r="D114" s="11">
        <f t="shared" si="4"/>
        <v>25</v>
      </c>
      <c r="E114" s="12">
        <v>0</v>
      </c>
      <c r="F114" s="12">
        <f t="shared" si="5"/>
        <v>7.6196281621456867</v>
      </c>
      <c r="G114" s="12">
        <v>666</v>
      </c>
      <c r="H114" s="47">
        <v>658.38037183785434</v>
      </c>
      <c r="I114" s="125">
        <f t="shared" si="6"/>
        <v>6175827</v>
      </c>
      <c r="J114" s="125">
        <f t="shared" si="7"/>
        <v>6175819.3803718379</v>
      </c>
      <c r="K114" s="57">
        <f>VLOOKUP(A114,'Study area wells'!$A$2:$O$330,6,FALSE)</f>
        <v>6175827</v>
      </c>
      <c r="L114" s="46" t="s">
        <v>156</v>
      </c>
      <c r="M114" s="14" t="s">
        <v>1958</v>
      </c>
      <c r="N114" s="61" t="s">
        <v>1895</v>
      </c>
      <c r="O114" s="90"/>
      <c r="P114" s="76" t="s">
        <v>14</v>
      </c>
      <c r="Q114" s="104" t="s">
        <v>1893</v>
      </c>
      <c r="R114" s="119" t="s">
        <v>22</v>
      </c>
      <c r="S114" s="58"/>
    </row>
    <row r="115" spans="1:19" ht="15" customHeight="1" x14ac:dyDescent="0.2">
      <c r="A115" s="39" t="s">
        <v>157</v>
      </c>
      <c r="B115" s="48">
        <v>0</v>
      </c>
      <c r="C115" s="15">
        <v>4</v>
      </c>
      <c r="D115" s="15">
        <f t="shared" si="4"/>
        <v>4</v>
      </c>
      <c r="E115" s="16">
        <v>0</v>
      </c>
      <c r="F115" s="16">
        <f t="shared" si="5"/>
        <v>1.2191405059433098</v>
      </c>
      <c r="G115" s="16">
        <v>716</v>
      </c>
      <c r="H115" s="49">
        <v>714.7808594940567</v>
      </c>
      <c r="I115" s="125">
        <f t="shared" si="6"/>
        <v>6181740</v>
      </c>
      <c r="J115" s="125">
        <f t="shared" si="7"/>
        <v>6181738.7808594937</v>
      </c>
      <c r="K115" s="57">
        <f>VLOOKUP(A115,'Study area wells'!$A$2:$O$330,6,FALSE)</f>
        <v>6181740</v>
      </c>
      <c r="L115" s="48" t="s">
        <v>123</v>
      </c>
      <c r="M115" s="17" t="s">
        <v>3</v>
      </c>
      <c r="N115" s="62" t="s">
        <v>1102</v>
      </c>
      <c r="O115" s="87"/>
      <c r="P115" s="68" t="s">
        <v>11</v>
      </c>
      <c r="Q115" s="106" t="s">
        <v>1893</v>
      </c>
      <c r="R115" s="120" t="s">
        <v>22</v>
      </c>
    </row>
    <row r="116" spans="1:19" ht="15" customHeight="1" x14ac:dyDescent="0.2">
      <c r="A116" s="39" t="s">
        <v>157</v>
      </c>
      <c r="B116" s="48">
        <v>4</v>
      </c>
      <c r="C116" s="15">
        <v>170</v>
      </c>
      <c r="D116" s="15">
        <f t="shared" si="4"/>
        <v>166</v>
      </c>
      <c r="E116" s="16">
        <v>1.2191405059433098</v>
      </c>
      <c r="F116" s="16">
        <f t="shared" si="5"/>
        <v>51.813471502590673</v>
      </c>
      <c r="G116" s="16">
        <v>714.7808594940567</v>
      </c>
      <c r="H116" s="49">
        <v>664.18652849740931</v>
      </c>
      <c r="I116" s="125">
        <f t="shared" si="6"/>
        <v>6181738.7808594937</v>
      </c>
      <c r="J116" s="125">
        <f t="shared" si="7"/>
        <v>6181688.1865284974</v>
      </c>
      <c r="K116" s="57">
        <f>VLOOKUP(A116,'Study area wells'!$A$2:$O$330,6,FALSE)</f>
        <v>6181740</v>
      </c>
      <c r="L116" s="48" t="s">
        <v>32</v>
      </c>
      <c r="M116" s="17" t="s">
        <v>44</v>
      </c>
      <c r="N116" s="62" t="s">
        <v>1102</v>
      </c>
      <c r="O116" s="87"/>
      <c r="P116" s="68" t="s">
        <v>37</v>
      </c>
      <c r="Q116" s="106" t="s">
        <v>1893</v>
      </c>
      <c r="R116" s="120" t="s">
        <v>32</v>
      </c>
    </row>
    <row r="117" spans="1:19" ht="12.75" x14ac:dyDescent="0.2">
      <c r="A117" s="39" t="s">
        <v>157</v>
      </c>
      <c r="B117" s="48">
        <v>170</v>
      </c>
      <c r="C117" s="15">
        <v>178</v>
      </c>
      <c r="D117" s="15">
        <f t="shared" si="4"/>
        <v>8</v>
      </c>
      <c r="E117" s="16">
        <v>51.813471502590673</v>
      </c>
      <c r="F117" s="16">
        <f t="shared" si="5"/>
        <v>54.251752514477289</v>
      </c>
      <c r="G117" s="16">
        <v>664.18652849740931</v>
      </c>
      <c r="H117" s="49">
        <v>661.74824748552271</v>
      </c>
      <c r="I117" s="125">
        <f t="shared" si="6"/>
        <v>6181688.1865284974</v>
      </c>
      <c r="J117" s="125">
        <f t="shared" si="7"/>
        <v>6181685.7482474856</v>
      </c>
      <c r="K117" s="57">
        <f>VLOOKUP(A117,'Study area wells'!$A$2:$O$330,6,FALSE)</f>
        <v>6181740</v>
      </c>
      <c r="L117" s="48" t="s">
        <v>158</v>
      </c>
      <c r="M117" s="17" t="s">
        <v>42</v>
      </c>
      <c r="N117" s="62" t="s">
        <v>1894</v>
      </c>
      <c r="O117" s="87"/>
      <c r="P117" s="68" t="s">
        <v>599</v>
      </c>
      <c r="Q117" s="106" t="s">
        <v>1893</v>
      </c>
      <c r="R117" s="120" t="s">
        <v>158</v>
      </c>
    </row>
    <row r="118" spans="1:19" ht="12.75" x14ac:dyDescent="0.2">
      <c r="A118" s="39" t="s">
        <v>157</v>
      </c>
      <c r="B118" s="48">
        <v>178</v>
      </c>
      <c r="C118" s="15">
        <v>180</v>
      </c>
      <c r="D118" s="15">
        <f t="shared" si="4"/>
        <v>2</v>
      </c>
      <c r="E118" s="16">
        <v>54.251752514477289</v>
      </c>
      <c r="F118" s="16">
        <f t="shared" si="5"/>
        <v>54.861322767448947</v>
      </c>
      <c r="G118" s="16">
        <v>661.74824748552271</v>
      </c>
      <c r="H118" s="49">
        <v>661.138677232551</v>
      </c>
      <c r="I118" s="125">
        <f t="shared" si="6"/>
        <v>6181685.7482474856</v>
      </c>
      <c r="J118" s="125">
        <f t="shared" si="7"/>
        <v>6181685.1386772329</v>
      </c>
      <c r="K118" s="57">
        <f>VLOOKUP(A118,'Study area wells'!$A$2:$O$330,6,FALSE)</f>
        <v>6181740</v>
      </c>
      <c r="L118" s="48" t="s">
        <v>35</v>
      </c>
      <c r="M118" s="17" t="s">
        <v>5</v>
      </c>
      <c r="N118" s="62" t="s">
        <v>1894</v>
      </c>
      <c r="O118" s="87"/>
      <c r="P118" s="68" t="s">
        <v>632</v>
      </c>
      <c r="Q118" s="106" t="s">
        <v>1893</v>
      </c>
      <c r="R118" s="120" t="s">
        <v>35</v>
      </c>
    </row>
    <row r="119" spans="1:19" s="13" customFormat="1" ht="12.75" x14ac:dyDescent="0.2">
      <c r="A119" s="38" t="s">
        <v>159</v>
      </c>
      <c r="B119" s="46">
        <v>0</v>
      </c>
      <c r="C119" s="11">
        <v>120</v>
      </c>
      <c r="D119" s="11">
        <f t="shared" si="4"/>
        <v>120</v>
      </c>
      <c r="E119" s="12">
        <v>0</v>
      </c>
      <c r="F119" s="12">
        <f t="shared" si="5"/>
        <v>36.574215178299298</v>
      </c>
      <c r="G119" s="12">
        <v>639</v>
      </c>
      <c r="H119" s="47">
        <v>602.42578482170074</v>
      </c>
      <c r="I119" s="125">
        <f t="shared" si="6"/>
        <v>6182274</v>
      </c>
      <c r="J119" s="125">
        <f t="shared" si="7"/>
        <v>6182237.4257848216</v>
      </c>
      <c r="K119" s="57">
        <f>VLOOKUP(A119,'Study area wells'!$A$2:$O$330,6,FALSE)</f>
        <v>6182274</v>
      </c>
      <c r="L119" s="46" t="s">
        <v>1078</v>
      </c>
      <c r="M119" s="14" t="s">
        <v>1958</v>
      </c>
      <c r="N119" s="61" t="s">
        <v>1895</v>
      </c>
      <c r="O119" s="90"/>
      <c r="P119" s="76" t="s">
        <v>11</v>
      </c>
      <c r="Q119" s="104" t="s">
        <v>1893</v>
      </c>
      <c r="R119" s="119" t="s">
        <v>22</v>
      </c>
      <c r="S119" s="58"/>
    </row>
    <row r="120" spans="1:19" ht="15" customHeight="1" x14ac:dyDescent="0.2">
      <c r="A120" s="39" t="s">
        <v>160</v>
      </c>
      <c r="B120" s="48">
        <v>0</v>
      </c>
      <c r="C120" s="15">
        <v>14</v>
      </c>
      <c r="D120" s="15">
        <f t="shared" si="4"/>
        <v>14</v>
      </c>
      <c r="E120" s="16">
        <v>0</v>
      </c>
      <c r="F120" s="16">
        <f t="shared" si="5"/>
        <v>4.2669917708015843</v>
      </c>
      <c r="G120" s="16">
        <v>700</v>
      </c>
      <c r="H120" s="49">
        <v>695.73300822919839</v>
      </c>
      <c r="I120" s="125">
        <f t="shared" si="6"/>
        <v>6196237</v>
      </c>
      <c r="J120" s="125">
        <f t="shared" si="7"/>
        <v>6196232.7330082292</v>
      </c>
      <c r="K120" s="57">
        <f>VLOOKUP(A120,'Study area wells'!$A$2:$O$330,6,FALSE)</f>
        <v>6196237</v>
      </c>
      <c r="L120" s="48" t="s">
        <v>69</v>
      </c>
      <c r="M120" s="17" t="s">
        <v>3</v>
      </c>
      <c r="N120" s="62" t="s">
        <v>1102</v>
      </c>
      <c r="O120" s="87"/>
      <c r="P120" s="68" t="s">
        <v>11</v>
      </c>
      <c r="Q120" s="106" t="s">
        <v>1893</v>
      </c>
      <c r="R120" s="120" t="s">
        <v>22</v>
      </c>
    </row>
    <row r="121" spans="1:19" ht="15" customHeight="1" x14ac:dyDescent="0.2">
      <c r="A121" s="39" t="s">
        <v>160</v>
      </c>
      <c r="B121" s="48">
        <v>14</v>
      </c>
      <c r="C121" s="15">
        <v>20</v>
      </c>
      <c r="D121" s="15">
        <f t="shared" si="4"/>
        <v>6</v>
      </c>
      <c r="E121" s="16">
        <v>4.2669917708015843</v>
      </c>
      <c r="F121" s="16">
        <f t="shared" si="5"/>
        <v>6.0957025297165499</v>
      </c>
      <c r="G121" s="16">
        <v>695.73300822919839</v>
      </c>
      <c r="H121" s="49">
        <v>693.9042974702835</v>
      </c>
      <c r="I121" s="125">
        <f t="shared" si="6"/>
        <v>6196232.7330082292</v>
      </c>
      <c r="J121" s="125">
        <f t="shared" si="7"/>
        <v>6196230.9042974701</v>
      </c>
      <c r="K121" s="57">
        <f>VLOOKUP(A121,'Study area wells'!$A$2:$O$330,6,FALSE)</f>
        <v>6196237</v>
      </c>
      <c r="L121" s="48" t="s">
        <v>148</v>
      </c>
      <c r="M121" s="17" t="s">
        <v>36</v>
      </c>
      <c r="N121" s="62" t="s">
        <v>1894</v>
      </c>
      <c r="O121" s="87"/>
      <c r="P121" s="68" t="s">
        <v>1187</v>
      </c>
      <c r="Q121" s="106" t="s">
        <v>1893</v>
      </c>
      <c r="R121" s="120" t="s">
        <v>148</v>
      </c>
    </row>
    <row r="122" spans="1:19" s="13" customFormat="1" ht="15" customHeight="1" x14ac:dyDescent="0.2">
      <c r="A122" s="38" t="s">
        <v>161</v>
      </c>
      <c r="B122" s="46">
        <v>0</v>
      </c>
      <c r="C122" s="11">
        <v>320</v>
      </c>
      <c r="D122" s="11">
        <f t="shared" si="4"/>
        <v>320</v>
      </c>
      <c r="E122" s="12">
        <v>0</v>
      </c>
      <c r="F122" s="12">
        <f t="shared" si="5"/>
        <v>97.531240475464799</v>
      </c>
      <c r="G122" s="12">
        <v>673</v>
      </c>
      <c r="H122" s="47">
        <v>575.46875952453524</v>
      </c>
      <c r="I122" s="125">
        <f t="shared" si="6"/>
        <v>6191978</v>
      </c>
      <c r="J122" s="125">
        <f t="shared" si="7"/>
        <v>6191880.4687595246</v>
      </c>
      <c r="K122" s="57">
        <f>VLOOKUP(A122,'Study area wells'!$A$2:$O$330,6,FALSE)</f>
        <v>6191978</v>
      </c>
      <c r="L122" s="46" t="s">
        <v>69</v>
      </c>
      <c r="M122" s="14" t="s">
        <v>3</v>
      </c>
      <c r="N122" s="61" t="s">
        <v>1102</v>
      </c>
      <c r="O122" s="90"/>
      <c r="P122" s="76" t="s">
        <v>11</v>
      </c>
      <c r="Q122" s="104" t="s">
        <v>1893</v>
      </c>
      <c r="R122" s="119" t="s">
        <v>22</v>
      </c>
      <c r="S122" s="58"/>
    </row>
    <row r="123" spans="1:19" ht="15" customHeight="1" x14ac:dyDescent="0.2">
      <c r="A123" s="39" t="s">
        <v>162</v>
      </c>
      <c r="B123" s="48">
        <v>0</v>
      </c>
      <c r="C123" s="15">
        <v>30</v>
      </c>
      <c r="D123" s="15">
        <f t="shared" si="4"/>
        <v>30</v>
      </c>
      <c r="E123" s="16">
        <v>0</v>
      </c>
      <c r="F123" s="16">
        <f t="shared" si="5"/>
        <v>9.1435537945748244</v>
      </c>
      <c r="G123" s="16">
        <v>744</v>
      </c>
      <c r="H123" s="49">
        <v>734.85644620542519</v>
      </c>
      <c r="I123" s="125">
        <f t="shared" si="6"/>
        <v>6185286</v>
      </c>
      <c r="J123" s="125">
        <f t="shared" si="7"/>
        <v>6185276.8564462056</v>
      </c>
      <c r="K123" s="57">
        <f>VLOOKUP(A123,'Study area wells'!$A$2:$O$330,6,FALSE)</f>
        <v>6185286</v>
      </c>
      <c r="L123" s="48" t="s">
        <v>69</v>
      </c>
      <c r="M123" s="17" t="s">
        <v>3</v>
      </c>
      <c r="N123" s="62" t="s">
        <v>1102</v>
      </c>
      <c r="O123" s="87"/>
      <c r="P123" s="68" t="s">
        <v>11</v>
      </c>
      <c r="Q123" s="106" t="s">
        <v>1893</v>
      </c>
      <c r="R123" s="120" t="s">
        <v>22</v>
      </c>
    </row>
    <row r="124" spans="1:19" ht="12.75" x14ac:dyDescent="0.2">
      <c r="A124" s="39" t="s">
        <v>162</v>
      </c>
      <c r="B124" s="48">
        <v>30</v>
      </c>
      <c r="C124" s="15">
        <v>31</v>
      </c>
      <c r="D124" s="15">
        <f t="shared" si="4"/>
        <v>1</v>
      </c>
      <c r="E124" s="16">
        <v>9.1435537945748244</v>
      </c>
      <c r="F124" s="16">
        <f t="shared" si="5"/>
        <v>9.4483389210606514</v>
      </c>
      <c r="G124" s="16">
        <v>734.85644620542519</v>
      </c>
      <c r="H124" s="49">
        <v>734.55166107893933</v>
      </c>
      <c r="I124" s="125">
        <f t="shared" si="6"/>
        <v>6185276.8564462056</v>
      </c>
      <c r="J124" s="125">
        <f t="shared" si="7"/>
        <v>6185276.5516610788</v>
      </c>
      <c r="K124" s="57">
        <f>VLOOKUP(A124,'Study area wells'!$A$2:$O$330,6,FALSE)</f>
        <v>6185286</v>
      </c>
      <c r="L124" s="48" t="s">
        <v>29</v>
      </c>
      <c r="M124" s="17" t="s">
        <v>1</v>
      </c>
      <c r="N124" s="62" t="s">
        <v>7</v>
      </c>
      <c r="O124" s="87"/>
      <c r="P124" s="68" t="s">
        <v>10</v>
      </c>
      <c r="Q124" s="106" t="s">
        <v>7</v>
      </c>
      <c r="R124" s="120" t="s">
        <v>29</v>
      </c>
    </row>
    <row r="125" spans="1:19" s="13" customFormat="1" ht="12.75" x14ac:dyDescent="0.2">
      <c r="A125" s="38" t="s">
        <v>163</v>
      </c>
      <c r="B125" s="46">
        <v>0</v>
      </c>
      <c r="C125" s="11">
        <v>12</v>
      </c>
      <c r="D125" s="11">
        <f t="shared" si="4"/>
        <v>12</v>
      </c>
      <c r="E125" s="12">
        <v>0</v>
      </c>
      <c r="F125" s="12">
        <f t="shared" si="5"/>
        <v>3.6574215178299299</v>
      </c>
      <c r="G125" s="12">
        <v>731</v>
      </c>
      <c r="H125" s="47">
        <v>727.3425784821701</v>
      </c>
      <c r="I125" s="125">
        <f t="shared" si="6"/>
        <v>6183795</v>
      </c>
      <c r="J125" s="125">
        <f t="shared" si="7"/>
        <v>6183791.3425784819</v>
      </c>
      <c r="K125" s="57">
        <f>VLOOKUP(A125,'Study area wells'!$A$2:$O$330,6,FALSE)</f>
        <v>6183795</v>
      </c>
      <c r="L125" s="46" t="s">
        <v>77</v>
      </c>
      <c r="M125" s="14" t="s">
        <v>3</v>
      </c>
      <c r="N125" s="61" t="s">
        <v>1102</v>
      </c>
      <c r="O125" s="90"/>
      <c r="P125" s="76" t="s">
        <v>11</v>
      </c>
      <c r="Q125" s="104" t="s">
        <v>1893</v>
      </c>
      <c r="R125" s="119" t="s">
        <v>22</v>
      </c>
      <c r="S125" s="58"/>
    </row>
    <row r="126" spans="1:19" ht="15" customHeight="1" x14ac:dyDescent="0.2">
      <c r="A126" s="39" t="s">
        <v>164</v>
      </c>
      <c r="B126" s="48">
        <v>0</v>
      </c>
      <c r="C126" s="15">
        <v>36</v>
      </c>
      <c r="D126" s="15">
        <f t="shared" si="4"/>
        <v>36</v>
      </c>
      <c r="E126" s="16">
        <v>0</v>
      </c>
      <c r="F126" s="16">
        <f t="shared" si="5"/>
        <v>10.97226455348979</v>
      </c>
      <c r="G126" s="16">
        <v>806</v>
      </c>
      <c r="H126" s="49">
        <v>795.02773544651018</v>
      </c>
      <c r="I126" s="125">
        <f t="shared" si="6"/>
        <v>6189148</v>
      </c>
      <c r="J126" s="125">
        <f t="shared" si="7"/>
        <v>6189137.0277354466</v>
      </c>
      <c r="K126" s="57">
        <f>VLOOKUP(A126,'Study area wells'!$A$2:$O$330,6,FALSE)</f>
        <v>6189148</v>
      </c>
      <c r="L126" s="48" t="s">
        <v>77</v>
      </c>
      <c r="M126" s="17" t="s">
        <v>3</v>
      </c>
      <c r="N126" s="62" t="s">
        <v>1102</v>
      </c>
      <c r="O126" s="87"/>
      <c r="P126" s="68" t="s">
        <v>11</v>
      </c>
      <c r="Q126" s="106" t="s">
        <v>1893</v>
      </c>
      <c r="R126" s="120" t="s">
        <v>22</v>
      </c>
    </row>
    <row r="127" spans="1:19" ht="15" customHeight="1" x14ac:dyDescent="0.2">
      <c r="A127" s="39" t="s">
        <v>164</v>
      </c>
      <c r="B127" s="48">
        <v>36</v>
      </c>
      <c r="C127" s="15">
        <v>38</v>
      </c>
      <c r="D127" s="15">
        <f t="shared" si="4"/>
        <v>2</v>
      </c>
      <c r="E127" s="16">
        <v>10.97226455348979</v>
      </c>
      <c r="F127" s="16">
        <f t="shared" si="5"/>
        <v>11.581834806461444</v>
      </c>
      <c r="G127" s="16">
        <v>795.02773544651018</v>
      </c>
      <c r="H127" s="49">
        <v>794.41816519353858</v>
      </c>
      <c r="I127" s="125">
        <f t="shared" si="6"/>
        <v>6189137.0277354466</v>
      </c>
      <c r="J127" s="125">
        <f t="shared" si="7"/>
        <v>6189136.4181651939</v>
      </c>
      <c r="K127" s="57">
        <f>VLOOKUP(A127,'Study area wells'!$A$2:$O$330,6,FALSE)</f>
        <v>6189148</v>
      </c>
      <c r="L127" s="48" t="s">
        <v>165</v>
      </c>
      <c r="M127" s="17" t="s">
        <v>1077</v>
      </c>
      <c r="N127" s="62" t="s">
        <v>7</v>
      </c>
      <c r="O127" s="87"/>
      <c r="P127" s="68" t="s">
        <v>883</v>
      </c>
      <c r="Q127" s="106" t="s">
        <v>7</v>
      </c>
      <c r="R127" s="120" t="s">
        <v>33</v>
      </c>
    </row>
    <row r="128" spans="1:19" s="13" customFormat="1" ht="12.75" x14ac:dyDescent="0.2">
      <c r="A128" s="38" t="s">
        <v>166</v>
      </c>
      <c r="B128" s="46">
        <v>0</v>
      </c>
      <c r="C128" s="11">
        <v>80</v>
      </c>
      <c r="D128" s="11">
        <f t="shared" si="4"/>
        <v>80</v>
      </c>
      <c r="E128" s="12">
        <v>0</v>
      </c>
      <c r="F128" s="12">
        <f t="shared" si="5"/>
        <v>24.3828101188662</v>
      </c>
      <c r="G128" s="12">
        <v>705</v>
      </c>
      <c r="H128" s="47">
        <v>680.61718988113375</v>
      </c>
      <c r="I128" s="125">
        <f t="shared" si="6"/>
        <v>6203183</v>
      </c>
      <c r="J128" s="125">
        <f t="shared" si="7"/>
        <v>6203158.6171898814</v>
      </c>
      <c r="K128" s="57">
        <f>VLOOKUP(A128,'Study area wells'!$A$2:$O$330,6,FALSE)</f>
        <v>6203183</v>
      </c>
      <c r="L128" s="46" t="s">
        <v>167</v>
      </c>
      <c r="M128" s="14" t="s">
        <v>1263</v>
      </c>
      <c r="N128" s="61" t="s">
        <v>1102</v>
      </c>
      <c r="O128" s="90"/>
      <c r="P128" s="76" t="s">
        <v>14</v>
      </c>
      <c r="Q128" s="104" t="s">
        <v>1893</v>
      </c>
      <c r="R128" s="119" t="s">
        <v>22</v>
      </c>
      <c r="S128" s="58"/>
    </row>
    <row r="129" spans="1:19" ht="12.75" x14ac:dyDescent="0.2">
      <c r="A129" s="39" t="s">
        <v>168</v>
      </c>
      <c r="B129" s="48">
        <v>0</v>
      </c>
      <c r="C129" s="15">
        <v>41</v>
      </c>
      <c r="D129" s="15">
        <f t="shared" si="4"/>
        <v>41</v>
      </c>
      <c r="E129" s="16">
        <v>0</v>
      </c>
      <c r="F129" s="16">
        <f t="shared" si="5"/>
        <v>12.496190185918927</v>
      </c>
      <c r="G129" s="16">
        <v>755</v>
      </c>
      <c r="H129" s="49">
        <v>742.50380981408102</v>
      </c>
      <c r="I129" s="125">
        <f t="shared" si="6"/>
        <v>6183080</v>
      </c>
      <c r="J129" s="125">
        <f t="shared" si="7"/>
        <v>6183067.5038098143</v>
      </c>
      <c r="K129" s="57">
        <f>VLOOKUP(A129,'Study area wells'!$A$2:$O$330,6,FALSE)</f>
        <v>6183080</v>
      </c>
      <c r="L129" s="48" t="s">
        <v>69</v>
      </c>
      <c r="M129" s="17" t="s">
        <v>3</v>
      </c>
      <c r="N129" s="62" t="s">
        <v>1102</v>
      </c>
      <c r="O129" s="91"/>
      <c r="P129" s="68" t="s">
        <v>11</v>
      </c>
      <c r="Q129" s="106" t="s">
        <v>1893</v>
      </c>
      <c r="R129" s="120" t="s">
        <v>22</v>
      </c>
    </row>
    <row r="130" spans="1:19" s="36" customFormat="1" ht="15" customHeight="1" x14ac:dyDescent="0.2">
      <c r="A130" s="41" t="s">
        <v>169</v>
      </c>
      <c r="B130" s="52">
        <v>0</v>
      </c>
      <c r="C130" s="33">
        <v>200</v>
      </c>
      <c r="D130" s="33">
        <f t="shared" ref="D130:D193" si="8">C130-B130</f>
        <v>200</v>
      </c>
      <c r="E130" s="34">
        <v>0</v>
      </c>
      <c r="F130" s="34">
        <f t="shared" ref="F130:F193" si="9">C130/3.281</f>
        <v>60.957025297165494</v>
      </c>
      <c r="G130" s="34">
        <v>691</v>
      </c>
      <c r="H130" s="53">
        <v>630.0429747028345</v>
      </c>
      <c r="I130" s="125">
        <f t="shared" ref="I130:I193" si="10">K130-E130</f>
        <v>6194505</v>
      </c>
      <c r="J130" s="125">
        <f t="shared" ref="J130:J193" si="11">K130-F130</f>
        <v>6194444.042974703</v>
      </c>
      <c r="K130" s="57">
        <f>VLOOKUP(A130,'Study area wells'!$A$2:$O$330,6,FALSE)</f>
        <v>6194505</v>
      </c>
      <c r="L130" s="52" t="s">
        <v>123</v>
      </c>
      <c r="M130" s="35" t="s">
        <v>3</v>
      </c>
      <c r="N130" s="65" t="s">
        <v>1102</v>
      </c>
      <c r="O130" s="92"/>
      <c r="P130" s="110" t="s">
        <v>11</v>
      </c>
      <c r="Q130" s="111" t="s">
        <v>1893</v>
      </c>
      <c r="R130" s="122" t="s">
        <v>22</v>
      </c>
      <c r="S130" s="100"/>
    </row>
    <row r="131" spans="1:19" s="36" customFormat="1" ht="12.75" x14ac:dyDescent="0.2">
      <c r="A131" s="41" t="s">
        <v>169</v>
      </c>
      <c r="B131" s="52">
        <v>200</v>
      </c>
      <c r="C131" s="33">
        <v>200.5</v>
      </c>
      <c r="D131" s="33">
        <f t="shared" si="8"/>
        <v>0.5</v>
      </c>
      <c r="E131" s="34">
        <v>60.957025297165494</v>
      </c>
      <c r="F131" s="34">
        <f t="shared" si="9"/>
        <v>61.109417860408406</v>
      </c>
      <c r="G131" s="34">
        <v>630.0429747028345</v>
      </c>
      <c r="H131" s="53">
        <v>629.89058213959163</v>
      </c>
      <c r="I131" s="125">
        <f t="shared" si="10"/>
        <v>6194444.042974703</v>
      </c>
      <c r="J131" s="125">
        <f t="shared" si="11"/>
        <v>6194443.8905821396</v>
      </c>
      <c r="K131" s="57">
        <f>VLOOKUP(A131,'Study area wells'!$A$2:$O$330,6,FALSE)</f>
        <v>6194505</v>
      </c>
      <c r="L131" s="52" t="s">
        <v>170</v>
      </c>
      <c r="M131" s="35" t="s">
        <v>1079</v>
      </c>
      <c r="N131" s="65" t="s">
        <v>1894</v>
      </c>
      <c r="O131" s="92"/>
      <c r="P131" s="110" t="s">
        <v>599</v>
      </c>
      <c r="Q131" s="111" t="s">
        <v>1893</v>
      </c>
      <c r="R131" s="122" t="s">
        <v>158</v>
      </c>
      <c r="S131" s="100"/>
    </row>
    <row r="132" spans="1:19" s="13" customFormat="1" ht="12.75" x14ac:dyDescent="0.2">
      <c r="A132" s="38" t="s">
        <v>171</v>
      </c>
      <c r="B132" s="46">
        <v>0</v>
      </c>
      <c r="C132" s="11">
        <v>34</v>
      </c>
      <c r="D132" s="11">
        <f t="shared" si="8"/>
        <v>34</v>
      </c>
      <c r="E132" s="12">
        <v>0</v>
      </c>
      <c r="F132" s="12">
        <f t="shared" si="9"/>
        <v>10.362694300518134</v>
      </c>
      <c r="G132" s="12">
        <v>705</v>
      </c>
      <c r="H132" s="47">
        <v>694.63730569948189</v>
      </c>
      <c r="I132" s="125">
        <f t="shared" si="10"/>
        <v>6191346</v>
      </c>
      <c r="J132" s="125">
        <f t="shared" si="11"/>
        <v>6191335.6373056993</v>
      </c>
      <c r="K132" s="57">
        <f>VLOOKUP(A132,'Study area wells'!$A$2:$O$330,6,FALSE)</f>
        <v>6191346</v>
      </c>
      <c r="L132" s="46" t="s">
        <v>77</v>
      </c>
      <c r="M132" s="14" t="s">
        <v>3</v>
      </c>
      <c r="N132" s="61" t="s">
        <v>1102</v>
      </c>
      <c r="O132" s="90"/>
      <c r="P132" s="76" t="s">
        <v>11</v>
      </c>
      <c r="Q132" s="104" t="s">
        <v>1893</v>
      </c>
      <c r="R132" s="119" t="s">
        <v>22</v>
      </c>
      <c r="S132" s="58"/>
    </row>
    <row r="133" spans="1:19" ht="12.75" x14ac:dyDescent="0.2">
      <c r="A133" s="39" t="s">
        <v>172</v>
      </c>
      <c r="B133" s="48">
        <v>0</v>
      </c>
      <c r="C133" s="15">
        <v>180</v>
      </c>
      <c r="D133" s="15">
        <f t="shared" si="8"/>
        <v>180</v>
      </c>
      <c r="E133" s="16">
        <v>0</v>
      </c>
      <c r="F133" s="16">
        <f t="shared" si="9"/>
        <v>54.861322767448947</v>
      </c>
      <c r="G133" s="16">
        <v>728</v>
      </c>
      <c r="H133" s="49">
        <v>673.138677232551</v>
      </c>
      <c r="I133" s="125">
        <f t="shared" si="10"/>
        <v>6155676</v>
      </c>
      <c r="J133" s="125">
        <f t="shared" si="11"/>
        <v>6155621.1386772329</v>
      </c>
      <c r="K133" s="57">
        <f>VLOOKUP(A133,'Study area wells'!$A$2:$O$330,6,FALSE)</f>
        <v>6155676</v>
      </c>
      <c r="L133" s="48" t="s">
        <v>173</v>
      </c>
      <c r="M133" s="18" t="s">
        <v>3</v>
      </c>
      <c r="N133" s="64" t="s">
        <v>1102</v>
      </c>
      <c r="O133" s="87"/>
      <c r="P133" s="68" t="s">
        <v>11</v>
      </c>
      <c r="Q133" s="106" t="s">
        <v>1893</v>
      </c>
      <c r="R133" s="120" t="s">
        <v>22</v>
      </c>
    </row>
    <row r="134" spans="1:19" ht="12.75" x14ac:dyDescent="0.2">
      <c r="A134" s="39" t="s">
        <v>172</v>
      </c>
      <c r="B134" s="48">
        <v>180</v>
      </c>
      <c r="C134" s="15">
        <v>182</v>
      </c>
      <c r="D134" s="15">
        <f t="shared" si="8"/>
        <v>2</v>
      </c>
      <c r="E134" s="16">
        <v>54.861322767448947</v>
      </c>
      <c r="F134" s="16">
        <f t="shared" si="9"/>
        <v>55.470893020420604</v>
      </c>
      <c r="G134" s="16">
        <v>673.138677232551</v>
      </c>
      <c r="H134" s="49">
        <v>672.52910697957941</v>
      </c>
      <c r="I134" s="125">
        <f t="shared" si="10"/>
        <v>6155621.1386772329</v>
      </c>
      <c r="J134" s="125">
        <f t="shared" si="11"/>
        <v>6155620.5291069793</v>
      </c>
      <c r="K134" s="57">
        <f>VLOOKUP(A134,'Study area wells'!$A$2:$O$330,6,FALSE)</f>
        <v>6155676</v>
      </c>
      <c r="L134" s="48" t="s">
        <v>29</v>
      </c>
      <c r="M134" s="17" t="s">
        <v>1</v>
      </c>
      <c r="N134" s="62" t="s">
        <v>7</v>
      </c>
      <c r="O134" s="87"/>
      <c r="P134" s="68" t="s">
        <v>10</v>
      </c>
      <c r="Q134" s="106" t="s">
        <v>7</v>
      </c>
      <c r="R134" s="120" t="s">
        <v>29</v>
      </c>
    </row>
    <row r="135" spans="1:19" ht="12.75" x14ac:dyDescent="0.2">
      <c r="A135" s="39" t="s">
        <v>172</v>
      </c>
      <c r="B135" s="48">
        <v>182</v>
      </c>
      <c r="C135" s="15">
        <v>187</v>
      </c>
      <c r="D135" s="15">
        <f t="shared" si="8"/>
        <v>5</v>
      </c>
      <c r="E135" s="16">
        <v>55.470893020420604</v>
      </c>
      <c r="F135" s="16">
        <f t="shared" si="9"/>
        <v>56.994818652849737</v>
      </c>
      <c r="G135" s="16">
        <v>672.52910697957941</v>
      </c>
      <c r="H135" s="49">
        <v>671.00518134715026</v>
      </c>
      <c r="I135" s="125">
        <f t="shared" si="10"/>
        <v>6155620.5291069793</v>
      </c>
      <c r="J135" s="125">
        <f t="shared" si="11"/>
        <v>6155619.005181347</v>
      </c>
      <c r="K135" s="57">
        <f>VLOOKUP(A135,'Study area wells'!$A$2:$O$330,6,FALSE)</f>
        <v>6155676</v>
      </c>
      <c r="L135" s="48" t="s">
        <v>150</v>
      </c>
      <c r="M135" s="17" t="s">
        <v>5</v>
      </c>
      <c r="N135" s="62" t="s">
        <v>7</v>
      </c>
      <c r="O135" s="87" t="s">
        <v>1215</v>
      </c>
      <c r="P135" s="68" t="s">
        <v>632</v>
      </c>
      <c r="Q135" s="106" t="s">
        <v>7</v>
      </c>
      <c r="R135" s="120" t="s">
        <v>35</v>
      </c>
    </row>
    <row r="136" spans="1:19" ht="12.75" x14ac:dyDescent="0.2">
      <c r="A136" s="39" t="s">
        <v>172</v>
      </c>
      <c r="B136" s="48">
        <v>187</v>
      </c>
      <c r="C136" s="15">
        <v>188</v>
      </c>
      <c r="D136" s="15">
        <f t="shared" si="8"/>
        <v>1</v>
      </c>
      <c r="E136" s="16">
        <v>56.994818652849737</v>
      </c>
      <c r="F136" s="16">
        <f t="shared" si="9"/>
        <v>57.299603779335563</v>
      </c>
      <c r="G136" s="16">
        <v>671.00518134715026</v>
      </c>
      <c r="H136" s="49">
        <v>670.7003962206644</v>
      </c>
      <c r="I136" s="125">
        <f t="shared" si="10"/>
        <v>6155619.005181347</v>
      </c>
      <c r="J136" s="125">
        <f t="shared" si="11"/>
        <v>6155618.7003962202</v>
      </c>
      <c r="K136" s="57">
        <f>VLOOKUP(A136,'Study area wells'!$A$2:$O$330,6,FALSE)</f>
        <v>6155676</v>
      </c>
      <c r="L136" s="48" t="s">
        <v>25</v>
      </c>
      <c r="M136" s="17" t="s">
        <v>2</v>
      </c>
      <c r="N136" s="62" t="s">
        <v>7</v>
      </c>
      <c r="O136" s="87"/>
      <c r="P136" s="68" t="s">
        <v>15</v>
      </c>
      <c r="Q136" s="109" t="s">
        <v>7</v>
      </c>
      <c r="R136" s="120" t="s">
        <v>25</v>
      </c>
    </row>
    <row r="137" spans="1:19" s="13" customFormat="1" ht="12.75" x14ac:dyDescent="0.2">
      <c r="A137" s="38" t="s">
        <v>174</v>
      </c>
      <c r="B137" s="46">
        <v>0</v>
      </c>
      <c r="C137" s="11">
        <v>50</v>
      </c>
      <c r="D137" s="11">
        <f t="shared" si="8"/>
        <v>50</v>
      </c>
      <c r="E137" s="12">
        <v>0</v>
      </c>
      <c r="F137" s="12">
        <f t="shared" si="9"/>
        <v>15.239256324291373</v>
      </c>
      <c r="G137" s="12">
        <v>785</v>
      </c>
      <c r="H137" s="47">
        <v>769.76074367570868</v>
      </c>
      <c r="I137" s="125">
        <f t="shared" si="10"/>
        <v>6173753</v>
      </c>
      <c r="J137" s="125">
        <f t="shared" si="11"/>
        <v>6173737.7607436758</v>
      </c>
      <c r="K137" s="57">
        <f>VLOOKUP(A137,'Study area wells'!$A$2:$O$330,6,FALSE)</f>
        <v>6173753</v>
      </c>
      <c r="L137" s="46" t="s">
        <v>175</v>
      </c>
      <c r="M137" s="14" t="s">
        <v>3</v>
      </c>
      <c r="N137" s="61" t="s">
        <v>1102</v>
      </c>
      <c r="O137" s="90"/>
      <c r="P137" s="76" t="s">
        <v>11</v>
      </c>
      <c r="Q137" s="104" t="s">
        <v>1893</v>
      </c>
      <c r="R137" s="119" t="s">
        <v>22</v>
      </c>
      <c r="S137" s="58"/>
    </row>
    <row r="138" spans="1:19" ht="12.75" x14ac:dyDescent="0.2">
      <c r="A138" s="39" t="s">
        <v>176</v>
      </c>
      <c r="B138" s="48">
        <v>0</v>
      </c>
      <c r="C138" s="15">
        <v>4</v>
      </c>
      <c r="D138" s="15">
        <f t="shared" si="8"/>
        <v>4</v>
      </c>
      <c r="E138" s="16">
        <v>0</v>
      </c>
      <c r="F138" s="16">
        <f t="shared" si="9"/>
        <v>1.2191405059433098</v>
      </c>
      <c r="G138" s="16">
        <v>719</v>
      </c>
      <c r="H138" s="49">
        <v>717.7808594940567</v>
      </c>
      <c r="I138" s="125">
        <f t="shared" si="10"/>
        <v>6191868</v>
      </c>
      <c r="J138" s="125">
        <f t="shared" si="11"/>
        <v>6191866.7808594937</v>
      </c>
      <c r="K138" s="57">
        <f>VLOOKUP(A138,'Study area wells'!$A$2:$O$330,6,FALSE)</f>
        <v>6191868</v>
      </c>
      <c r="L138" s="48" t="s">
        <v>69</v>
      </c>
      <c r="M138" s="17" t="s">
        <v>3</v>
      </c>
      <c r="N138" s="62" t="s">
        <v>1102</v>
      </c>
      <c r="O138" s="87"/>
      <c r="P138" s="68" t="s">
        <v>11</v>
      </c>
      <c r="Q138" s="106" t="s">
        <v>1893</v>
      </c>
      <c r="R138" s="120" t="s">
        <v>22</v>
      </c>
    </row>
    <row r="139" spans="1:19" ht="12.75" x14ac:dyDescent="0.2">
      <c r="A139" s="39" t="s">
        <v>176</v>
      </c>
      <c r="B139" s="48">
        <v>4</v>
      </c>
      <c r="C139" s="15">
        <v>4.5</v>
      </c>
      <c r="D139" s="15">
        <f t="shared" si="8"/>
        <v>0.5</v>
      </c>
      <c r="E139" s="16">
        <v>1.2191405059433098</v>
      </c>
      <c r="F139" s="16">
        <f t="shared" si="9"/>
        <v>1.3715330691862238</v>
      </c>
      <c r="G139" s="16">
        <v>717.7808594940567</v>
      </c>
      <c r="H139" s="49">
        <v>717.62846693081383</v>
      </c>
      <c r="I139" s="125">
        <f t="shared" si="10"/>
        <v>6191866.7808594937</v>
      </c>
      <c r="J139" s="125">
        <f t="shared" si="11"/>
        <v>6191866.6284669312</v>
      </c>
      <c r="K139" s="57">
        <f>VLOOKUP(A139,'Study area wells'!$A$2:$O$330,6,FALSE)</f>
        <v>6191868</v>
      </c>
      <c r="L139" s="48" t="s">
        <v>35</v>
      </c>
      <c r="M139" s="17" t="s">
        <v>5</v>
      </c>
      <c r="N139" s="62" t="s">
        <v>1894</v>
      </c>
      <c r="O139" s="87"/>
      <c r="P139" s="68" t="s">
        <v>632</v>
      </c>
      <c r="Q139" s="106" t="s">
        <v>1893</v>
      </c>
      <c r="R139" s="120" t="s">
        <v>35</v>
      </c>
    </row>
    <row r="140" spans="1:19" ht="12.75" x14ac:dyDescent="0.2">
      <c r="A140" s="39" t="s">
        <v>176</v>
      </c>
      <c r="B140" s="48">
        <v>4.5</v>
      </c>
      <c r="C140" s="15">
        <v>36</v>
      </c>
      <c r="D140" s="15">
        <f t="shared" si="8"/>
        <v>31.5</v>
      </c>
      <c r="E140" s="16">
        <v>1.3715330691862238</v>
      </c>
      <c r="F140" s="16">
        <f t="shared" si="9"/>
        <v>10.97226455348979</v>
      </c>
      <c r="G140" s="16">
        <v>717.62846693081383</v>
      </c>
      <c r="H140" s="49">
        <v>708.02773544651018</v>
      </c>
      <c r="I140" s="125">
        <f t="shared" si="10"/>
        <v>6191866.6284669312</v>
      </c>
      <c r="J140" s="125">
        <f t="shared" si="11"/>
        <v>6191857.0277354466</v>
      </c>
      <c r="K140" s="57">
        <f>VLOOKUP(A140,'Study area wells'!$A$2:$O$330,6,FALSE)</f>
        <v>6191868</v>
      </c>
      <c r="L140" s="48" t="s">
        <v>69</v>
      </c>
      <c r="M140" s="17" t="s">
        <v>3</v>
      </c>
      <c r="N140" s="62" t="s">
        <v>1102</v>
      </c>
      <c r="O140" s="87"/>
      <c r="P140" s="68" t="s">
        <v>11</v>
      </c>
      <c r="Q140" s="106" t="s">
        <v>1893</v>
      </c>
      <c r="R140" s="120" t="s">
        <v>22</v>
      </c>
    </row>
    <row r="141" spans="1:19" s="13" customFormat="1" ht="12.75" x14ac:dyDescent="0.2">
      <c r="A141" s="38" t="s">
        <v>177</v>
      </c>
      <c r="B141" s="46">
        <v>0</v>
      </c>
      <c r="C141" s="11">
        <v>34</v>
      </c>
      <c r="D141" s="11">
        <f t="shared" si="8"/>
        <v>34</v>
      </c>
      <c r="E141" s="12">
        <v>0</v>
      </c>
      <c r="F141" s="12">
        <f t="shared" si="9"/>
        <v>10.362694300518134</v>
      </c>
      <c r="G141" s="12">
        <v>722</v>
      </c>
      <c r="H141" s="47">
        <v>711.63730569948189</v>
      </c>
      <c r="I141" s="125">
        <f t="shared" si="10"/>
        <v>6190530</v>
      </c>
      <c r="J141" s="125">
        <f t="shared" si="11"/>
        <v>6190519.6373056993</v>
      </c>
      <c r="K141" s="57">
        <f>VLOOKUP(A141,'Study area wells'!$A$2:$O$330,6,FALSE)</f>
        <v>6190530</v>
      </c>
      <c r="L141" s="46" t="s">
        <v>178</v>
      </c>
      <c r="M141" s="14" t="s">
        <v>1263</v>
      </c>
      <c r="N141" s="61" t="s">
        <v>1102</v>
      </c>
      <c r="O141" s="90"/>
      <c r="P141" s="76" t="s">
        <v>11</v>
      </c>
      <c r="Q141" s="104" t="s">
        <v>1893</v>
      </c>
      <c r="R141" s="119" t="s">
        <v>1012</v>
      </c>
      <c r="S141" s="58"/>
    </row>
    <row r="142" spans="1:19" ht="12.75" x14ac:dyDescent="0.2">
      <c r="A142" s="39" t="s">
        <v>179</v>
      </c>
      <c r="B142" s="48">
        <v>0</v>
      </c>
      <c r="C142" s="15">
        <v>150</v>
      </c>
      <c r="D142" s="15">
        <f t="shared" si="8"/>
        <v>150</v>
      </c>
      <c r="E142" s="16">
        <v>0</v>
      </c>
      <c r="F142" s="16">
        <f t="shared" si="9"/>
        <v>45.717768972874119</v>
      </c>
      <c r="G142" s="16">
        <v>706</v>
      </c>
      <c r="H142" s="49">
        <v>660.28223102712593</v>
      </c>
      <c r="I142" s="125">
        <f t="shared" si="10"/>
        <v>6191839</v>
      </c>
      <c r="J142" s="125">
        <f t="shared" si="11"/>
        <v>6191793.2822310273</v>
      </c>
      <c r="K142" s="57">
        <f>VLOOKUP(A142,'Study area wells'!$A$2:$O$330,6,FALSE)</f>
        <v>6191839</v>
      </c>
      <c r="L142" s="48" t="s">
        <v>77</v>
      </c>
      <c r="M142" s="17" t="s">
        <v>3</v>
      </c>
      <c r="N142" s="62" t="s">
        <v>1102</v>
      </c>
      <c r="O142" s="87"/>
      <c r="P142" s="68" t="s">
        <v>11</v>
      </c>
      <c r="Q142" s="106" t="s">
        <v>1893</v>
      </c>
      <c r="R142" s="120" t="s">
        <v>22</v>
      </c>
    </row>
    <row r="143" spans="1:19" s="13" customFormat="1" ht="12.75" x14ac:dyDescent="0.2">
      <c r="A143" s="38" t="s">
        <v>180</v>
      </c>
      <c r="B143" s="46">
        <v>0</v>
      </c>
      <c r="C143" s="11">
        <v>3</v>
      </c>
      <c r="D143" s="11">
        <f t="shared" si="8"/>
        <v>3</v>
      </c>
      <c r="E143" s="12">
        <v>0</v>
      </c>
      <c r="F143" s="12">
        <f t="shared" si="9"/>
        <v>0.91435537945748246</v>
      </c>
      <c r="G143" s="12">
        <v>678</v>
      </c>
      <c r="H143" s="47">
        <v>677.08564462054255</v>
      </c>
      <c r="I143" s="125">
        <f t="shared" si="10"/>
        <v>6210075</v>
      </c>
      <c r="J143" s="125">
        <f t="shared" si="11"/>
        <v>6210074.0856446205</v>
      </c>
      <c r="K143" s="57">
        <f>VLOOKUP(A143,'Study area wells'!$A$2:$O$330,6,FALSE)</f>
        <v>6210075</v>
      </c>
      <c r="L143" s="46" t="s">
        <v>69</v>
      </c>
      <c r="M143" s="14" t="s">
        <v>3</v>
      </c>
      <c r="N143" s="61" t="s">
        <v>1102</v>
      </c>
      <c r="O143" s="90"/>
      <c r="P143" s="76" t="s">
        <v>11</v>
      </c>
      <c r="Q143" s="104" t="s">
        <v>1893</v>
      </c>
      <c r="R143" s="119" t="s">
        <v>22</v>
      </c>
      <c r="S143" s="58"/>
    </row>
    <row r="144" spans="1:19" s="13" customFormat="1" ht="12.75" x14ac:dyDescent="0.2">
      <c r="A144" s="38" t="s">
        <v>180</v>
      </c>
      <c r="B144" s="46">
        <v>3</v>
      </c>
      <c r="C144" s="11">
        <v>14</v>
      </c>
      <c r="D144" s="11">
        <f t="shared" si="8"/>
        <v>11</v>
      </c>
      <c r="E144" s="12">
        <v>0.91435537945748246</v>
      </c>
      <c r="F144" s="12">
        <f t="shared" si="9"/>
        <v>4.2669917708015843</v>
      </c>
      <c r="G144" s="12">
        <v>677.08564462054255</v>
      </c>
      <c r="H144" s="47">
        <v>673.73300822919839</v>
      </c>
      <c r="I144" s="125">
        <f t="shared" si="10"/>
        <v>6210074.0856446205</v>
      </c>
      <c r="J144" s="125">
        <f t="shared" si="11"/>
        <v>6210070.7330082292</v>
      </c>
      <c r="K144" s="57">
        <f>VLOOKUP(A144,'Study area wells'!$A$2:$O$330,6,FALSE)</f>
        <v>6210075</v>
      </c>
      <c r="L144" s="46" t="s">
        <v>29</v>
      </c>
      <c r="M144" s="14" t="s">
        <v>1</v>
      </c>
      <c r="N144" s="61" t="s">
        <v>7</v>
      </c>
      <c r="O144" s="90"/>
      <c r="P144" s="76" t="s">
        <v>10</v>
      </c>
      <c r="Q144" s="114" t="s">
        <v>7</v>
      </c>
      <c r="R144" s="119" t="s">
        <v>29</v>
      </c>
      <c r="S144" s="58"/>
    </row>
    <row r="145" spans="1:19" ht="12.75" x14ac:dyDescent="0.2">
      <c r="A145" s="39" t="s">
        <v>181</v>
      </c>
      <c r="B145" s="48">
        <v>0</v>
      </c>
      <c r="C145" s="15">
        <v>68</v>
      </c>
      <c r="D145" s="15">
        <f t="shared" si="8"/>
        <v>68</v>
      </c>
      <c r="E145" s="16">
        <v>0</v>
      </c>
      <c r="F145" s="16">
        <f t="shared" si="9"/>
        <v>20.725388601036268</v>
      </c>
      <c r="G145" s="16">
        <v>777</v>
      </c>
      <c r="H145" s="49">
        <v>756.27461139896377</v>
      </c>
      <c r="I145" s="125">
        <f t="shared" si="10"/>
        <v>6183052</v>
      </c>
      <c r="J145" s="125">
        <f t="shared" si="11"/>
        <v>6183031.2746113986</v>
      </c>
      <c r="K145" s="57">
        <f>VLOOKUP(A145,'Study area wells'!$A$2:$O$330,6,FALSE)</f>
        <v>6183052</v>
      </c>
      <c r="L145" s="48" t="s">
        <v>77</v>
      </c>
      <c r="M145" s="17" t="s">
        <v>3</v>
      </c>
      <c r="N145" s="62" t="s">
        <v>1102</v>
      </c>
      <c r="O145" s="87"/>
      <c r="P145" s="68" t="s">
        <v>11</v>
      </c>
      <c r="Q145" s="106" t="s">
        <v>1893</v>
      </c>
      <c r="R145" s="120" t="s">
        <v>22</v>
      </c>
    </row>
    <row r="146" spans="1:19" ht="12.75" x14ac:dyDescent="0.2">
      <c r="A146" s="39" t="s">
        <v>181</v>
      </c>
      <c r="B146" s="48">
        <v>68</v>
      </c>
      <c r="C146" s="15">
        <v>70</v>
      </c>
      <c r="D146" s="15">
        <f t="shared" si="8"/>
        <v>2</v>
      </c>
      <c r="E146" s="16">
        <v>20.725388601036268</v>
      </c>
      <c r="F146" s="16">
        <f t="shared" si="9"/>
        <v>21.334958854007922</v>
      </c>
      <c r="G146" s="16">
        <v>756.27461139896377</v>
      </c>
      <c r="H146" s="49">
        <v>755.66504114599206</v>
      </c>
      <c r="I146" s="125">
        <f t="shared" si="10"/>
        <v>6183031.2746113986</v>
      </c>
      <c r="J146" s="125">
        <f t="shared" si="11"/>
        <v>6183030.6650411459</v>
      </c>
      <c r="K146" s="57">
        <f>VLOOKUP(A146,'Study area wells'!$A$2:$O$330,6,FALSE)</f>
        <v>6183052</v>
      </c>
      <c r="L146" s="48" t="s">
        <v>25</v>
      </c>
      <c r="M146" s="17" t="s">
        <v>2</v>
      </c>
      <c r="N146" s="62" t="s">
        <v>7</v>
      </c>
      <c r="O146" s="87"/>
      <c r="P146" s="68" t="s">
        <v>15</v>
      </c>
      <c r="Q146" s="109" t="s">
        <v>7</v>
      </c>
      <c r="R146" s="120" t="s">
        <v>25</v>
      </c>
    </row>
    <row r="147" spans="1:19" s="13" customFormat="1" ht="12.75" x14ac:dyDescent="0.2">
      <c r="A147" s="38" t="s">
        <v>182</v>
      </c>
      <c r="B147" s="46">
        <v>0</v>
      </c>
      <c r="C147" s="11">
        <v>70</v>
      </c>
      <c r="D147" s="11">
        <f t="shared" si="8"/>
        <v>70</v>
      </c>
      <c r="E147" s="12">
        <v>0</v>
      </c>
      <c r="F147" s="12">
        <f t="shared" si="9"/>
        <v>21.334958854007922</v>
      </c>
      <c r="G147" s="12">
        <v>674</v>
      </c>
      <c r="H147" s="47">
        <v>652.66504114599206</v>
      </c>
      <c r="I147" s="125">
        <f t="shared" si="10"/>
        <v>6182496</v>
      </c>
      <c r="J147" s="125">
        <f t="shared" si="11"/>
        <v>6182474.6650411459</v>
      </c>
      <c r="K147" s="57">
        <f>VLOOKUP(A147,'Study area wells'!$A$2:$O$330,6,FALSE)</f>
        <v>6182496</v>
      </c>
      <c r="L147" s="46" t="s">
        <v>77</v>
      </c>
      <c r="M147" s="14" t="s">
        <v>3</v>
      </c>
      <c r="N147" s="61" t="s">
        <v>1102</v>
      </c>
      <c r="O147" s="90"/>
      <c r="P147" s="76" t="s">
        <v>11</v>
      </c>
      <c r="Q147" s="104" t="s">
        <v>1893</v>
      </c>
      <c r="R147" s="119" t="s">
        <v>22</v>
      </c>
      <c r="S147" s="58"/>
    </row>
    <row r="148" spans="1:19" s="13" customFormat="1" ht="12.75" x14ac:dyDescent="0.2">
      <c r="A148" s="38" t="s">
        <v>182</v>
      </c>
      <c r="B148" s="46">
        <v>70</v>
      </c>
      <c r="C148" s="11">
        <v>71</v>
      </c>
      <c r="D148" s="11">
        <f t="shared" si="8"/>
        <v>1</v>
      </c>
      <c r="E148" s="12">
        <v>21.334958854007922</v>
      </c>
      <c r="F148" s="12">
        <f t="shared" si="9"/>
        <v>21.639743980493751</v>
      </c>
      <c r="G148" s="12">
        <v>652.66504114599206</v>
      </c>
      <c r="H148" s="47">
        <v>652.36025601950621</v>
      </c>
      <c r="I148" s="125">
        <f t="shared" si="10"/>
        <v>6182474.6650411459</v>
      </c>
      <c r="J148" s="125">
        <f t="shared" si="11"/>
        <v>6182474.360256019</v>
      </c>
      <c r="K148" s="57">
        <f>VLOOKUP(A148,'Study area wells'!$A$2:$O$330,6,FALSE)</f>
        <v>6182496</v>
      </c>
      <c r="L148" s="46" t="s">
        <v>183</v>
      </c>
      <c r="M148" s="14" t="s">
        <v>2</v>
      </c>
      <c r="N148" s="61" t="s">
        <v>7</v>
      </c>
      <c r="O148" s="90" t="s">
        <v>1215</v>
      </c>
      <c r="P148" s="76" t="s">
        <v>15</v>
      </c>
      <c r="Q148" s="114" t="s">
        <v>7</v>
      </c>
      <c r="R148" s="119" t="s">
        <v>25</v>
      </c>
      <c r="S148" s="58"/>
    </row>
    <row r="149" spans="1:19" ht="12.75" x14ac:dyDescent="0.2">
      <c r="A149" s="39" t="s">
        <v>184</v>
      </c>
      <c r="B149" s="48">
        <v>0</v>
      </c>
      <c r="C149" s="15">
        <v>118</v>
      </c>
      <c r="D149" s="15">
        <f t="shared" si="8"/>
        <v>118</v>
      </c>
      <c r="E149" s="16">
        <v>0</v>
      </c>
      <c r="F149" s="16">
        <f t="shared" si="9"/>
        <v>35.96464492532764</v>
      </c>
      <c r="G149" s="16">
        <v>702</v>
      </c>
      <c r="H149" s="49">
        <v>666.03535507467234</v>
      </c>
      <c r="I149" s="125">
        <f t="shared" si="10"/>
        <v>6191474</v>
      </c>
      <c r="J149" s="125">
        <f t="shared" si="11"/>
        <v>6191438.0353550743</v>
      </c>
      <c r="K149" s="57">
        <f>VLOOKUP(A149,'Study area wells'!$A$2:$O$330,6,FALSE)</f>
        <v>6191474</v>
      </c>
      <c r="L149" s="48" t="s">
        <v>77</v>
      </c>
      <c r="M149" s="17" t="s">
        <v>3</v>
      </c>
      <c r="N149" s="62" t="s">
        <v>1102</v>
      </c>
      <c r="O149" s="87"/>
      <c r="P149" s="68" t="s">
        <v>11</v>
      </c>
      <c r="Q149" s="106" t="s">
        <v>1893</v>
      </c>
      <c r="R149" s="120" t="s">
        <v>22</v>
      </c>
    </row>
    <row r="150" spans="1:19" ht="12.75" x14ac:dyDescent="0.2">
      <c r="A150" s="39" t="s">
        <v>184</v>
      </c>
      <c r="B150" s="48">
        <v>118</v>
      </c>
      <c r="C150" s="15">
        <v>200</v>
      </c>
      <c r="D150" s="15">
        <f t="shared" si="8"/>
        <v>82</v>
      </c>
      <c r="E150" s="16">
        <v>35.96464492532764</v>
      </c>
      <c r="F150" s="16">
        <f t="shared" si="9"/>
        <v>60.957025297165494</v>
      </c>
      <c r="G150" s="16">
        <v>666.03535507467234</v>
      </c>
      <c r="H150" s="49">
        <v>641.0429747028345</v>
      </c>
      <c r="I150" s="125">
        <f t="shared" si="10"/>
        <v>6191438.0353550743</v>
      </c>
      <c r="J150" s="125">
        <f t="shared" si="11"/>
        <v>6191413.042974703</v>
      </c>
      <c r="K150" s="57">
        <f>VLOOKUP(A150,'Study area wells'!$A$2:$O$330,6,FALSE)</f>
        <v>6191474</v>
      </c>
      <c r="L150" s="48" t="s">
        <v>185</v>
      </c>
      <c r="M150" s="17" t="s">
        <v>5</v>
      </c>
      <c r="N150" s="62" t="s">
        <v>1894</v>
      </c>
      <c r="O150" s="87" t="s">
        <v>1215</v>
      </c>
      <c r="P150" s="68" t="s">
        <v>34</v>
      </c>
      <c r="Q150" s="106" t="s">
        <v>1893</v>
      </c>
      <c r="R150" s="120" t="s">
        <v>35</v>
      </c>
    </row>
    <row r="151" spans="1:19" s="13" customFormat="1" ht="12.75" x14ac:dyDescent="0.2">
      <c r="A151" s="38" t="s">
        <v>187</v>
      </c>
      <c r="B151" s="46">
        <v>0</v>
      </c>
      <c r="C151" s="11">
        <v>100</v>
      </c>
      <c r="D151" s="11">
        <f t="shared" si="8"/>
        <v>100</v>
      </c>
      <c r="E151" s="12">
        <v>0</v>
      </c>
      <c r="F151" s="12">
        <f t="shared" si="9"/>
        <v>30.478512648582747</v>
      </c>
      <c r="G151" s="12">
        <v>748</v>
      </c>
      <c r="H151" s="47">
        <v>717.52148735141725</v>
      </c>
      <c r="I151" s="125">
        <f t="shared" si="10"/>
        <v>6181904</v>
      </c>
      <c r="J151" s="125">
        <f t="shared" si="11"/>
        <v>6181873.5214873515</v>
      </c>
      <c r="K151" s="57">
        <f>VLOOKUP(A151,'Study area wells'!$A$2:$O$330,6,FALSE)</f>
        <v>6181904</v>
      </c>
      <c r="L151" s="46" t="s">
        <v>77</v>
      </c>
      <c r="M151" s="14" t="s">
        <v>3</v>
      </c>
      <c r="N151" s="61" t="s">
        <v>1102</v>
      </c>
      <c r="O151" s="90"/>
      <c r="P151" s="76" t="s">
        <v>11</v>
      </c>
      <c r="Q151" s="104" t="s">
        <v>1893</v>
      </c>
      <c r="R151" s="119" t="s">
        <v>22</v>
      </c>
      <c r="S151" s="58"/>
    </row>
    <row r="152" spans="1:19" s="13" customFormat="1" ht="15" customHeight="1" x14ac:dyDescent="0.2">
      <c r="A152" s="38" t="s">
        <v>187</v>
      </c>
      <c r="B152" s="46">
        <v>100</v>
      </c>
      <c r="C152" s="11">
        <v>180</v>
      </c>
      <c r="D152" s="11">
        <f t="shared" si="8"/>
        <v>80</v>
      </c>
      <c r="E152" s="12">
        <v>30.478512648582747</v>
      </c>
      <c r="F152" s="12">
        <f t="shared" si="9"/>
        <v>54.861322767448947</v>
      </c>
      <c r="G152" s="12">
        <v>717.52148735141725</v>
      </c>
      <c r="H152" s="47">
        <v>693.138677232551</v>
      </c>
      <c r="I152" s="125">
        <f t="shared" si="10"/>
        <v>6181873.5214873515</v>
      </c>
      <c r="J152" s="125">
        <f t="shared" si="11"/>
        <v>6181849.1386772329</v>
      </c>
      <c r="K152" s="57">
        <f>VLOOKUP(A152,'Study area wells'!$A$2:$O$330,6,FALSE)</f>
        <v>6181904</v>
      </c>
      <c r="L152" s="46" t="s">
        <v>188</v>
      </c>
      <c r="M152" s="14" t="s">
        <v>2</v>
      </c>
      <c r="N152" s="61" t="s">
        <v>7</v>
      </c>
      <c r="O152" s="90"/>
      <c r="P152" s="76" t="s">
        <v>14</v>
      </c>
      <c r="Q152" s="104" t="s">
        <v>1893</v>
      </c>
      <c r="R152" s="119"/>
      <c r="S152" s="58"/>
    </row>
    <row r="153" spans="1:19" s="22" customFormat="1" ht="15" customHeight="1" x14ac:dyDescent="0.2">
      <c r="A153" s="40" t="s">
        <v>189</v>
      </c>
      <c r="B153" s="50">
        <v>0</v>
      </c>
      <c r="C153" s="19">
        <v>80</v>
      </c>
      <c r="D153" s="19">
        <f t="shared" si="8"/>
        <v>80</v>
      </c>
      <c r="E153" s="20">
        <v>0</v>
      </c>
      <c r="F153" s="20">
        <f t="shared" si="9"/>
        <v>24.3828101188662</v>
      </c>
      <c r="G153" s="20">
        <v>764</v>
      </c>
      <c r="H153" s="51">
        <v>739.61718988113375</v>
      </c>
      <c r="I153" s="125">
        <f t="shared" si="10"/>
        <v>6157449</v>
      </c>
      <c r="J153" s="125">
        <f t="shared" si="11"/>
        <v>6157424.6171898814</v>
      </c>
      <c r="K153" s="45">
        <f>VLOOKUP(A153,'Study area wells'!$A$2:$O$330,6,FALSE)</f>
        <v>6157449</v>
      </c>
      <c r="L153" s="50" t="s">
        <v>22</v>
      </c>
      <c r="M153" s="21" t="s">
        <v>3</v>
      </c>
      <c r="N153" s="63" t="s">
        <v>1102</v>
      </c>
      <c r="O153" s="89"/>
      <c r="P153" s="112" t="s">
        <v>11</v>
      </c>
      <c r="Q153" s="108" t="s">
        <v>1893</v>
      </c>
      <c r="R153" s="121" t="s">
        <v>22</v>
      </c>
      <c r="S153" s="99"/>
    </row>
    <row r="154" spans="1:19" s="22" customFormat="1" ht="15" customHeight="1" x14ac:dyDescent="0.2">
      <c r="A154" s="40" t="s">
        <v>189</v>
      </c>
      <c r="B154" s="50">
        <v>80</v>
      </c>
      <c r="C154" s="19">
        <v>83</v>
      </c>
      <c r="D154" s="19">
        <f t="shared" si="8"/>
        <v>3</v>
      </c>
      <c r="E154" s="20">
        <v>24.3828101188662</v>
      </c>
      <c r="F154" s="20">
        <f t="shared" si="9"/>
        <v>25.297165498323682</v>
      </c>
      <c r="G154" s="20">
        <v>739.61718988113375</v>
      </c>
      <c r="H154" s="51">
        <v>738.70283450167631</v>
      </c>
      <c r="I154" s="125">
        <f t="shared" si="10"/>
        <v>6157424.6171898814</v>
      </c>
      <c r="J154" s="125">
        <f t="shared" si="11"/>
        <v>6157423.7028345019</v>
      </c>
      <c r="K154" s="45">
        <f>VLOOKUP(A154,'Study area wells'!$A$2:$O$330,6,FALSE)</f>
        <v>6157449</v>
      </c>
      <c r="L154" s="50" t="s">
        <v>190</v>
      </c>
      <c r="M154" s="21" t="s">
        <v>8</v>
      </c>
      <c r="N154" s="63" t="s">
        <v>1102</v>
      </c>
      <c r="O154" s="89"/>
      <c r="P154" s="112" t="s">
        <v>12</v>
      </c>
      <c r="Q154" s="108" t="s">
        <v>1893</v>
      </c>
      <c r="R154" s="121" t="s">
        <v>33</v>
      </c>
      <c r="S154" s="99"/>
    </row>
    <row r="155" spans="1:19" s="22" customFormat="1" ht="12.75" x14ac:dyDescent="0.2">
      <c r="A155" s="40" t="s">
        <v>189</v>
      </c>
      <c r="B155" s="50">
        <v>83</v>
      </c>
      <c r="C155" s="19">
        <v>100</v>
      </c>
      <c r="D155" s="19">
        <f t="shared" si="8"/>
        <v>17</v>
      </c>
      <c r="E155" s="20">
        <v>25.297165498323682</v>
      </c>
      <c r="F155" s="20">
        <f t="shared" si="9"/>
        <v>30.478512648582747</v>
      </c>
      <c r="G155" s="20">
        <v>738.70283450167631</v>
      </c>
      <c r="H155" s="51">
        <v>733.52148735141725</v>
      </c>
      <c r="I155" s="125">
        <f t="shared" si="10"/>
        <v>6157423.7028345019</v>
      </c>
      <c r="J155" s="125">
        <f t="shared" si="11"/>
        <v>6157418.5214873515</v>
      </c>
      <c r="K155" s="45">
        <f>VLOOKUP(A155,'Study area wells'!$A$2:$O$330,6,FALSE)</f>
        <v>6157449</v>
      </c>
      <c r="L155" s="50" t="s">
        <v>114</v>
      </c>
      <c r="M155" s="21" t="s">
        <v>5</v>
      </c>
      <c r="N155" s="63" t="s">
        <v>1894</v>
      </c>
      <c r="O155" s="89"/>
      <c r="P155" s="112" t="s">
        <v>34</v>
      </c>
      <c r="Q155" s="108" t="s">
        <v>1893</v>
      </c>
      <c r="R155" s="121" t="s">
        <v>35</v>
      </c>
      <c r="S155" s="99"/>
    </row>
    <row r="156" spans="1:19" s="22" customFormat="1" ht="12.75" x14ac:dyDescent="0.2">
      <c r="A156" s="40" t="s">
        <v>189</v>
      </c>
      <c r="B156" s="50">
        <v>100</v>
      </c>
      <c r="C156" s="19">
        <v>210</v>
      </c>
      <c r="D156" s="19">
        <f t="shared" si="8"/>
        <v>110</v>
      </c>
      <c r="E156" s="20">
        <v>30.478512648582747</v>
      </c>
      <c r="F156" s="20">
        <f t="shared" si="9"/>
        <v>64.004876562023767</v>
      </c>
      <c r="G156" s="20">
        <v>733.52148735141725</v>
      </c>
      <c r="H156" s="51">
        <v>699.99512343797619</v>
      </c>
      <c r="I156" s="125">
        <f t="shared" si="10"/>
        <v>6157418.5214873515</v>
      </c>
      <c r="J156" s="125">
        <f t="shared" si="11"/>
        <v>6157384.9951234376</v>
      </c>
      <c r="K156" s="45">
        <f>VLOOKUP(A156,'Study area wells'!$A$2:$O$330,6,FALSE)</f>
        <v>6157449</v>
      </c>
      <c r="L156" s="50" t="s">
        <v>25</v>
      </c>
      <c r="M156" s="21" t="s">
        <v>2</v>
      </c>
      <c r="N156" s="63" t="s">
        <v>7</v>
      </c>
      <c r="O156" s="89"/>
      <c r="P156" s="112" t="s">
        <v>15</v>
      </c>
      <c r="Q156" s="113" t="s">
        <v>7</v>
      </c>
      <c r="R156" s="121" t="s">
        <v>25</v>
      </c>
      <c r="S156" s="99"/>
    </row>
    <row r="157" spans="1:19" s="22" customFormat="1" ht="12.75" x14ac:dyDescent="0.2">
      <c r="A157" s="40" t="s">
        <v>189</v>
      </c>
      <c r="B157" s="50">
        <v>210</v>
      </c>
      <c r="C157" s="19">
        <v>230</v>
      </c>
      <c r="D157" s="19">
        <f t="shared" si="8"/>
        <v>20</v>
      </c>
      <c r="E157" s="20">
        <v>64.004876562023767</v>
      </c>
      <c r="F157" s="20">
        <f t="shared" si="9"/>
        <v>70.100579091740315</v>
      </c>
      <c r="G157" s="20">
        <v>699.99512343797619</v>
      </c>
      <c r="H157" s="51">
        <v>693.89942090825969</v>
      </c>
      <c r="I157" s="125">
        <f t="shared" si="10"/>
        <v>6157384.9951234376</v>
      </c>
      <c r="J157" s="125">
        <f t="shared" si="11"/>
        <v>6157378.8994209087</v>
      </c>
      <c r="K157" s="45">
        <f>VLOOKUP(A157,'Study area wells'!$A$2:$O$330,6,FALSE)</f>
        <v>6157449</v>
      </c>
      <c r="L157" s="50" t="s">
        <v>192</v>
      </c>
      <c r="M157" s="21" t="s">
        <v>1263</v>
      </c>
      <c r="N157" s="63" t="s">
        <v>7</v>
      </c>
      <c r="O157" s="89"/>
      <c r="P157" s="112" t="s">
        <v>14</v>
      </c>
      <c r="Q157" s="113" t="s">
        <v>7</v>
      </c>
      <c r="R157" s="121" t="s">
        <v>33</v>
      </c>
      <c r="S157" s="99"/>
    </row>
    <row r="158" spans="1:19" s="22" customFormat="1" ht="12.75" x14ac:dyDescent="0.2">
      <c r="A158" s="40" t="s">
        <v>189</v>
      </c>
      <c r="B158" s="50">
        <v>230</v>
      </c>
      <c r="C158" s="19">
        <v>250</v>
      </c>
      <c r="D158" s="19">
        <f t="shared" si="8"/>
        <v>20</v>
      </c>
      <c r="E158" s="20">
        <v>70.100579091740315</v>
      </c>
      <c r="F158" s="20">
        <f t="shared" si="9"/>
        <v>76.196281621456876</v>
      </c>
      <c r="G158" s="20">
        <v>693.89942090825969</v>
      </c>
      <c r="H158" s="51">
        <v>687.80371837854318</v>
      </c>
      <c r="I158" s="125">
        <f t="shared" si="10"/>
        <v>6157378.8994209087</v>
      </c>
      <c r="J158" s="125">
        <f t="shared" si="11"/>
        <v>6157372.8037183788</v>
      </c>
      <c r="K158" s="45">
        <f>VLOOKUP(A158,'Study area wells'!$A$2:$O$330,6,FALSE)</f>
        <v>6157449</v>
      </c>
      <c r="L158" s="50" t="s">
        <v>191</v>
      </c>
      <c r="M158" s="21" t="s">
        <v>5</v>
      </c>
      <c r="N158" s="63" t="s">
        <v>1894</v>
      </c>
      <c r="O158" s="89"/>
      <c r="P158" s="112" t="s">
        <v>632</v>
      </c>
      <c r="Q158" s="113" t="s">
        <v>7</v>
      </c>
      <c r="R158" s="121" t="s">
        <v>35</v>
      </c>
      <c r="S158" s="99"/>
    </row>
    <row r="159" spans="1:19" ht="12.75" x14ac:dyDescent="0.2">
      <c r="A159" s="39" t="s">
        <v>193</v>
      </c>
      <c r="B159" s="48">
        <v>0</v>
      </c>
      <c r="C159" s="15">
        <v>35</v>
      </c>
      <c r="D159" s="15">
        <f t="shared" si="8"/>
        <v>35</v>
      </c>
      <c r="E159" s="16">
        <v>0</v>
      </c>
      <c r="F159" s="16">
        <f t="shared" si="9"/>
        <v>10.667479427003961</v>
      </c>
      <c r="G159" s="16">
        <v>699</v>
      </c>
      <c r="H159" s="49">
        <v>688.33252057299603</v>
      </c>
      <c r="I159" s="125">
        <f t="shared" si="10"/>
        <v>6180154</v>
      </c>
      <c r="J159" s="125">
        <f t="shared" si="11"/>
        <v>6180143.3325205734</v>
      </c>
      <c r="K159" s="57">
        <f>VLOOKUP(A159,'Study area wells'!$A$2:$O$330,6,FALSE)</f>
        <v>6180154</v>
      </c>
      <c r="L159" s="48" t="s">
        <v>77</v>
      </c>
      <c r="M159" s="17" t="s">
        <v>3</v>
      </c>
      <c r="N159" s="62" t="s">
        <v>1102</v>
      </c>
      <c r="O159" s="87"/>
      <c r="P159" s="68" t="s">
        <v>11</v>
      </c>
      <c r="Q159" s="106" t="s">
        <v>1893</v>
      </c>
      <c r="R159" s="120" t="s">
        <v>22</v>
      </c>
    </row>
    <row r="160" spans="1:19" ht="12.75" x14ac:dyDescent="0.2">
      <c r="A160" s="39" t="s">
        <v>193</v>
      </c>
      <c r="B160" s="48">
        <v>35</v>
      </c>
      <c r="C160" s="15">
        <v>35.5</v>
      </c>
      <c r="D160" s="15">
        <f t="shared" si="8"/>
        <v>0.5</v>
      </c>
      <c r="E160" s="16">
        <v>10.667479427003961</v>
      </c>
      <c r="F160" s="16">
        <f t="shared" si="9"/>
        <v>10.819871990246876</v>
      </c>
      <c r="G160" s="16">
        <v>688.33252057299603</v>
      </c>
      <c r="H160" s="49">
        <v>688.18012800975316</v>
      </c>
      <c r="I160" s="125">
        <f t="shared" si="10"/>
        <v>6180143.3325205734</v>
      </c>
      <c r="J160" s="125">
        <f t="shared" si="11"/>
        <v>6180143.18012801</v>
      </c>
      <c r="K160" s="57">
        <f>VLOOKUP(A160,'Study area wells'!$A$2:$O$330,6,FALSE)</f>
        <v>6180154</v>
      </c>
      <c r="L160" s="48" t="s">
        <v>194</v>
      </c>
      <c r="M160" s="17" t="s">
        <v>42</v>
      </c>
      <c r="N160" s="62" t="s">
        <v>1102</v>
      </c>
      <c r="O160" s="87"/>
      <c r="P160" s="68" t="s">
        <v>599</v>
      </c>
      <c r="Q160" s="106" t="s">
        <v>1893</v>
      </c>
      <c r="R160" s="120" t="s">
        <v>158</v>
      </c>
    </row>
    <row r="161" spans="1:19" ht="12.75" x14ac:dyDescent="0.2">
      <c r="A161" s="39" t="s">
        <v>193</v>
      </c>
      <c r="B161" s="48">
        <v>35.5</v>
      </c>
      <c r="C161" s="15">
        <v>146</v>
      </c>
      <c r="D161" s="15">
        <f t="shared" si="8"/>
        <v>110.5</v>
      </c>
      <c r="E161" s="16">
        <v>10.819871990246876</v>
      </c>
      <c r="F161" s="16">
        <f t="shared" si="9"/>
        <v>44.498628466930811</v>
      </c>
      <c r="G161" s="16">
        <v>688.18012800975316</v>
      </c>
      <c r="H161" s="49">
        <v>654.50137153306923</v>
      </c>
      <c r="I161" s="125">
        <f t="shared" si="10"/>
        <v>6180143.18012801</v>
      </c>
      <c r="J161" s="125">
        <f t="shared" si="11"/>
        <v>6180109.5013715327</v>
      </c>
      <c r="K161" s="57">
        <f>VLOOKUP(A161,'Study area wells'!$A$2:$O$330,6,FALSE)</f>
        <v>6180154</v>
      </c>
      <c r="L161" s="48" t="s">
        <v>32</v>
      </c>
      <c r="M161" s="17" t="s">
        <v>44</v>
      </c>
      <c r="N161" s="62" t="s">
        <v>1102</v>
      </c>
      <c r="O161" s="87"/>
      <c r="P161" s="68" t="s">
        <v>37</v>
      </c>
      <c r="Q161" s="106" t="s">
        <v>1893</v>
      </c>
      <c r="R161" s="120" t="s">
        <v>32</v>
      </c>
    </row>
    <row r="162" spans="1:19" ht="12.75" x14ac:dyDescent="0.2">
      <c r="A162" s="39" t="s">
        <v>193</v>
      </c>
      <c r="B162" s="48">
        <v>146</v>
      </c>
      <c r="C162" s="15">
        <v>147</v>
      </c>
      <c r="D162" s="15">
        <f t="shared" si="8"/>
        <v>1</v>
      </c>
      <c r="E162" s="16">
        <v>44.498628466930811</v>
      </c>
      <c r="F162" s="16">
        <f t="shared" si="9"/>
        <v>44.803413593416643</v>
      </c>
      <c r="G162" s="16">
        <v>654.50137153306923</v>
      </c>
      <c r="H162" s="49">
        <v>654.19658640658338</v>
      </c>
      <c r="I162" s="125">
        <f t="shared" si="10"/>
        <v>6180109.5013715327</v>
      </c>
      <c r="J162" s="125">
        <f t="shared" si="11"/>
        <v>6180109.1965864068</v>
      </c>
      <c r="K162" s="57">
        <f>VLOOKUP(A162,'Study area wells'!$A$2:$O$330,6,FALSE)</f>
        <v>6180154</v>
      </c>
      <c r="L162" s="48" t="s">
        <v>195</v>
      </c>
      <c r="M162" s="17" t="s">
        <v>42</v>
      </c>
      <c r="N162" s="62" t="s">
        <v>1894</v>
      </c>
      <c r="O162" s="87"/>
      <c r="P162" s="68" t="s">
        <v>599</v>
      </c>
      <c r="Q162" s="106" t="s">
        <v>1893</v>
      </c>
      <c r="R162" s="120" t="s">
        <v>158</v>
      </c>
    </row>
    <row r="163" spans="1:19" s="13" customFormat="1" ht="12.75" x14ac:dyDescent="0.2">
      <c r="A163" s="38" t="s">
        <v>196</v>
      </c>
      <c r="B163" s="46">
        <v>0</v>
      </c>
      <c r="C163" s="11">
        <v>15</v>
      </c>
      <c r="D163" s="11">
        <f t="shared" si="8"/>
        <v>15</v>
      </c>
      <c r="E163" s="12">
        <v>0</v>
      </c>
      <c r="F163" s="12">
        <f t="shared" si="9"/>
        <v>4.5717768972874122</v>
      </c>
      <c r="G163" s="12">
        <v>722</v>
      </c>
      <c r="H163" s="47">
        <v>717.42822310271254</v>
      </c>
      <c r="I163" s="125">
        <f t="shared" si="10"/>
        <v>6188461</v>
      </c>
      <c r="J163" s="125">
        <f t="shared" si="11"/>
        <v>6188456.4282231024</v>
      </c>
      <c r="K163" s="57">
        <f>VLOOKUP(A163,'Study area wells'!$A$2:$O$330,6,FALSE)</f>
        <v>6188461</v>
      </c>
      <c r="L163" s="46" t="s">
        <v>77</v>
      </c>
      <c r="M163" s="14" t="s">
        <v>3</v>
      </c>
      <c r="N163" s="61" t="s">
        <v>1102</v>
      </c>
      <c r="O163" s="90"/>
      <c r="P163" s="76" t="s">
        <v>11</v>
      </c>
      <c r="Q163" s="104" t="s">
        <v>1893</v>
      </c>
      <c r="R163" s="119" t="s">
        <v>22</v>
      </c>
      <c r="S163" s="58"/>
    </row>
    <row r="164" spans="1:19" ht="15" customHeight="1" x14ac:dyDescent="0.2">
      <c r="A164" s="39" t="s">
        <v>197</v>
      </c>
      <c r="B164" s="48">
        <v>0</v>
      </c>
      <c r="C164" s="15">
        <v>30</v>
      </c>
      <c r="D164" s="15">
        <f t="shared" si="8"/>
        <v>30</v>
      </c>
      <c r="E164" s="16">
        <v>0</v>
      </c>
      <c r="F164" s="16">
        <f t="shared" si="9"/>
        <v>9.1435537945748244</v>
      </c>
      <c r="G164" s="16">
        <v>703</v>
      </c>
      <c r="H164" s="49">
        <v>693.85644620542519</v>
      </c>
      <c r="I164" s="125">
        <f t="shared" si="10"/>
        <v>6182042</v>
      </c>
      <c r="J164" s="125">
        <f t="shared" si="11"/>
        <v>6182032.8564462056</v>
      </c>
      <c r="K164" s="57">
        <f>VLOOKUP(A164,'Study area wells'!$A$2:$O$330,6,FALSE)</f>
        <v>6182042</v>
      </c>
      <c r="L164" s="48" t="s">
        <v>77</v>
      </c>
      <c r="M164" s="17" t="s">
        <v>3</v>
      </c>
      <c r="N164" s="62" t="s">
        <v>1102</v>
      </c>
      <c r="O164" s="87"/>
      <c r="P164" s="68" t="s">
        <v>11</v>
      </c>
      <c r="Q164" s="106" t="s">
        <v>1893</v>
      </c>
      <c r="R164" s="120" t="s">
        <v>22</v>
      </c>
    </row>
    <row r="165" spans="1:19" ht="15" customHeight="1" x14ac:dyDescent="0.2">
      <c r="A165" s="39" t="s">
        <v>197</v>
      </c>
      <c r="B165" s="48">
        <v>30</v>
      </c>
      <c r="C165" s="15">
        <v>31</v>
      </c>
      <c r="D165" s="15">
        <f t="shared" si="8"/>
        <v>1</v>
      </c>
      <c r="E165" s="16">
        <v>9.1435537945748244</v>
      </c>
      <c r="F165" s="16">
        <f t="shared" si="9"/>
        <v>9.4483389210606514</v>
      </c>
      <c r="G165" s="16">
        <v>693.85644620542519</v>
      </c>
      <c r="H165" s="49">
        <v>693.55166107893933</v>
      </c>
      <c r="I165" s="125">
        <f t="shared" si="10"/>
        <v>6182032.8564462056</v>
      </c>
      <c r="J165" s="125">
        <f t="shared" si="11"/>
        <v>6182032.5516610788</v>
      </c>
      <c r="K165" s="57">
        <f>VLOOKUP(A165,'Study area wells'!$A$2:$O$330,6,FALSE)</f>
        <v>6182042</v>
      </c>
      <c r="L165" s="48" t="s">
        <v>158</v>
      </c>
      <c r="M165" s="17" t="s">
        <v>42</v>
      </c>
      <c r="N165" s="62" t="s">
        <v>1894</v>
      </c>
      <c r="O165" s="87"/>
      <c r="P165" s="68" t="s">
        <v>599</v>
      </c>
      <c r="Q165" s="106" t="s">
        <v>1893</v>
      </c>
      <c r="R165" s="120" t="s">
        <v>158</v>
      </c>
    </row>
    <row r="166" spans="1:19" ht="15" customHeight="1" x14ac:dyDescent="0.2">
      <c r="A166" s="39" t="s">
        <v>197</v>
      </c>
      <c r="B166" s="48">
        <v>31</v>
      </c>
      <c r="C166" s="15">
        <v>95</v>
      </c>
      <c r="D166" s="15">
        <f t="shared" si="8"/>
        <v>64</v>
      </c>
      <c r="E166" s="16">
        <v>9.4483389210606514</v>
      </c>
      <c r="F166" s="16">
        <f t="shared" si="9"/>
        <v>28.95458701615361</v>
      </c>
      <c r="G166" s="16">
        <v>693.55166107893933</v>
      </c>
      <c r="H166" s="49">
        <v>674.0454129838464</v>
      </c>
      <c r="I166" s="125">
        <f t="shared" si="10"/>
        <v>6182032.5516610788</v>
      </c>
      <c r="J166" s="125">
        <f t="shared" si="11"/>
        <v>6182013.0454129837</v>
      </c>
      <c r="K166" s="57">
        <f>VLOOKUP(A166,'Study area wells'!$A$2:$O$330,6,FALSE)</f>
        <v>6182042</v>
      </c>
      <c r="L166" s="48" t="s">
        <v>77</v>
      </c>
      <c r="M166" s="17" t="s">
        <v>3</v>
      </c>
      <c r="N166" s="62" t="s">
        <v>1102</v>
      </c>
      <c r="O166" s="87"/>
      <c r="P166" s="68" t="s">
        <v>11</v>
      </c>
      <c r="Q166" s="106" t="s">
        <v>1893</v>
      </c>
      <c r="R166" s="120" t="s">
        <v>22</v>
      </c>
    </row>
    <row r="167" spans="1:19" ht="15" customHeight="1" x14ac:dyDescent="0.2">
      <c r="A167" s="39" t="s">
        <v>197</v>
      </c>
      <c r="B167" s="48">
        <v>95</v>
      </c>
      <c r="C167" s="15">
        <v>135</v>
      </c>
      <c r="D167" s="15">
        <f t="shared" si="8"/>
        <v>40</v>
      </c>
      <c r="E167" s="16">
        <v>28.95458701615361</v>
      </c>
      <c r="F167" s="16">
        <f t="shared" si="9"/>
        <v>41.145992075586712</v>
      </c>
      <c r="G167" s="16">
        <v>674.0454129838464</v>
      </c>
      <c r="H167" s="49">
        <v>661.85400792441328</v>
      </c>
      <c r="I167" s="125">
        <f t="shared" si="10"/>
        <v>6182013.0454129837</v>
      </c>
      <c r="J167" s="125">
        <f t="shared" si="11"/>
        <v>6182000.854007924</v>
      </c>
      <c r="K167" s="57">
        <f>VLOOKUP(A167,'Study area wells'!$A$2:$O$330,6,FALSE)</f>
        <v>6182042</v>
      </c>
      <c r="L167" s="48" t="s">
        <v>198</v>
      </c>
      <c r="M167" s="17" t="s">
        <v>36</v>
      </c>
      <c r="N167" s="62" t="s">
        <v>1894</v>
      </c>
      <c r="O167" s="87"/>
      <c r="P167" s="68" t="s">
        <v>1187</v>
      </c>
      <c r="Q167" s="106" t="s">
        <v>1893</v>
      </c>
      <c r="R167" s="120" t="s">
        <v>1017</v>
      </c>
    </row>
    <row r="168" spans="1:19" s="36" customFormat="1" ht="15" customHeight="1" x14ac:dyDescent="0.2">
      <c r="A168" s="41" t="s">
        <v>199</v>
      </c>
      <c r="B168" s="52">
        <v>0</v>
      </c>
      <c r="C168" s="33">
        <v>20</v>
      </c>
      <c r="D168" s="33">
        <f t="shared" si="8"/>
        <v>20</v>
      </c>
      <c r="E168" s="34">
        <v>0</v>
      </c>
      <c r="F168" s="34">
        <f t="shared" si="9"/>
        <v>6.0957025297165499</v>
      </c>
      <c r="G168" s="34">
        <v>713</v>
      </c>
      <c r="H168" s="53">
        <v>706.9042974702835</v>
      </c>
      <c r="I168" s="125">
        <f t="shared" si="10"/>
        <v>6191647</v>
      </c>
      <c r="J168" s="125">
        <f t="shared" si="11"/>
        <v>6191640.9042974701</v>
      </c>
      <c r="K168" s="57">
        <f>VLOOKUP(A168,'Study area wells'!$A$2:$O$330,6,FALSE)</f>
        <v>6191647</v>
      </c>
      <c r="L168" s="52" t="s">
        <v>77</v>
      </c>
      <c r="M168" s="35" t="s">
        <v>3</v>
      </c>
      <c r="N168" s="65" t="s">
        <v>1102</v>
      </c>
      <c r="O168" s="92"/>
      <c r="P168" s="110" t="s">
        <v>11</v>
      </c>
      <c r="Q168" s="111" t="s">
        <v>1893</v>
      </c>
      <c r="R168" s="122" t="s">
        <v>22</v>
      </c>
      <c r="S168" s="100"/>
    </row>
    <row r="169" spans="1:19" s="36" customFormat="1" ht="15" customHeight="1" x14ac:dyDescent="0.2">
      <c r="A169" s="41" t="s">
        <v>199</v>
      </c>
      <c r="B169" s="52">
        <v>20</v>
      </c>
      <c r="C169" s="33">
        <v>37</v>
      </c>
      <c r="D169" s="33">
        <f t="shared" si="8"/>
        <v>17</v>
      </c>
      <c r="E169" s="34">
        <v>6.0957025297165499</v>
      </c>
      <c r="F169" s="34">
        <f t="shared" si="9"/>
        <v>11.277049679975617</v>
      </c>
      <c r="G169" s="34">
        <v>706.9042974702835</v>
      </c>
      <c r="H169" s="53">
        <v>701.72295032002444</v>
      </c>
      <c r="I169" s="125">
        <f t="shared" si="10"/>
        <v>6191640.9042974701</v>
      </c>
      <c r="J169" s="125">
        <f t="shared" si="11"/>
        <v>6191635.7229503198</v>
      </c>
      <c r="K169" s="57">
        <f>VLOOKUP(A169,'Study area wells'!$A$2:$O$330,6,FALSE)</f>
        <v>6191647</v>
      </c>
      <c r="L169" s="52" t="s">
        <v>1041</v>
      </c>
      <c r="M169" s="35" t="s">
        <v>5</v>
      </c>
      <c r="N169" s="65" t="s">
        <v>1894</v>
      </c>
      <c r="O169" s="92"/>
      <c r="P169" s="110" t="s">
        <v>1186</v>
      </c>
      <c r="Q169" s="111" t="s">
        <v>1893</v>
      </c>
      <c r="R169" s="122" t="s">
        <v>27</v>
      </c>
      <c r="S169" s="100"/>
    </row>
    <row r="170" spans="1:19" s="13" customFormat="1" ht="15" customHeight="1" x14ac:dyDescent="0.2">
      <c r="A170" s="38" t="s">
        <v>200</v>
      </c>
      <c r="B170" s="46">
        <v>0</v>
      </c>
      <c r="C170" s="11">
        <v>60</v>
      </c>
      <c r="D170" s="11">
        <f t="shared" si="8"/>
        <v>60</v>
      </c>
      <c r="E170" s="12">
        <v>0</v>
      </c>
      <c r="F170" s="12">
        <f t="shared" si="9"/>
        <v>18.287107589149649</v>
      </c>
      <c r="G170" s="12">
        <v>705</v>
      </c>
      <c r="H170" s="47">
        <v>686.71289241085037</v>
      </c>
      <c r="I170" s="125">
        <f t="shared" si="10"/>
        <v>6181698</v>
      </c>
      <c r="J170" s="125">
        <f t="shared" si="11"/>
        <v>6181679.7128924113</v>
      </c>
      <c r="K170" s="57">
        <f>VLOOKUP(A170,'Study area wells'!$A$2:$O$330,6,FALSE)</f>
        <v>6181698</v>
      </c>
      <c r="L170" s="46" t="s">
        <v>22</v>
      </c>
      <c r="M170" s="14" t="s">
        <v>3</v>
      </c>
      <c r="N170" s="61" t="s">
        <v>1102</v>
      </c>
      <c r="O170" s="90"/>
      <c r="P170" s="76" t="s">
        <v>11</v>
      </c>
      <c r="Q170" s="104" t="s">
        <v>1893</v>
      </c>
      <c r="R170" s="119" t="s">
        <v>22</v>
      </c>
      <c r="S170" s="58"/>
    </row>
    <row r="171" spans="1:19" s="13" customFormat="1" ht="15" customHeight="1" x14ac:dyDescent="0.2">
      <c r="A171" s="38" t="s">
        <v>200</v>
      </c>
      <c r="B171" s="46">
        <v>60</v>
      </c>
      <c r="C171" s="11">
        <v>80</v>
      </c>
      <c r="D171" s="11">
        <f t="shared" si="8"/>
        <v>20</v>
      </c>
      <c r="E171" s="12">
        <v>18.287107589149649</v>
      </c>
      <c r="F171" s="12">
        <f t="shared" si="9"/>
        <v>24.3828101188662</v>
      </c>
      <c r="G171" s="12">
        <v>686.71289241085037</v>
      </c>
      <c r="H171" s="47">
        <v>680.61718988113375</v>
      </c>
      <c r="I171" s="125">
        <f t="shared" si="10"/>
        <v>6181679.7128924113</v>
      </c>
      <c r="J171" s="125">
        <f t="shared" si="11"/>
        <v>6181673.6171898814</v>
      </c>
      <c r="K171" s="57">
        <f>VLOOKUP(A171,'Study area wells'!$A$2:$O$330,6,FALSE)</f>
        <v>6181698</v>
      </c>
      <c r="L171" s="46" t="s">
        <v>32</v>
      </c>
      <c r="M171" s="14" t="s">
        <v>44</v>
      </c>
      <c r="N171" s="61" t="s">
        <v>1102</v>
      </c>
      <c r="O171" s="90"/>
      <c r="P171" s="76" t="s">
        <v>37</v>
      </c>
      <c r="Q171" s="104" t="s">
        <v>1893</v>
      </c>
      <c r="R171" s="119" t="s">
        <v>32</v>
      </c>
      <c r="S171" s="58"/>
    </row>
    <row r="172" spans="1:19" s="13" customFormat="1" ht="15" customHeight="1" x14ac:dyDescent="0.2">
      <c r="A172" s="38" t="s">
        <v>200</v>
      </c>
      <c r="B172" s="46">
        <v>80</v>
      </c>
      <c r="C172" s="11">
        <v>90</v>
      </c>
      <c r="D172" s="11">
        <f t="shared" si="8"/>
        <v>10</v>
      </c>
      <c r="E172" s="12">
        <v>24.3828101188662</v>
      </c>
      <c r="F172" s="12">
        <f t="shared" si="9"/>
        <v>27.430661383724473</v>
      </c>
      <c r="G172" s="12">
        <v>680.61718988113375</v>
      </c>
      <c r="H172" s="47">
        <v>677.56933861627556</v>
      </c>
      <c r="I172" s="125">
        <f t="shared" si="10"/>
        <v>6181673.6171898814</v>
      </c>
      <c r="J172" s="125">
        <f t="shared" si="11"/>
        <v>6181670.569338616</v>
      </c>
      <c r="K172" s="57">
        <f>VLOOKUP(A172,'Study area wells'!$A$2:$O$330,6,FALSE)</f>
        <v>6181698</v>
      </c>
      <c r="L172" s="46" t="s">
        <v>35</v>
      </c>
      <c r="M172" s="14" t="s">
        <v>5</v>
      </c>
      <c r="N172" s="61" t="s">
        <v>1894</v>
      </c>
      <c r="O172" s="90"/>
      <c r="P172" s="76" t="s">
        <v>632</v>
      </c>
      <c r="Q172" s="104" t="s">
        <v>1893</v>
      </c>
      <c r="R172" s="119" t="s">
        <v>35</v>
      </c>
      <c r="S172" s="58"/>
    </row>
    <row r="173" spans="1:19" s="13" customFormat="1" ht="15" customHeight="1" x14ac:dyDescent="0.2">
      <c r="A173" s="38" t="s">
        <v>200</v>
      </c>
      <c r="B173" s="46">
        <v>90</v>
      </c>
      <c r="C173" s="11">
        <v>120</v>
      </c>
      <c r="D173" s="11">
        <f t="shared" si="8"/>
        <v>30</v>
      </c>
      <c r="E173" s="12">
        <v>27.430661383724473</v>
      </c>
      <c r="F173" s="12">
        <f t="shared" si="9"/>
        <v>36.574215178299298</v>
      </c>
      <c r="G173" s="12">
        <v>677.56933861627556</v>
      </c>
      <c r="H173" s="47">
        <v>668.42578482170074</v>
      </c>
      <c r="I173" s="125">
        <f t="shared" si="10"/>
        <v>6181670.569338616</v>
      </c>
      <c r="J173" s="125">
        <f t="shared" si="11"/>
        <v>6181661.4257848216</v>
      </c>
      <c r="K173" s="57">
        <f>VLOOKUP(A173,'Study area wells'!$A$2:$O$330,6,FALSE)</f>
        <v>6181698</v>
      </c>
      <c r="L173" s="46" t="s">
        <v>201</v>
      </c>
      <c r="M173" s="14" t="s">
        <v>5</v>
      </c>
      <c r="N173" s="61" t="s">
        <v>1894</v>
      </c>
      <c r="O173" s="90"/>
      <c r="P173" s="76" t="s">
        <v>632</v>
      </c>
      <c r="Q173" s="104" t="s">
        <v>1893</v>
      </c>
      <c r="R173" s="119" t="s">
        <v>35</v>
      </c>
      <c r="S173" s="58"/>
    </row>
    <row r="174" spans="1:19" s="13" customFormat="1" ht="15" customHeight="1" x14ac:dyDescent="0.2">
      <c r="A174" s="38" t="s">
        <v>200</v>
      </c>
      <c r="B174" s="46">
        <v>120</v>
      </c>
      <c r="C174" s="11">
        <v>130</v>
      </c>
      <c r="D174" s="11">
        <f t="shared" si="8"/>
        <v>10</v>
      </c>
      <c r="E174" s="12">
        <v>36.574215178299298</v>
      </c>
      <c r="F174" s="12">
        <f t="shared" si="9"/>
        <v>39.622066443157571</v>
      </c>
      <c r="G174" s="12">
        <v>668.42578482170074</v>
      </c>
      <c r="H174" s="47">
        <v>665.37793355684244</v>
      </c>
      <c r="I174" s="125">
        <f t="shared" si="10"/>
        <v>6181661.4257848216</v>
      </c>
      <c r="J174" s="125">
        <f t="shared" si="11"/>
        <v>6181658.3779335571</v>
      </c>
      <c r="K174" s="57">
        <f>VLOOKUP(A174,'Study area wells'!$A$2:$O$330,6,FALSE)</f>
        <v>6181698</v>
      </c>
      <c r="L174" s="46" t="s">
        <v>202</v>
      </c>
      <c r="M174" s="14" t="s">
        <v>3</v>
      </c>
      <c r="N174" s="61" t="s">
        <v>1102</v>
      </c>
      <c r="O174" s="90"/>
      <c r="P174" s="76" t="s">
        <v>11</v>
      </c>
      <c r="Q174" s="104" t="s">
        <v>1893</v>
      </c>
      <c r="R174" s="119" t="s">
        <v>1018</v>
      </c>
      <c r="S174" s="58"/>
    </row>
    <row r="175" spans="1:19" s="13" customFormat="1" ht="15" customHeight="1" x14ac:dyDescent="0.2">
      <c r="A175" s="38" t="s">
        <v>200</v>
      </c>
      <c r="B175" s="46">
        <v>130</v>
      </c>
      <c r="C175" s="11">
        <v>160</v>
      </c>
      <c r="D175" s="11">
        <f t="shared" si="8"/>
        <v>30</v>
      </c>
      <c r="E175" s="12">
        <v>39.622066443157571</v>
      </c>
      <c r="F175" s="12">
        <f t="shared" si="9"/>
        <v>48.765620237732399</v>
      </c>
      <c r="G175" s="12">
        <v>665.37793355684244</v>
      </c>
      <c r="H175" s="47">
        <v>656.23437976226762</v>
      </c>
      <c r="I175" s="125">
        <f t="shared" si="10"/>
        <v>6181658.3779335571</v>
      </c>
      <c r="J175" s="125">
        <f t="shared" si="11"/>
        <v>6181649.2343797619</v>
      </c>
      <c r="K175" s="57">
        <f>VLOOKUP(A175,'Study area wells'!$A$2:$O$330,6,FALSE)</f>
        <v>6181698</v>
      </c>
      <c r="L175" s="46" t="s">
        <v>29</v>
      </c>
      <c r="M175" s="14" t="s">
        <v>1</v>
      </c>
      <c r="N175" s="61" t="s">
        <v>7</v>
      </c>
      <c r="O175" s="90"/>
      <c r="P175" s="76" t="s">
        <v>10</v>
      </c>
      <c r="Q175" s="114" t="s">
        <v>7</v>
      </c>
      <c r="R175" s="119" t="s">
        <v>29</v>
      </c>
      <c r="S175" s="58"/>
    </row>
    <row r="176" spans="1:19" s="13" customFormat="1" ht="15" customHeight="1" x14ac:dyDescent="0.2">
      <c r="A176" s="38" t="s">
        <v>200</v>
      </c>
      <c r="B176" s="46">
        <v>160</v>
      </c>
      <c r="C176" s="11">
        <v>170</v>
      </c>
      <c r="D176" s="11">
        <f t="shared" si="8"/>
        <v>10</v>
      </c>
      <c r="E176" s="12">
        <v>48.765620237732399</v>
      </c>
      <c r="F176" s="12">
        <f t="shared" si="9"/>
        <v>51.813471502590673</v>
      </c>
      <c r="G176" s="12">
        <v>656.23437976226762</v>
      </c>
      <c r="H176" s="47">
        <v>653.18652849740931</v>
      </c>
      <c r="I176" s="125">
        <f t="shared" si="10"/>
        <v>6181649.2343797619</v>
      </c>
      <c r="J176" s="125">
        <f t="shared" si="11"/>
        <v>6181646.1865284974</v>
      </c>
      <c r="K176" s="57">
        <f>VLOOKUP(A176,'Study area wells'!$A$2:$O$330,6,FALSE)</f>
        <v>6181698</v>
      </c>
      <c r="L176" s="46" t="s">
        <v>203</v>
      </c>
      <c r="M176" s="14" t="s">
        <v>1</v>
      </c>
      <c r="N176" s="61" t="s">
        <v>7</v>
      </c>
      <c r="O176" s="90"/>
      <c r="P176" s="76" t="s">
        <v>10</v>
      </c>
      <c r="Q176" s="114" t="s">
        <v>7</v>
      </c>
      <c r="R176" s="119" t="s">
        <v>29</v>
      </c>
      <c r="S176" s="58"/>
    </row>
    <row r="177" spans="1:19" ht="15" customHeight="1" x14ac:dyDescent="0.2">
      <c r="A177" s="39" t="s">
        <v>204</v>
      </c>
      <c r="B177" s="48">
        <v>0</v>
      </c>
      <c r="C177" s="15">
        <v>180</v>
      </c>
      <c r="D177" s="15">
        <f t="shared" si="8"/>
        <v>180</v>
      </c>
      <c r="E177" s="16">
        <v>0</v>
      </c>
      <c r="F177" s="16">
        <f t="shared" si="9"/>
        <v>54.861322767448947</v>
      </c>
      <c r="G177" s="16">
        <v>737</v>
      </c>
      <c r="H177" s="49">
        <v>682.138677232551</v>
      </c>
      <c r="I177" s="125">
        <f t="shared" si="10"/>
        <v>6155622</v>
      </c>
      <c r="J177" s="125">
        <f t="shared" si="11"/>
        <v>6155567.1386772329</v>
      </c>
      <c r="K177" s="57">
        <f>VLOOKUP(A177,'Study area wells'!$A$2:$O$330,6,FALSE)</f>
        <v>6155622</v>
      </c>
      <c r="L177" s="48" t="s">
        <v>69</v>
      </c>
      <c r="M177" s="17" t="s">
        <v>3</v>
      </c>
      <c r="N177" s="62" t="s">
        <v>1102</v>
      </c>
      <c r="O177" s="87"/>
      <c r="P177" s="68" t="s">
        <v>11</v>
      </c>
      <c r="Q177" s="106" t="s">
        <v>1893</v>
      </c>
      <c r="R177" s="120" t="s">
        <v>22</v>
      </c>
    </row>
    <row r="178" spans="1:19" ht="15" customHeight="1" x14ac:dyDescent="0.2">
      <c r="A178" s="39" t="s">
        <v>204</v>
      </c>
      <c r="B178" s="48">
        <v>180</v>
      </c>
      <c r="C178" s="15">
        <v>248</v>
      </c>
      <c r="D178" s="15">
        <f t="shared" si="8"/>
        <v>68</v>
      </c>
      <c r="E178" s="16">
        <v>54.861322767448947</v>
      </c>
      <c r="F178" s="16">
        <f t="shared" si="9"/>
        <v>75.586711368485211</v>
      </c>
      <c r="G178" s="16">
        <v>682.138677232551</v>
      </c>
      <c r="H178" s="49">
        <v>661.41328863151477</v>
      </c>
      <c r="I178" s="125">
        <f t="shared" si="10"/>
        <v>6155567.1386772329</v>
      </c>
      <c r="J178" s="125">
        <f t="shared" si="11"/>
        <v>6155546.4132886315</v>
      </c>
      <c r="K178" s="57">
        <f>VLOOKUP(A178,'Study area wells'!$A$2:$O$330,6,FALSE)</f>
        <v>6155622</v>
      </c>
      <c r="L178" s="48" t="s">
        <v>205</v>
      </c>
      <c r="M178" s="17" t="s">
        <v>44</v>
      </c>
      <c r="N178" s="62" t="s">
        <v>1102</v>
      </c>
      <c r="O178" s="87"/>
      <c r="P178" s="68" t="s">
        <v>37</v>
      </c>
      <c r="Q178" s="106" t="s">
        <v>1893</v>
      </c>
      <c r="R178" s="120" t="s">
        <v>32</v>
      </c>
    </row>
    <row r="179" spans="1:19" s="13" customFormat="1" ht="12.75" x14ac:dyDescent="0.2">
      <c r="A179" s="38" t="s">
        <v>206</v>
      </c>
      <c r="B179" s="46">
        <v>0</v>
      </c>
      <c r="C179" s="11">
        <v>12</v>
      </c>
      <c r="D179" s="11">
        <f t="shared" si="8"/>
        <v>12</v>
      </c>
      <c r="E179" s="12">
        <v>0</v>
      </c>
      <c r="F179" s="12">
        <f t="shared" si="9"/>
        <v>3.6574215178299299</v>
      </c>
      <c r="G179" s="12">
        <v>706</v>
      </c>
      <c r="H179" s="47">
        <v>702.3425784821701</v>
      </c>
      <c r="I179" s="125">
        <f t="shared" si="10"/>
        <v>6180542</v>
      </c>
      <c r="J179" s="125">
        <f t="shared" si="11"/>
        <v>6180538.3425784819</v>
      </c>
      <c r="K179" s="57">
        <f>VLOOKUP(A179,'Study area wells'!$A$2:$O$330,6,FALSE)</f>
        <v>6180542</v>
      </c>
      <c r="L179" s="46" t="s">
        <v>69</v>
      </c>
      <c r="M179" s="14" t="s">
        <v>3</v>
      </c>
      <c r="N179" s="61" t="s">
        <v>1102</v>
      </c>
      <c r="O179" s="90"/>
      <c r="P179" s="76" t="s">
        <v>11</v>
      </c>
      <c r="Q179" s="104" t="s">
        <v>1893</v>
      </c>
      <c r="R179" s="119" t="s">
        <v>22</v>
      </c>
      <c r="S179" s="58"/>
    </row>
    <row r="180" spans="1:19" s="13" customFormat="1" ht="12.75" x14ac:dyDescent="0.2">
      <c r="A180" s="38" t="s">
        <v>206</v>
      </c>
      <c r="B180" s="46">
        <v>12</v>
      </c>
      <c r="C180" s="11">
        <v>12.25</v>
      </c>
      <c r="D180" s="11">
        <f t="shared" si="8"/>
        <v>0.25</v>
      </c>
      <c r="E180" s="12">
        <v>3.6574215178299299</v>
      </c>
      <c r="F180" s="12">
        <f t="shared" si="9"/>
        <v>3.7336177994513866</v>
      </c>
      <c r="G180" s="12">
        <v>702.3425784821701</v>
      </c>
      <c r="H180" s="47">
        <v>702.26638220054861</v>
      </c>
      <c r="I180" s="125">
        <f t="shared" si="10"/>
        <v>6180538.3425784819</v>
      </c>
      <c r="J180" s="125">
        <f t="shared" si="11"/>
        <v>6180538.2663822006</v>
      </c>
      <c r="K180" s="57">
        <f>VLOOKUP(A180,'Study area wells'!$A$2:$O$330,6,FALSE)</f>
        <v>6180542</v>
      </c>
      <c r="L180" s="46" t="s">
        <v>207</v>
      </c>
      <c r="M180" s="14" t="s">
        <v>5</v>
      </c>
      <c r="N180" s="61" t="s">
        <v>1894</v>
      </c>
      <c r="O180" s="90" t="s">
        <v>1215</v>
      </c>
      <c r="P180" s="76" t="s">
        <v>632</v>
      </c>
      <c r="Q180" s="104" t="s">
        <v>1893</v>
      </c>
      <c r="R180" s="119" t="s">
        <v>35</v>
      </c>
      <c r="S180" s="58"/>
    </row>
    <row r="181" spans="1:19" ht="12.75" x14ac:dyDescent="0.2">
      <c r="A181" s="39" t="s">
        <v>208</v>
      </c>
      <c r="B181" s="48">
        <v>0</v>
      </c>
      <c r="C181" s="15">
        <v>5</v>
      </c>
      <c r="D181" s="15">
        <f t="shared" si="8"/>
        <v>5</v>
      </c>
      <c r="E181" s="16">
        <v>0</v>
      </c>
      <c r="F181" s="16">
        <f t="shared" si="9"/>
        <v>1.5239256324291375</v>
      </c>
      <c r="G181" s="16">
        <v>854</v>
      </c>
      <c r="H181" s="49">
        <v>852.47607436757085</v>
      </c>
      <c r="I181" s="125">
        <f t="shared" si="10"/>
        <v>6187517</v>
      </c>
      <c r="J181" s="125">
        <f t="shared" si="11"/>
        <v>6187515.4760743678</v>
      </c>
      <c r="K181" s="57">
        <f>VLOOKUP(A181,'Study area wells'!$A$2:$O$330,6,FALSE)</f>
        <v>6187517</v>
      </c>
      <c r="L181" s="48" t="s">
        <v>209</v>
      </c>
      <c r="M181" s="17" t="s">
        <v>3</v>
      </c>
      <c r="N181" s="62" t="s">
        <v>1102</v>
      </c>
      <c r="O181" s="87"/>
      <c r="P181" s="68" t="s">
        <v>11</v>
      </c>
      <c r="Q181" s="106" t="s">
        <v>1893</v>
      </c>
      <c r="R181" s="120" t="s">
        <v>22</v>
      </c>
    </row>
    <row r="182" spans="1:19" ht="12.75" x14ac:dyDescent="0.2">
      <c r="A182" s="39" t="s">
        <v>208</v>
      </c>
      <c r="B182" s="48">
        <v>5</v>
      </c>
      <c r="C182" s="15">
        <v>16</v>
      </c>
      <c r="D182" s="15">
        <f t="shared" si="8"/>
        <v>11</v>
      </c>
      <c r="E182" s="16">
        <v>1.5239256324291375</v>
      </c>
      <c r="F182" s="16">
        <f t="shared" si="9"/>
        <v>4.8765620237732392</v>
      </c>
      <c r="G182" s="16">
        <v>852.47607436757085</v>
      </c>
      <c r="H182" s="49">
        <v>849.1234379762268</v>
      </c>
      <c r="I182" s="125">
        <f t="shared" si="10"/>
        <v>6187515.4760743678</v>
      </c>
      <c r="J182" s="125">
        <f t="shared" si="11"/>
        <v>6187512.1234379765</v>
      </c>
      <c r="K182" s="57">
        <f>VLOOKUP(A182,'Study area wells'!$A$2:$O$330,6,FALSE)</f>
        <v>6187517</v>
      </c>
      <c r="L182" s="48" t="s">
        <v>210</v>
      </c>
      <c r="M182" s="17" t="s">
        <v>2</v>
      </c>
      <c r="N182" s="62" t="s">
        <v>7</v>
      </c>
      <c r="O182" s="87"/>
      <c r="P182" s="68" t="s">
        <v>15</v>
      </c>
      <c r="Q182" s="109" t="s">
        <v>7</v>
      </c>
      <c r="R182" s="120" t="s">
        <v>25</v>
      </c>
    </row>
    <row r="183" spans="1:19" s="13" customFormat="1" ht="12.75" x14ac:dyDescent="0.2">
      <c r="A183" s="38" t="s">
        <v>211</v>
      </c>
      <c r="B183" s="46">
        <v>0</v>
      </c>
      <c r="C183" s="11">
        <v>45</v>
      </c>
      <c r="D183" s="11">
        <f t="shared" si="8"/>
        <v>45</v>
      </c>
      <c r="E183" s="12">
        <v>0</v>
      </c>
      <c r="F183" s="12">
        <f t="shared" si="9"/>
        <v>13.715330691862237</v>
      </c>
      <c r="G183" s="12">
        <v>739</v>
      </c>
      <c r="H183" s="47">
        <v>725.28466930813772</v>
      </c>
      <c r="I183" s="125">
        <f t="shared" si="10"/>
        <v>6185659</v>
      </c>
      <c r="J183" s="125">
        <f t="shared" si="11"/>
        <v>6185645.284669308</v>
      </c>
      <c r="K183" s="57">
        <f>VLOOKUP(A183,'Study area wells'!$A$2:$O$330,6,FALSE)</f>
        <v>6185659</v>
      </c>
      <c r="L183" s="46" t="s">
        <v>94</v>
      </c>
      <c r="M183" s="14" t="s">
        <v>44</v>
      </c>
      <c r="N183" s="61" t="s">
        <v>1102</v>
      </c>
      <c r="O183" s="90"/>
      <c r="P183" s="76" t="s">
        <v>31</v>
      </c>
      <c r="Q183" s="104" t="s">
        <v>1893</v>
      </c>
      <c r="R183" s="119" t="s">
        <v>32</v>
      </c>
      <c r="S183" s="58"/>
    </row>
    <row r="184" spans="1:19" ht="12.75" x14ac:dyDescent="0.2">
      <c r="A184" s="39" t="s">
        <v>212</v>
      </c>
      <c r="B184" s="48">
        <v>0</v>
      </c>
      <c r="C184" s="15">
        <v>10</v>
      </c>
      <c r="D184" s="15">
        <f t="shared" si="8"/>
        <v>10</v>
      </c>
      <c r="E184" s="16">
        <v>0</v>
      </c>
      <c r="F184" s="16">
        <f t="shared" si="9"/>
        <v>3.047851264858275</v>
      </c>
      <c r="G184" s="16">
        <v>718</v>
      </c>
      <c r="H184" s="49">
        <v>714.95214873514169</v>
      </c>
      <c r="I184" s="125">
        <f t="shared" si="10"/>
        <v>6192650</v>
      </c>
      <c r="J184" s="125">
        <f t="shared" si="11"/>
        <v>6192646.9521487355</v>
      </c>
      <c r="K184" s="57">
        <f>VLOOKUP(A184,'Study area wells'!$A$2:$O$330,6,FALSE)</f>
        <v>6192650</v>
      </c>
      <c r="L184" s="48" t="s">
        <v>213</v>
      </c>
      <c r="M184" s="17" t="s">
        <v>3</v>
      </c>
      <c r="N184" s="62" t="s">
        <v>1102</v>
      </c>
      <c r="O184" s="87"/>
      <c r="P184" s="68" t="s">
        <v>11</v>
      </c>
      <c r="Q184" s="106" t="s">
        <v>1893</v>
      </c>
      <c r="R184" s="120" t="s">
        <v>22</v>
      </c>
    </row>
    <row r="185" spans="1:19" ht="12.75" x14ac:dyDescent="0.2">
      <c r="A185" s="39" t="s">
        <v>212</v>
      </c>
      <c r="B185" s="48">
        <v>10</v>
      </c>
      <c r="C185" s="15">
        <v>32</v>
      </c>
      <c r="D185" s="15">
        <f t="shared" si="8"/>
        <v>22</v>
      </c>
      <c r="E185" s="16">
        <v>3.047851264858275</v>
      </c>
      <c r="F185" s="16">
        <f t="shared" si="9"/>
        <v>9.7531240475464784</v>
      </c>
      <c r="G185" s="16">
        <v>714.95214873514169</v>
      </c>
      <c r="H185" s="49">
        <v>708.24687595245348</v>
      </c>
      <c r="I185" s="125">
        <f t="shared" si="10"/>
        <v>6192646.9521487355</v>
      </c>
      <c r="J185" s="125">
        <f t="shared" si="11"/>
        <v>6192640.246875952</v>
      </c>
      <c r="K185" s="57">
        <f>VLOOKUP(A185,'Study area wells'!$A$2:$O$330,6,FALSE)</f>
        <v>6192650</v>
      </c>
      <c r="L185" s="48" t="s">
        <v>123</v>
      </c>
      <c r="M185" s="17" t="s">
        <v>3</v>
      </c>
      <c r="N185" s="62" t="s">
        <v>1102</v>
      </c>
      <c r="O185" s="87"/>
      <c r="P185" s="68" t="s">
        <v>11</v>
      </c>
      <c r="Q185" s="106" t="s">
        <v>1893</v>
      </c>
      <c r="R185" s="120" t="s">
        <v>22</v>
      </c>
    </row>
    <row r="186" spans="1:19" s="13" customFormat="1" ht="12.75" x14ac:dyDescent="0.2">
      <c r="A186" s="38" t="s">
        <v>214</v>
      </c>
      <c r="B186" s="46">
        <v>0</v>
      </c>
      <c r="C186" s="11">
        <v>10</v>
      </c>
      <c r="D186" s="11">
        <f t="shared" si="8"/>
        <v>10</v>
      </c>
      <c r="E186" s="12">
        <v>0</v>
      </c>
      <c r="F186" s="12">
        <f t="shared" si="9"/>
        <v>3.047851264858275</v>
      </c>
      <c r="G186" s="12">
        <v>806</v>
      </c>
      <c r="H186" s="47">
        <v>802.95214873514169</v>
      </c>
      <c r="I186" s="125">
        <f t="shared" si="10"/>
        <v>6191823</v>
      </c>
      <c r="J186" s="125">
        <f t="shared" si="11"/>
        <v>6191819.9521487355</v>
      </c>
      <c r="K186" s="57">
        <f>VLOOKUP(A186,'Study area wells'!$A$2:$O$330,6,FALSE)</f>
        <v>6191823</v>
      </c>
      <c r="L186" s="46" t="s">
        <v>215</v>
      </c>
      <c r="M186" s="14" t="s">
        <v>3</v>
      </c>
      <c r="N186" s="61" t="s">
        <v>1102</v>
      </c>
      <c r="O186" s="90"/>
      <c r="P186" s="76" t="s">
        <v>11</v>
      </c>
      <c r="Q186" s="104" t="s">
        <v>1893</v>
      </c>
      <c r="R186" s="119" t="s">
        <v>22</v>
      </c>
      <c r="S186" s="58"/>
    </row>
    <row r="187" spans="1:19" s="13" customFormat="1" ht="15" customHeight="1" x14ac:dyDescent="0.2">
      <c r="A187" s="38" t="s">
        <v>214</v>
      </c>
      <c r="B187" s="46">
        <v>10</v>
      </c>
      <c r="C187" s="11">
        <v>125</v>
      </c>
      <c r="D187" s="11">
        <f t="shared" si="8"/>
        <v>115</v>
      </c>
      <c r="E187" s="12">
        <v>3.047851264858275</v>
      </c>
      <c r="F187" s="12">
        <f t="shared" si="9"/>
        <v>38.098140810728438</v>
      </c>
      <c r="G187" s="12">
        <v>802.95214873514169</v>
      </c>
      <c r="H187" s="47">
        <v>767.90185918927159</v>
      </c>
      <c r="I187" s="125">
        <f t="shared" si="10"/>
        <v>6191819.9521487355</v>
      </c>
      <c r="J187" s="125">
        <f t="shared" si="11"/>
        <v>6191784.9018591894</v>
      </c>
      <c r="K187" s="57">
        <f>VLOOKUP(A187,'Study area wells'!$A$2:$O$330,6,FALSE)</f>
        <v>6191823</v>
      </c>
      <c r="L187" s="46" t="s">
        <v>216</v>
      </c>
      <c r="M187" s="14" t="s">
        <v>2</v>
      </c>
      <c r="N187" s="61" t="s">
        <v>7</v>
      </c>
      <c r="O187" s="90"/>
      <c r="P187" s="76" t="s">
        <v>15</v>
      </c>
      <c r="Q187" s="114" t="s">
        <v>7</v>
      </c>
      <c r="R187" s="119" t="s">
        <v>25</v>
      </c>
      <c r="S187" s="58"/>
    </row>
    <row r="188" spans="1:19" s="13" customFormat="1" ht="15" customHeight="1" x14ac:dyDescent="0.2">
      <c r="A188" s="38" t="s">
        <v>214</v>
      </c>
      <c r="B188" s="46">
        <v>125</v>
      </c>
      <c r="C188" s="11">
        <v>128</v>
      </c>
      <c r="D188" s="11">
        <f t="shared" si="8"/>
        <v>3</v>
      </c>
      <c r="E188" s="12">
        <v>38.098140810728438</v>
      </c>
      <c r="F188" s="12">
        <f t="shared" si="9"/>
        <v>39.012496190185914</v>
      </c>
      <c r="G188" s="12">
        <v>767.90185918927159</v>
      </c>
      <c r="H188" s="47">
        <v>766.98750380981414</v>
      </c>
      <c r="I188" s="125">
        <f t="shared" si="10"/>
        <v>6191784.9018591894</v>
      </c>
      <c r="J188" s="125">
        <f t="shared" si="11"/>
        <v>6191783.9875038099</v>
      </c>
      <c r="K188" s="57">
        <f>VLOOKUP(A188,'Study area wells'!$A$2:$O$330,6,FALSE)</f>
        <v>6191823</v>
      </c>
      <c r="L188" s="46" t="s">
        <v>217</v>
      </c>
      <c r="M188" s="14" t="s">
        <v>1</v>
      </c>
      <c r="N188" s="61" t="s">
        <v>7</v>
      </c>
      <c r="O188" s="90"/>
      <c r="P188" s="76" t="s">
        <v>10</v>
      </c>
      <c r="Q188" s="114" t="s">
        <v>7</v>
      </c>
      <c r="R188" s="119" t="s">
        <v>29</v>
      </c>
      <c r="S188" s="58"/>
    </row>
    <row r="189" spans="1:19" s="13" customFormat="1" ht="12.75" x14ac:dyDescent="0.2">
      <c r="A189" s="38" t="s">
        <v>214</v>
      </c>
      <c r="B189" s="46">
        <v>128</v>
      </c>
      <c r="C189" s="11">
        <v>200</v>
      </c>
      <c r="D189" s="11">
        <f t="shared" si="8"/>
        <v>72</v>
      </c>
      <c r="E189" s="12">
        <v>39.012496190185914</v>
      </c>
      <c r="F189" s="12">
        <f t="shared" si="9"/>
        <v>60.957025297165494</v>
      </c>
      <c r="G189" s="12">
        <v>766.98750380981414</v>
      </c>
      <c r="H189" s="47">
        <v>745.0429747028345</v>
      </c>
      <c r="I189" s="125">
        <f t="shared" si="10"/>
        <v>6191783.9875038099</v>
      </c>
      <c r="J189" s="125">
        <f t="shared" si="11"/>
        <v>6191762.042974703</v>
      </c>
      <c r="K189" s="57">
        <f>VLOOKUP(A189,'Study area wells'!$A$2:$O$330,6,FALSE)</f>
        <v>6191823</v>
      </c>
      <c r="L189" s="46" t="s">
        <v>216</v>
      </c>
      <c r="M189" s="14" t="s">
        <v>2</v>
      </c>
      <c r="N189" s="61" t="s">
        <v>7</v>
      </c>
      <c r="O189" s="90"/>
      <c r="P189" s="76" t="s">
        <v>15</v>
      </c>
      <c r="Q189" s="114" t="s">
        <v>7</v>
      </c>
      <c r="R189" s="119" t="s">
        <v>25</v>
      </c>
      <c r="S189" s="58"/>
    </row>
    <row r="190" spans="1:19" ht="12.75" x14ac:dyDescent="0.2">
      <c r="A190" s="39" t="s">
        <v>218</v>
      </c>
      <c r="B190" s="48">
        <v>0</v>
      </c>
      <c r="C190" s="15">
        <v>1.3</v>
      </c>
      <c r="D190" s="15">
        <f t="shared" si="8"/>
        <v>1.3</v>
      </c>
      <c r="E190" s="16">
        <v>0</v>
      </c>
      <c r="F190" s="16">
        <f t="shared" si="9"/>
        <v>0.39622066443157572</v>
      </c>
      <c r="G190" s="16">
        <v>715</v>
      </c>
      <c r="H190" s="49">
        <v>714.60377933556845</v>
      </c>
      <c r="I190" s="125">
        <f t="shared" si="10"/>
        <v>6181695</v>
      </c>
      <c r="J190" s="125">
        <f t="shared" si="11"/>
        <v>6181694.6037793355</v>
      </c>
      <c r="K190" s="57">
        <f>VLOOKUP(A190,'Study area wells'!$A$2:$O$330,6,FALSE)</f>
        <v>6181695</v>
      </c>
      <c r="L190" s="48" t="s">
        <v>126</v>
      </c>
      <c r="M190" s="17" t="s">
        <v>1011</v>
      </c>
      <c r="N190" s="62" t="s">
        <v>1102</v>
      </c>
      <c r="O190" s="87"/>
      <c r="P190" s="68" t="s">
        <v>16</v>
      </c>
      <c r="Q190" s="106" t="s">
        <v>1893</v>
      </c>
      <c r="R190" s="120" t="s">
        <v>27</v>
      </c>
    </row>
    <row r="191" spans="1:19" ht="12.75" x14ac:dyDescent="0.2">
      <c r="A191" s="39" t="s">
        <v>218</v>
      </c>
      <c r="B191" s="48">
        <v>1.3</v>
      </c>
      <c r="C191" s="15">
        <v>5</v>
      </c>
      <c r="D191" s="15">
        <f t="shared" si="8"/>
        <v>3.7</v>
      </c>
      <c r="E191" s="16">
        <v>0.39622066443157572</v>
      </c>
      <c r="F191" s="16">
        <f t="shared" si="9"/>
        <v>1.5239256324291375</v>
      </c>
      <c r="G191" s="16">
        <v>714.60377933556845</v>
      </c>
      <c r="H191" s="49">
        <v>713.47607436757085</v>
      </c>
      <c r="I191" s="125">
        <f t="shared" si="10"/>
        <v>6181694.6037793355</v>
      </c>
      <c r="J191" s="125">
        <f t="shared" si="11"/>
        <v>6181693.4760743678</v>
      </c>
      <c r="K191" s="57">
        <f>VLOOKUP(A191,'Study area wells'!$A$2:$O$330,6,FALSE)</f>
        <v>6181695</v>
      </c>
      <c r="L191" s="48" t="s">
        <v>123</v>
      </c>
      <c r="M191" s="17" t="s">
        <v>3</v>
      </c>
      <c r="N191" s="62" t="s">
        <v>1102</v>
      </c>
      <c r="O191" s="87"/>
      <c r="P191" s="68" t="s">
        <v>11</v>
      </c>
      <c r="Q191" s="106" t="s">
        <v>1893</v>
      </c>
      <c r="R191" s="120" t="s">
        <v>22</v>
      </c>
    </row>
    <row r="192" spans="1:19" ht="15" customHeight="1" x14ac:dyDescent="0.2">
      <c r="A192" s="39" t="s">
        <v>218</v>
      </c>
      <c r="B192" s="48">
        <v>5</v>
      </c>
      <c r="C192" s="15">
        <v>80</v>
      </c>
      <c r="D192" s="15">
        <f t="shared" si="8"/>
        <v>75</v>
      </c>
      <c r="E192" s="16">
        <v>1.5239256324291375</v>
      </c>
      <c r="F192" s="16">
        <f t="shared" si="9"/>
        <v>24.3828101188662</v>
      </c>
      <c r="G192" s="16">
        <v>713.47607436757085</v>
      </c>
      <c r="H192" s="49">
        <v>690.61718988113375</v>
      </c>
      <c r="I192" s="125">
        <f t="shared" si="10"/>
        <v>6181693.4760743678</v>
      </c>
      <c r="J192" s="125">
        <f t="shared" si="11"/>
        <v>6181670.6171898814</v>
      </c>
      <c r="K192" s="57">
        <f>VLOOKUP(A192,'Study area wells'!$A$2:$O$330,6,FALSE)</f>
        <v>6181695</v>
      </c>
      <c r="L192" s="48" t="s">
        <v>219</v>
      </c>
      <c r="M192" s="17" t="s">
        <v>3</v>
      </c>
      <c r="N192" s="62" t="s">
        <v>1102</v>
      </c>
      <c r="O192" s="87"/>
      <c r="P192" s="68" t="s">
        <v>18</v>
      </c>
      <c r="Q192" s="106" t="s">
        <v>1893</v>
      </c>
      <c r="R192" s="120" t="s">
        <v>22</v>
      </c>
    </row>
    <row r="193" spans="1:19" ht="15" customHeight="1" x14ac:dyDescent="0.2">
      <c r="A193" s="39" t="s">
        <v>218</v>
      </c>
      <c r="B193" s="48">
        <v>80</v>
      </c>
      <c r="C193" s="15">
        <v>82</v>
      </c>
      <c r="D193" s="15">
        <f t="shared" si="8"/>
        <v>2</v>
      </c>
      <c r="E193" s="16">
        <v>24.3828101188662</v>
      </c>
      <c r="F193" s="16">
        <f t="shared" si="9"/>
        <v>24.992380371837854</v>
      </c>
      <c r="G193" s="16">
        <v>690.61718988113375</v>
      </c>
      <c r="H193" s="49">
        <v>690.00761962816216</v>
      </c>
      <c r="I193" s="125">
        <f t="shared" si="10"/>
        <v>6181670.6171898814</v>
      </c>
      <c r="J193" s="125">
        <f t="shared" si="11"/>
        <v>6181670.0076196278</v>
      </c>
      <c r="K193" s="57">
        <f>VLOOKUP(A193,'Study area wells'!$A$2:$O$330,6,FALSE)</f>
        <v>6181695</v>
      </c>
      <c r="L193" s="48" t="s">
        <v>186</v>
      </c>
      <c r="M193" s="17" t="s">
        <v>5</v>
      </c>
      <c r="N193" s="62" t="s">
        <v>1894</v>
      </c>
      <c r="O193" s="87"/>
      <c r="P193" s="68" t="s">
        <v>34</v>
      </c>
      <c r="Q193" s="106" t="s">
        <v>1893</v>
      </c>
      <c r="R193" s="120" t="s">
        <v>35</v>
      </c>
    </row>
    <row r="194" spans="1:19" ht="12.75" x14ac:dyDescent="0.2">
      <c r="A194" s="39" t="s">
        <v>218</v>
      </c>
      <c r="B194" s="48">
        <v>82</v>
      </c>
      <c r="C194" s="15">
        <v>148</v>
      </c>
      <c r="D194" s="15">
        <f t="shared" ref="D194:D257" si="12">C194-B194</f>
        <v>66</v>
      </c>
      <c r="E194" s="16">
        <v>24.992380371837854</v>
      </c>
      <c r="F194" s="16">
        <f t="shared" ref="F194:F257" si="13">C194/3.281</f>
        <v>45.108198719902468</v>
      </c>
      <c r="G194" s="16">
        <v>690.00761962816216</v>
      </c>
      <c r="H194" s="49">
        <v>669.89180128009752</v>
      </c>
      <c r="I194" s="125">
        <f t="shared" ref="I194:I257" si="14">K194-E194</f>
        <v>6181670.0076196278</v>
      </c>
      <c r="J194" s="125">
        <f t="shared" ref="J194:J257" si="15">K194-F194</f>
        <v>6181649.89180128</v>
      </c>
      <c r="K194" s="57">
        <f>VLOOKUP(A194,'Study area wells'!$A$2:$O$330,6,FALSE)</f>
        <v>6181695</v>
      </c>
      <c r="L194" s="48" t="s">
        <v>220</v>
      </c>
      <c r="M194" s="17" t="s">
        <v>3</v>
      </c>
      <c r="N194" s="62" t="s">
        <v>1102</v>
      </c>
      <c r="O194" s="87"/>
      <c r="P194" s="68" t="s">
        <v>11</v>
      </c>
      <c r="Q194" s="106" t="s">
        <v>1893</v>
      </c>
      <c r="R194" s="120" t="s">
        <v>22</v>
      </c>
    </row>
    <row r="195" spans="1:19" s="13" customFormat="1" ht="12.75" x14ac:dyDescent="0.2">
      <c r="A195" s="38" t="s">
        <v>221</v>
      </c>
      <c r="B195" s="46">
        <v>0</v>
      </c>
      <c r="C195" s="11">
        <v>26</v>
      </c>
      <c r="D195" s="11">
        <f t="shared" si="12"/>
        <v>26</v>
      </c>
      <c r="E195" s="12">
        <v>0</v>
      </c>
      <c r="F195" s="12">
        <f t="shared" si="13"/>
        <v>7.9244132886315146</v>
      </c>
      <c r="G195" s="12">
        <v>805</v>
      </c>
      <c r="H195" s="47">
        <v>797.07558671136849</v>
      </c>
      <c r="I195" s="125">
        <f t="shared" si="14"/>
        <v>6182793</v>
      </c>
      <c r="J195" s="125">
        <f t="shared" si="15"/>
        <v>6182785.0755867111</v>
      </c>
      <c r="K195" s="57">
        <f>VLOOKUP(A195,'Study area wells'!$A$2:$O$330,6,FALSE)</f>
        <v>6182793</v>
      </c>
      <c r="L195" s="46" t="s">
        <v>77</v>
      </c>
      <c r="M195" s="14" t="s">
        <v>3</v>
      </c>
      <c r="N195" s="61" t="s">
        <v>1102</v>
      </c>
      <c r="O195" s="90"/>
      <c r="P195" s="76" t="s">
        <v>11</v>
      </c>
      <c r="Q195" s="104" t="s">
        <v>1893</v>
      </c>
      <c r="R195" s="119" t="s">
        <v>22</v>
      </c>
      <c r="S195" s="58"/>
    </row>
    <row r="196" spans="1:19" s="13" customFormat="1" ht="12.75" x14ac:dyDescent="0.2">
      <c r="A196" s="38" t="s">
        <v>221</v>
      </c>
      <c r="B196" s="46">
        <v>20</v>
      </c>
      <c r="C196" s="11">
        <v>26</v>
      </c>
      <c r="D196" s="11">
        <f t="shared" si="12"/>
        <v>6</v>
      </c>
      <c r="E196" s="12">
        <v>6.0957025297165499</v>
      </c>
      <c r="F196" s="12">
        <f t="shared" si="13"/>
        <v>7.9244132886315146</v>
      </c>
      <c r="G196" s="12">
        <v>798.9042974702835</v>
      </c>
      <c r="H196" s="47">
        <v>797.07558671136849</v>
      </c>
      <c r="I196" s="125">
        <f t="shared" si="14"/>
        <v>6182786.9042974701</v>
      </c>
      <c r="J196" s="125">
        <f t="shared" si="15"/>
        <v>6182785.0755867111</v>
      </c>
      <c r="K196" s="57">
        <f>VLOOKUP(A196,'Study area wells'!$A$2:$O$330,6,FALSE)</f>
        <v>6182793</v>
      </c>
      <c r="L196" s="46" t="s">
        <v>222</v>
      </c>
      <c r="M196" s="14" t="s">
        <v>1263</v>
      </c>
      <c r="N196" s="61" t="s">
        <v>1102</v>
      </c>
      <c r="O196" s="85"/>
      <c r="P196" s="76" t="s">
        <v>14</v>
      </c>
      <c r="Q196" s="104" t="s">
        <v>1893</v>
      </c>
      <c r="R196" s="119" t="s">
        <v>1012</v>
      </c>
      <c r="S196" s="58"/>
    </row>
    <row r="197" spans="1:19" ht="12.75" x14ac:dyDescent="0.2">
      <c r="A197" s="39" t="s">
        <v>223</v>
      </c>
      <c r="B197" s="48">
        <v>0</v>
      </c>
      <c r="C197" s="15">
        <v>50</v>
      </c>
      <c r="D197" s="15">
        <f t="shared" si="12"/>
        <v>50</v>
      </c>
      <c r="E197" s="16">
        <v>0</v>
      </c>
      <c r="F197" s="16">
        <f t="shared" si="13"/>
        <v>15.239256324291373</v>
      </c>
      <c r="G197" s="16">
        <v>740</v>
      </c>
      <c r="H197" s="49">
        <v>724.76074367570868</v>
      </c>
      <c r="I197" s="125">
        <f t="shared" si="14"/>
        <v>6190956</v>
      </c>
      <c r="J197" s="125">
        <f t="shared" si="15"/>
        <v>6190940.7607436758</v>
      </c>
      <c r="K197" s="57">
        <f>VLOOKUP(A197,'Study area wells'!$A$2:$O$330,6,FALSE)</f>
        <v>6190956</v>
      </c>
      <c r="L197" s="48" t="s">
        <v>77</v>
      </c>
      <c r="M197" s="17" t="s">
        <v>3</v>
      </c>
      <c r="N197" s="62" t="s">
        <v>1102</v>
      </c>
      <c r="O197" s="87"/>
      <c r="P197" s="68" t="s">
        <v>11</v>
      </c>
      <c r="Q197" s="106" t="s">
        <v>1893</v>
      </c>
      <c r="R197" s="120" t="s">
        <v>22</v>
      </c>
    </row>
    <row r="198" spans="1:19" ht="12.75" x14ac:dyDescent="0.2">
      <c r="A198" s="39" t="s">
        <v>223</v>
      </c>
      <c r="B198" s="48">
        <v>50</v>
      </c>
      <c r="C198" s="15">
        <v>65</v>
      </c>
      <c r="D198" s="15">
        <f t="shared" si="12"/>
        <v>15</v>
      </c>
      <c r="E198" s="16">
        <v>15.239256324291373</v>
      </c>
      <c r="F198" s="16">
        <f t="shared" si="13"/>
        <v>19.811033221578786</v>
      </c>
      <c r="G198" s="16">
        <v>724.76074367570868</v>
      </c>
      <c r="H198" s="49">
        <v>720.18896677842122</v>
      </c>
      <c r="I198" s="125">
        <f t="shared" si="14"/>
        <v>6190940.7607436758</v>
      </c>
      <c r="J198" s="125">
        <f t="shared" si="15"/>
        <v>6190936.1889667781</v>
      </c>
      <c r="K198" s="57">
        <f>VLOOKUP(A198,'Study area wells'!$A$2:$O$330,6,FALSE)</f>
        <v>6190956</v>
      </c>
      <c r="L198" s="48" t="s">
        <v>29</v>
      </c>
      <c r="M198" s="17" t="s">
        <v>1</v>
      </c>
      <c r="N198" s="62" t="s">
        <v>7</v>
      </c>
      <c r="O198" s="87"/>
      <c r="P198" s="68" t="s">
        <v>10</v>
      </c>
      <c r="Q198" s="109" t="s">
        <v>7</v>
      </c>
      <c r="R198" s="120" t="s">
        <v>29</v>
      </c>
    </row>
    <row r="199" spans="1:19" s="13" customFormat="1" ht="12.75" x14ac:dyDescent="0.2">
      <c r="A199" s="38" t="s">
        <v>224</v>
      </c>
      <c r="B199" s="46">
        <v>0</v>
      </c>
      <c r="C199" s="11">
        <v>96</v>
      </c>
      <c r="D199" s="11">
        <f t="shared" si="12"/>
        <v>96</v>
      </c>
      <c r="E199" s="12">
        <v>0</v>
      </c>
      <c r="F199" s="12">
        <f t="shared" si="13"/>
        <v>29.259372142639439</v>
      </c>
      <c r="G199" s="12">
        <v>721</v>
      </c>
      <c r="H199" s="47">
        <v>691.74062785736055</v>
      </c>
      <c r="I199" s="125">
        <f t="shared" si="14"/>
        <v>6160346</v>
      </c>
      <c r="J199" s="125">
        <f t="shared" si="15"/>
        <v>6160316.7406278569</v>
      </c>
      <c r="K199" s="57">
        <f>VLOOKUP(A199,'Study area wells'!$A$2:$O$330,6,FALSE)</f>
        <v>6160346</v>
      </c>
      <c r="L199" s="46" t="s">
        <v>77</v>
      </c>
      <c r="M199" s="14" t="s">
        <v>3</v>
      </c>
      <c r="N199" s="61" t="s">
        <v>1102</v>
      </c>
      <c r="O199" s="90"/>
      <c r="P199" s="76" t="s">
        <v>11</v>
      </c>
      <c r="Q199" s="104" t="s">
        <v>1893</v>
      </c>
      <c r="R199" s="119" t="s">
        <v>22</v>
      </c>
      <c r="S199" s="58"/>
    </row>
    <row r="200" spans="1:19" s="13" customFormat="1" ht="12.75" x14ac:dyDescent="0.2">
      <c r="A200" s="38" t="s">
        <v>224</v>
      </c>
      <c r="B200" s="46">
        <v>96</v>
      </c>
      <c r="C200" s="11">
        <v>98</v>
      </c>
      <c r="D200" s="11">
        <f t="shared" si="12"/>
        <v>2</v>
      </c>
      <c r="E200" s="12">
        <v>29.259372142639439</v>
      </c>
      <c r="F200" s="12">
        <f t="shared" si="13"/>
        <v>29.868942395611093</v>
      </c>
      <c r="G200" s="12">
        <v>691.74062785736055</v>
      </c>
      <c r="H200" s="47">
        <v>691.13105760438896</v>
      </c>
      <c r="I200" s="125">
        <f t="shared" si="14"/>
        <v>6160316.7406278569</v>
      </c>
      <c r="J200" s="125">
        <f t="shared" si="15"/>
        <v>6160316.1310576042</v>
      </c>
      <c r="K200" s="57">
        <f>VLOOKUP(A200,'Study area wells'!$A$2:$O$330,6,FALSE)</f>
        <v>6160346</v>
      </c>
      <c r="L200" s="46" t="s">
        <v>225</v>
      </c>
      <c r="M200" s="14" t="s">
        <v>2106</v>
      </c>
      <c r="N200" s="61" t="s">
        <v>7</v>
      </c>
      <c r="O200" s="90"/>
      <c r="P200" s="76" t="s">
        <v>12</v>
      </c>
      <c r="Q200" s="114" t="s">
        <v>7</v>
      </c>
      <c r="R200" s="119" t="s">
        <v>33</v>
      </c>
      <c r="S200" s="58"/>
    </row>
    <row r="201" spans="1:19" s="13" customFormat="1" ht="12.75" x14ac:dyDescent="0.2">
      <c r="A201" s="38" t="s">
        <v>224</v>
      </c>
      <c r="B201" s="46">
        <v>98</v>
      </c>
      <c r="C201" s="11">
        <v>130</v>
      </c>
      <c r="D201" s="11">
        <f t="shared" si="12"/>
        <v>32</v>
      </c>
      <c r="E201" s="12">
        <v>29.868942395611093</v>
      </c>
      <c r="F201" s="12">
        <f t="shared" si="13"/>
        <v>39.622066443157571</v>
      </c>
      <c r="G201" s="12">
        <v>691.13105760438896</v>
      </c>
      <c r="H201" s="47">
        <v>681.37793355684244</v>
      </c>
      <c r="I201" s="125">
        <f t="shared" si="14"/>
        <v>6160316.1310576042</v>
      </c>
      <c r="J201" s="125">
        <f t="shared" si="15"/>
        <v>6160306.3779335571</v>
      </c>
      <c r="K201" s="57">
        <f>VLOOKUP(A201,'Study area wells'!$A$2:$O$330,6,FALSE)</f>
        <v>6160346</v>
      </c>
      <c r="L201" s="46" t="s">
        <v>226</v>
      </c>
      <c r="M201" s="14" t="s">
        <v>1</v>
      </c>
      <c r="N201" s="61" t="s">
        <v>7</v>
      </c>
      <c r="O201" s="90"/>
      <c r="P201" s="76" t="s">
        <v>10</v>
      </c>
      <c r="Q201" s="114" t="s">
        <v>7</v>
      </c>
      <c r="R201" s="119" t="s">
        <v>35</v>
      </c>
      <c r="S201" s="58"/>
    </row>
    <row r="202" spans="1:19" s="13" customFormat="1" ht="12.75" x14ac:dyDescent="0.2">
      <c r="A202" s="38" t="s">
        <v>224</v>
      </c>
      <c r="B202" s="46">
        <v>130</v>
      </c>
      <c r="C202" s="11">
        <v>135</v>
      </c>
      <c r="D202" s="11">
        <f t="shared" si="12"/>
        <v>5</v>
      </c>
      <c r="E202" s="12">
        <v>39.622066443157571</v>
      </c>
      <c r="F202" s="12">
        <f t="shared" si="13"/>
        <v>41.145992075586712</v>
      </c>
      <c r="G202" s="12">
        <v>681.37793355684244</v>
      </c>
      <c r="H202" s="47">
        <v>679.85400792441328</v>
      </c>
      <c r="I202" s="125">
        <f t="shared" si="14"/>
        <v>6160306.3779335571</v>
      </c>
      <c r="J202" s="125">
        <f t="shared" si="15"/>
        <v>6160304.854007924</v>
      </c>
      <c r="K202" s="57">
        <f>VLOOKUP(A202,'Study area wells'!$A$2:$O$330,6,FALSE)</f>
        <v>6160346</v>
      </c>
      <c r="L202" s="46" t="s">
        <v>217</v>
      </c>
      <c r="M202" s="14" t="s">
        <v>1</v>
      </c>
      <c r="N202" s="61" t="s">
        <v>7</v>
      </c>
      <c r="O202" s="90" t="s">
        <v>1215</v>
      </c>
      <c r="P202" s="76" t="s">
        <v>10</v>
      </c>
      <c r="Q202" s="114" t="s">
        <v>7</v>
      </c>
      <c r="R202" s="119" t="s">
        <v>29</v>
      </c>
      <c r="S202" s="58"/>
    </row>
    <row r="203" spans="1:19" ht="12.75" x14ac:dyDescent="0.2">
      <c r="A203" s="39" t="s">
        <v>227</v>
      </c>
      <c r="B203" s="48">
        <v>0</v>
      </c>
      <c r="C203" s="15">
        <v>75</v>
      </c>
      <c r="D203" s="15">
        <f t="shared" si="12"/>
        <v>75</v>
      </c>
      <c r="E203" s="16">
        <v>0</v>
      </c>
      <c r="F203" s="16">
        <f t="shared" si="13"/>
        <v>22.858884486437059</v>
      </c>
      <c r="G203" s="16">
        <v>725</v>
      </c>
      <c r="H203" s="49">
        <v>702.14111551356291</v>
      </c>
      <c r="I203" s="125">
        <f t="shared" si="14"/>
        <v>6160066</v>
      </c>
      <c r="J203" s="125">
        <f t="shared" si="15"/>
        <v>6160043.1411155136</v>
      </c>
      <c r="K203" s="57">
        <f>VLOOKUP(A203,'Study area wells'!$A$2:$O$330,6,FALSE)</f>
        <v>6160066</v>
      </c>
      <c r="L203" s="48" t="s">
        <v>77</v>
      </c>
      <c r="M203" s="18" t="s">
        <v>3</v>
      </c>
      <c r="N203" s="64" t="s">
        <v>1102</v>
      </c>
      <c r="O203" s="87"/>
      <c r="P203" s="68" t="s">
        <v>11</v>
      </c>
      <c r="Q203" s="106" t="s">
        <v>1893</v>
      </c>
      <c r="R203" s="120" t="s">
        <v>22</v>
      </c>
    </row>
    <row r="204" spans="1:19" ht="12.75" x14ac:dyDescent="0.2">
      <c r="A204" s="39" t="s">
        <v>227</v>
      </c>
      <c r="B204" s="48">
        <v>75</v>
      </c>
      <c r="C204" s="15">
        <v>125</v>
      </c>
      <c r="D204" s="15">
        <f t="shared" si="12"/>
        <v>50</v>
      </c>
      <c r="E204" s="16">
        <v>22.858884486437059</v>
      </c>
      <c r="F204" s="16">
        <f t="shared" si="13"/>
        <v>38.098140810728438</v>
      </c>
      <c r="G204" s="16">
        <v>702.14111551356291</v>
      </c>
      <c r="H204" s="49">
        <v>686.90185918927159</v>
      </c>
      <c r="I204" s="125">
        <f t="shared" si="14"/>
        <v>6160043.1411155136</v>
      </c>
      <c r="J204" s="125">
        <f t="shared" si="15"/>
        <v>6160027.9018591894</v>
      </c>
      <c r="K204" s="57">
        <f>VLOOKUP(A204,'Study area wells'!$A$2:$O$330,6,FALSE)</f>
        <v>6160066</v>
      </c>
      <c r="L204" s="48" t="s">
        <v>228</v>
      </c>
      <c r="M204" s="17" t="s">
        <v>1091</v>
      </c>
      <c r="N204" s="62" t="s">
        <v>7</v>
      </c>
      <c r="O204" s="87"/>
      <c r="P204" s="68" t="s">
        <v>13</v>
      </c>
      <c r="Q204" s="109" t="s">
        <v>7</v>
      </c>
      <c r="R204" s="120" t="s">
        <v>23</v>
      </c>
    </row>
    <row r="205" spans="1:19" s="13" customFormat="1" ht="12.75" x14ac:dyDescent="0.2">
      <c r="A205" s="38" t="s">
        <v>229</v>
      </c>
      <c r="B205" s="46">
        <v>0</v>
      </c>
      <c r="C205" s="11">
        <v>90</v>
      </c>
      <c r="D205" s="11">
        <f t="shared" si="12"/>
        <v>90</v>
      </c>
      <c r="E205" s="12">
        <v>0</v>
      </c>
      <c r="F205" s="12">
        <f t="shared" si="13"/>
        <v>27.430661383724473</v>
      </c>
      <c r="G205" s="12">
        <v>745</v>
      </c>
      <c r="H205" s="47">
        <v>717.56933861627556</v>
      </c>
      <c r="I205" s="125">
        <f t="shared" si="14"/>
        <v>6183843</v>
      </c>
      <c r="J205" s="125">
        <f t="shared" si="15"/>
        <v>6183815.569338616</v>
      </c>
      <c r="K205" s="57">
        <f>VLOOKUP(A205,'Study area wells'!$A$2:$O$330,6,FALSE)</f>
        <v>6183843</v>
      </c>
      <c r="L205" s="46" t="s">
        <v>22</v>
      </c>
      <c r="M205" s="14" t="s">
        <v>3</v>
      </c>
      <c r="N205" s="61" t="s">
        <v>1102</v>
      </c>
      <c r="O205" s="90"/>
      <c r="P205" s="76" t="s">
        <v>11</v>
      </c>
      <c r="Q205" s="104" t="s">
        <v>1893</v>
      </c>
      <c r="R205" s="119" t="s">
        <v>22</v>
      </c>
      <c r="S205" s="58"/>
    </row>
    <row r="206" spans="1:19" s="13" customFormat="1" ht="12.75" x14ac:dyDescent="0.2">
      <c r="A206" s="38" t="s">
        <v>229</v>
      </c>
      <c r="B206" s="46">
        <v>90</v>
      </c>
      <c r="C206" s="11">
        <v>100</v>
      </c>
      <c r="D206" s="11">
        <f t="shared" si="12"/>
        <v>10</v>
      </c>
      <c r="E206" s="12">
        <v>27.430661383724473</v>
      </c>
      <c r="F206" s="12">
        <f t="shared" si="13"/>
        <v>30.478512648582747</v>
      </c>
      <c r="G206" s="12">
        <v>717.56933861627556</v>
      </c>
      <c r="H206" s="47">
        <v>714.52148735141725</v>
      </c>
      <c r="I206" s="125">
        <f t="shared" si="14"/>
        <v>6183815.569338616</v>
      </c>
      <c r="J206" s="125">
        <f t="shared" si="15"/>
        <v>6183812.5214873515</v>
      </c>
      <c r="K206" s="57">
        <f>VLOOKUP(A206,'Study area wells'!$A$2:$O$330,6,FALSE)</f>
        <v>6183843</v>
      </c>
      <c r="L206" s="46" t="s">
        <v>35</v>
      </c>
      <c r="M206" s="14" t="s">
        <v>5</v>
      </c>
      <c r="N206" s="61" t="s">
        <v>1894</v>
      </c>
      <c r="O206" s="90"/>
      <c r="P206" s="76" t="s">
        <v>632</v>
      </c>
      <c r="Q206" s="104" t="s">
        <v>1893</v>
      </c>
      <c r="R206" s="119" t="s">
        <v>35</v>
      </c>
      <c r="S206" s="58"/>
    </row>
    <row r="207" spans="1:19" s="13" customFormat="1" ht="12.75" x14ac:dyDescent="0.2">
      <c r="A207" s="38" t="s">
        <v>229</v>
      </c>
      <c r="B207" s="46">
        <v>100</v>
      </c>
      <c r="C207" s="11">
        <v>250</v>
      </c>
      <c r="D207" s="11">
        <f t="shared" si="12"/>
        <v>150</v>
      </c>
      <c r="E207" s="12">
        <v>30.478512648582747</v>
      </c>
      <c r="F207" s="12">
        <f t="shared" si="13"/>
        <v>76.196281621456876</v>
      </c>
      <c r="G207" s="12">
        <v>714.52148735141725</v>
      </c>
      <c r="H207" s="47">
        <v>668.80371837854318</v>
      </c>
      <c r="I207" s="125">
        <f t="shared" si="14"/>
        <v>6183812.5214873515</v>
      </c>
      <c r="J207" s="125">
        <f t="shared" si="15"/>
        <v>6183766.8037183788</v>
      </c>
      <c r="K207" s="57">
        <f>VLOOKUP(A207,'Study area wells'!$A$2:$O$330,6,FALSE)</f>
        <v>6183843</v>
      </c>
      <c r="L207" s="46" t="s">
        <v>230</v>
      </c>
      <c r="M207" s="14" t="s">
        <v>41</v>
      </c>
      <c r="N207" s="61" t="s">
        <v>7</v>
      </c>
      <c r="O207" s="90"/>
      <c r="P207" s="76" t="s">
        <v>15</v>
      </c>
      <c r="Q207" s="114" t="s">
        <v>7</v>
      </c>
      <c r="R207" s="119" t="s">
        <v>25</v>
      </c>
      <c r="S207" s="58"/>
    </row>
    <row r="208" spans="1:19" ht="12.75" x14ac:dyDescent="0.2">
      <c r="A208" s="39" t="s">
        <v>232</v>
      </c>
      <c r="B208" s="48">
        <v>0</v>
      </c>
      <c r="C208" s="15">
        <v>4</v>
      </c>
      <c r="D208" s="15">
        <f t="shared" si="12"/>
        <v>4</v>
      </c>
      <c r="E208" s="16">
        <v>0</v>
      </c>
      <c r="F208" s="16">
        <f t="shared" si="13"/>
        <v>1.2191405059433098</v>
      </c>
      <c r="G208" s="16">
        <v>580</v>
      </c>
      <c r="H208" s="49">
        <v>578.7808594940567</v>
      </c>
      <c r="I208" s="125">
        <f t="shared" si="14"/>
        <v>6204581</v>
      </c>
      <c r="J208" s="125">
        <f t="shared" si="15"/>
        <v>6204579.7808594937</v>
      </c>
      <c r="K208" s="57">
        <f>VLOOKUP(A208,'Study area wells'!$A$2:$O$330,6,FALSE)</f>
        <v>6204581</v>
      </c>
      <c r="L208" s="48" t="s">
        <v>32</v>
      </c>
      <c r="M208" s="17" t="s">
        <v>44</v>
      </c>
      <c r="N208" s="62" t="s">
        <v>1102</v>
      </c>
      <c r="O208" s="87"/>
      <c r="P208" s="68" t="s">
        <v>37</v>
      </c>
      <c r="Q208" s="106" t="s">
        <v>1893</v>
      </c>
      <c r="R208" s="120" t="s">
        <v>32</v>
      </c>
    </row>
    <row r="209" spans="1:19" ht="12.75" x14ac:dyDescent="0.2">
      <c r="A209" s="39" t="s">
        <v>232</v>
      </c>
      <c r="B209" s="48">
        <v>4</v>
      </c>
      <c r="C209" s="15">
        <v>11</v>
      </c>
      <c r="D209" s="15">
        <f t="shared" si="12"/>
        <v>7</v>
      </c>
      <c r="E209" s="16">
        <v>1.2191405059433098</v>
      </c>
      <c r="F209" s="16">
        <f t="shared" si="13"/>
        <v>3.3526363913441024</v>
      </c>
      <c r="G209" s="16">
        <v>578.7808594940567</v>
      </c>
      <c r="H209" s="49">
        <v>576.64736360865595</v>
      </c>
      <c r="I209" s="125">
        <f t="shared" si="14"/>
        <v>6204579.7808594937</v>
      </c>
      <c r="J209" s="125">
        <f t="shared" si="15"/>
        <v>6204577.6473636087</v>
      </c>
      <c r="K209" s="57">
        <f>VLOOKUP(A209,'Study area wells'!$A$2:$O$330,6,FALSE)</f>
        <v>6204581</v>
      </c>
      <c r="L209" s="48" t="s">
        <v>50</v>
      </c>
      <c r="M209" s="17" t="s">
        <v>3</v>
      </c>
      <c r="N209" s="62" t="s">
        <v>1102</v>
      </c>
      <c r="O209" s="87"/>
      <c r="P209" s="68" t="s">
        <v>21</v>
      </c>
      <c r="Q209" s="106" t="s">
        <v>1893</v>
      </c>
      <c r="R209" s="120" t="s">
        <v>22</v>
      </c>
    </row>
    <row r="210" spans="1:19" ht="12.75" x14ac:dyDescent="0.2">
      <c r="A210" s="39" t="s">
        <v>232</v>
      </c>
      <c r="B210" s="48">
        <v>11</v>
      </c>
      <c r="C210" s="15">
        <v>17</v>
      </c>
      <c r="D210" s="15">
        <f t="shared" si="12"/>
        <v>6</v>
      </c>
      <c r="E210" s="16">
        <v>3.3526363913441024</v>
      </c>
      <c r="F210" s="16">
        <f t="shared" si="13"/>
        <v>5.1813471502590671</v>
      </c>
      <c r="G210" s="16">
        <v>576.64736360865595</v>
      </c>
      <c r="H210" s="49">
        <v>574.81865284974094</v>
      </c>
      <c r="I210" s="125">
        <f t="shared" si="14"/>
        <v>6204577.6473636087</v>
      </c>
      <c r="J210" s="125">
        <f t="shared" si="15"/>
        <v>6204575.8186528496</v>
      </c>
      <c r="K210" s="57">
        <f>VLOOKUP(A210,'Study area wells'!$A$2:$O$330,6,FALSE)</f>
        <v>6204581</v>
      </c>
      <c r="L210" s="48" t="s">
        <v>233</v>
      </c>
      <c r="M210" s="17" t="s">
        <v>5</v>
      </c>
      <c r="N210" s="62" t="s">
        <v>1894</v>
      </c>
      <c r="O210" s="87"/>
      <c r="P210" s="68" t="s">
        <v>34</v>
      </c>
      <c r="Q210" s="106" t="s">
        <v>1893</v>
      </c>
      <c r="R210" s="120" t="s">
        <v>35</v>
      </c>
    </row>
    <row r="211" spans="1:19" ht="12.75" x14ac:dyDescent="0.2">
      <c r="A211" s="39" t="s">
        <v>232</v>
      </c>
      <c r="B211" s="48">
        <v>17</v>
      </c>
      <c r="C211" s="15">
        <v>49</v>
      </c>
      <c r="D211" s="15">
        <f t="shared" si="12"/>
        <v>32</v>
      </c>
      <c r="E211" s="16">
        <v>5.1813471502590671</v>
      </c>
      <c r="F211" s="16">
        <f t="shared" si="13"/>
        <v>14.934471197805546</v>
      </c>
      <c r="G211" s="16">
        <v>574.81865284974094</v>
      </c>
      <c r="H211" s="49">
        <v>565.06552880219442</v>
      </c>
      <c r="I211" s="125">
        <f t="shared" si="14"/>
        <v>6204575.8186528496</v>
      </c>
      <c r="J211" s="125">
        <f t="shared" si="15"/>
        <v>6204566.0655288026</v>
      </c>
      <c r="K211" s="57">
        <f>VLOOKUP(A211,'Study area wells'!$A$2:$O$330,6,FALSE)</f>
        <v>6204581</v>
      </c>
      <c r="L211" s="48" t="s">
        <v>234</v>
      </c>
      <c r="M211" s="17" t="s">
        <v>3</v>
      </c>
      <c r="N211" s="62" t="s">
        <v>1102</v>
      </c>
      <c r="O211" s="87"/>
      <c r="P211" s="68" t="s">
        <v>21</v>
      </c>
      <c r="Q211" s="106" t="s">
        <v>1893</v>
      </c>
      <c r="R211" s="120" t="s">
        <v>22</v>
      </c>
    </row>
    <row r="212" spans="1:19" ht="12.75" x14ac:dyDescent="0.2">
      <c r="A212" s="39" t="s">
        <v>232</v>
      </c>
      <c r="B212" s="48">
        <v>49</v>
      </c>
      <c r="C212" s="15">
        <v>96</v>
      </c>
      <c r="D212" s="15">
        <f t="shared" si="12"/>
        <v>47</v>
      </c>
      <c r="E212" s="16">
        <v>14.934471197805546</v>
      </c>
      <c r="F212" s="16">
        <f t="shared" si="13"/>
        <v>29.259372142639439</v>
      </c>
      <c r="G212" s="16">
        <v>565.06552880219442</v>
      </c>
      <c r="H212" s="49">
        <v>550.74062785736055</v>
      </c>
      <c r="I212" s="125">
        <f t="shared" si="14"/>
        <v>6204566.0655288026</v>
      </c>
      <c r="J212" s="125">
        <f t="shared" si="15"/>
        <v>6204551.7406278569</v>
      </c>
      <c r="K212" s="57">
        <f>VLOOKUP(A212,'Study area wells'!$A$2:$O$330,6,FALSE)</f>
        <v>6204581</v>
      </c>
      <c r="L212" s="48" t="s">
        <v>235</v>
      </c>
      <c r="M212" s="17" t="s">
        <v>1958</v>
      </c>
      <c r="N212" s="62" t="s">
        <v>1895</v>
      </c>
      <c r="O212" s="87"/>
      <c r="P212" s="68" t="s">
        <v>24</v>
      </c>
      <c r="Q212" s="106" t="s">
        <v>1893</v>
      </c>
      <c r="R212" s="120" t="s">
        <v>359</v>
      </c>
    </row>
    <row r="213" spans="1:19" ht="12.75" x14ac:dyDescent="0.2">
      <c r="A213" s="39" t="s">
        <v>232</v>
      </c>
      <c r="B213" s="48">
        <v>96</v>
      </c>
      <c r="C213" s="15">
        <v>100</v>
      </c>
      <c r="D213" s="15">
        <f t="shared" si="12"/>
        <v>4</v>
      </c>
      <c r="E213" s="16">
        <v>29.259372142639439</v>
      </c>
      <c r="F213" s="16">
        <f t="shared" si="13"/>
        <v>30.478512648582747</v>
      </c>
      <c r="G213" s="16">
        <v>550.74062785736055</v>
      </c>
      <c r="H213" s="49">
        <v>549.52148735141725</v>
      </c>
      <c r="I213" s="125">
        <f t="shared" si="14"/>
        <v>6204551.7406278569</v>
      </c>
      <c r="J213" s="125">
        <f t="shared" si="15"/>
        <v>6204550.5214873515</v>
      </c>
      <c r="K213" s="57">
        <f>VLOOKUP(A213,'Study area wells'!$A$2:$O$330,6,FALSE)</f>
        <v>6204581</v>
      </c>
      <c r="L213" s="48" t="s">
        <v>236</v>
      </c>
      <c r="M213" s="17" t="s">
        <v>1958</v>
      </c>
      <c r="N213" s="62" t="s">
        <v>1895</v>
      </c>
      <c r="O213" s="87"/>
      <c r="P213" s="68" t="s">
        <v>24</v>
      </c>
      <c r="Q213" s="106" t="s">
        <v>1893</v>
      </c>
      <c r="R213" s="120" t="s">
        <v>359</v>
      </c>
    </row>
    <row r="214" spans="1:19" ht="12.75" x14ac:dyDescent="0.2">
      <c r="A214" s="39" t="s">
        <v>232</v>
      </c>
      <c r="B214" s="48">
        <v>100</v>
      </c>
      <c r="C214" s="15">
        <v>113</v>
      </c>
      <c r="D214" s="15">
        <f t="shared" si="12"/>
        <v>13</v>
      </c>
      <c r="E214" s="16">
        <v>30.478512648582747</v>
      </c>
      <c r="F214" s="16">
        <f t="shared" si="13"/>
        <v>34.440719292898507</v>
      </c>
      <c r="G214" s="16">
        <v>549.52148735141725</v>
      </c>
      <c r="H214" s="49">
        <v>545.55928070710149</v>
      </c>
      <c r="I214" s="125">
        <f t="shared" si="14"/>
        <v>6204550.5214873515</v>
      </c>
      <c r="J214" s="125">
        <f t="shared" si="15"/>
        <v>6204546.5592807075</v>
      </c>
      <c r="K214" s="57">
        <f>VLOOKUP(A214,'Study area wells'!$A$2:$O$330,6,FALSE)</f>
        <v>6204581</v>
      </c>
      <c r="L214" s="48" t="s">
        <v>237</v>
      </c>
      <c r="M214" s="17" t="s">
        <v>1958</v>
      </c>
      <c r="N214" s="62" t="s">
        <v>1895</v>
      </c>
      <c r="O214" s="87"/>
      <c r="P214" s="68" t="s">
        <v>18</v>
      </c>
      <c r="Q214" s="106" t="s">
        <v>1893</v>
      </c>
      <c r="R214" s="120" t="s">
        <v>1015</v>
      </c>
    </row>
    <row r="215" spans="1:19" ht="12.75" x14ac:dyDescent="0.2">
      <c r="A215" s="39" t="s">
        <v>232</v>
      </c>
      <c r="B215" s="48">
        <v>113</v>
      </c>
      <c r="C215" s="15">
        <v>130</v>
      </c>
      <c r="D215" s="15">
        <f t="shared" si="12"/>
        <v>17</v>
      </c>
      <c r="E215" s="16">
        <v>34.440719292898507</v>
      </c>
      <c r="F215" s="16">
        <f t="shared" si="13"/>
        <v>39.622066443157571</v>
      </c>
      <c r="G215" s="16">
        <v>545.55928070710149</v>
      </c>
      <c r="H215" s="49">
        <v>540.37793355684244</v>
      </c>
      <c r="I215" s="125">
        <f t="shared" si="14"/>
        <v>6204546.5592807075</v>
      </c>
      <c r="J215" s="125">
        <f t="shared" si="15"/>
        <v>6204541.3779335571</v>
      </c>
      <c r="K215" s="57">
        <f>VLOOKUP(A215,'Study area wells'!$A$2:$O$330,6,FALSE)</f>
        <v>6204581</v>
      </c>
      <c r="L215" s="48" t="s">
        <v>238</v>
      </c>
      <c r="M215" s="17" t="s">
        <v>1958</v>
      </c>
      <c r="N215" s="62" t="s">
        <v>1895</v>
      </c>
      <c r="O215" s="87"/>
      <c r="P215" s="68" t="s">
        <v>21</v>
      </c>
      <c r="Q215" s="106" t="s">
        <v>1893</v>
      </c>
      <c r="R215" s="120" t="s">
        <v>359</v>
      </c>
    </row>
    <row r="216" spans="1:19" s="13" customFormat="1" ht="12.75" x14ac:dyDescent="0.2">
      <c r="A216" s="38" t="s">
        <v>239</v>
      </c>
      <c r="B216" s="46">
        <v>0</v>
      </c>
      <c r="C216" s="11">
        <v>120</v>
      </c>
      <c r="D216" s="11">
        <f t="shared" si="12"/>
        <v>120</v>
      </c>
      <c r="E216" s="12">
        <v>0</v>
      </c>
      <c r="F216" s="12">
        <f t="shared" si="13"/>
        <v>36.574215178299298</v>
      </c>
      <c r="G216" s="12">
        <v>795</v>
      </c>
      <c r="H216" s="47">
        <v>758.42578482170074</v>
      </c>
      <c r="I216" s="125">
        <f t="shared" si="14"/>
        <v>6166720</v>
      </c>
      <c r="J216" s="125">
        <f t="shared" si="15"/>
        <v>6166683.4257848216</v>
      </c>
      <c r="K216" s="57">
        <f>VLOOKUP(A216,'Study area wells'!$A$2:$O$330,6,FALSE)</f>
        <v>6166720</v>
      </c>
      <c r="L216" s="46" t="s">
        <v>77</v>
      </c>
      <c r="M216" s="14" t="s">
        <v>3</v>
      </c>
      <c r="N216" s="61" t="s">
        <v>1102</v>
      </c>
      <c r="O216" s="90"/>
      <c r="P216" s="76" t="s">
        <v>11</v>
      </c>
      <c r="Q216" s="104" t="s">
        <v>1893</v>
      </c>
      <c r="R216" s="119" t="s">
        <v>22</v>
      </c>
      <c r="S216" s="58"/>
    </row>
    <row r="217" spans="1:19" s="13" customFormat="1" ht="12.75" x14ac:dyDescent="0.2">
      <c r="A217" s="38" t="s">
        <v>239</v>
      </c>
      <c r="B217" s="46">
        <v>120</v>
      </c>
      <c r="C217" s="11">
        <v>200</v>
      </c>
      <c r="D217" s="11">
        <f t="shared" si="12"/>
        <v>80</v>
      </c>
      <c r="E217" s="12">
        <v>36.574215178299298</v>
      </c>
      <c r="F217" s="12">
        <f t="shared" si="13"/>
        <v>60.957025297165494</v>
      </c>
      <c r="G217" s="12">
        <v>758.42578482170074</v>
      </c>
      <c r="H217" s="47">
        <v>734.0429747028345</v>
      </c>
      <c r="I217" s="125">
        <f t="shared" si="14"/>
        <v>6166683.4257848216</v>
      </c>
      <c r="J217" s="125">
        <f t="shared" si="15"/>
        <v>6166659.042974703</v>
      </c>
      <c r="K217" s="57">
        <f>VLOOKUP(A217,'Study area wells'!$A$2:$O$330,6,FALSE)</f>
        <v>6166720</v>
      </c>
      <c r="L217" s="46" t="s">
        <v>240</v>
      </c>
      <c r="M217" s="14" t="s">
        <v>1263</v>
      </c>
      <c r="N217" s="61" t="s">
        <v>1102</v>
      </c>
      <c r="O217" s="90"/>
      <c r="P217" s="76" t="s">
        <v>14</v>
      </c>
      <c r="Q217" s="104" t="s">
        <v>1893</v>
      </c>
      <c r="R217" s="119" t="s">
        <v>1019</v>
      </c>
      <c r="S217" s="58"/>
    </row>
    <row r="218" spans="1:19" s="13" customFormat="1" ht="12.75" x14ac:dyDescent="0.2">
      <c r="A218" s="38" t="s">
        <v>239</v>
      </c>
      <c r="B218" s="46">
        <v>200</v>
      </c>
      <c r="C218" s="11">
        <v>250</v>
      </c>
      <c r="D218" s="11">
        <f t="shared" si="12"/>
        <v>50</v>
      </c>
      <c r="E218" s="12">
        <v>60.957025297165494</v>
      </c>
      <c r="F218" s="12">
        <f t="shared" si="13"/>
        <v>76.196281621456876</v>
      </c>
      <c r="G218" s="12">
        <v>734.0429747028345</v>
      </c>
      <c r="H218" s="47">
        <v>718.80371837854318</v>
      </c>
      <c r="I218" s="125">
        <f t="shared" si="14"/>
        <v>6166659.042974703</v>
      </c>
      <c r="J218" s="125">
        <f t="shared" si="15"/>
        <v>6166643.8037183788</v>
      </c>
      <c r="K218" s="57">
        <f>VLOOKUP(A218,'Study area wells'!$A$2:$O$330,6,FALSE)</f>
        <v>6166720</v>
      </c>
      <c r="L218" s="46" t="s">
        <v>25</v>
      </c>
      <c r="M218" s="14" t="s">
        <v>2</v>
      </c>
      <c r="N218" s="61" t="s">
        <v>7</v>
      </c>
      <c r="O218" s="90"/>
      <c r="P218" s="76" t="s">
        <v>15</v>
      </c>
      <c r="Q218" s="114" t="s">
        <v>7</v>
      </c>
      <c r="R218" s="119" t="s">
        <v>25</v>
      </c>
      <c r="S218" s="58"/>
    </row>
    <row r="219" spans="1:19" ht="12.75" x14ac:dyDescent="0.2">
      <c r="A219" s="39" t="s">
        <v>241</v>
      </c>
      <c r="B219" s="48">
        <v>0</v>
      </c>
      <c r="C219" s="15">
        <v>125</v>
      </c>
      <c r="D219" s="15">
        <f t="shared" si="12"/>
        <v>125</v>
      </c>
      <c r="E219" s="16">
        <v>0</v>
      </c>
      <c r="F219" s="16">
        <f t="shared" si="13"/>
        <v>38.098140810728438</v>
      </c>
      <c r="G219" s="16">
        <v>725</v>
      </c>
      <c r="H219" s="49">
        <v>686.90185918927159</v>
      </c>
      <c r="I219" s="125">
        <f t="shared" si="14"/>
        <v>6190509</v>
      </c>
      <c r="J219" s="125">
        <f t="shared" si="15"/>
        <v>6190470.9018591894</v>
      </c>
      <c r="K219" s="57">
        <f>VLOOKUP(A219,'Study area wells'!$A$2:$O$330,6,FALSE)</f>
        <v>6190509</v>
      </c>
      <c r="L219" s="48" t="s">
        <v>242</v>
      </c>
      <c r="M219" s="17" t="s">
        <v>3</v>
      </c>
      <c r="N219" s="62" t="s">
        <v>1102</v>
      </c>
      <c r="O219" s="87"/>
      <c r="P219" s="68" t="s">
        <v>24</v>
      </c>
      <c r="Q219" s="106" t="s">
        <v>1893</v>
      </c>
      <c r="R219" s="120" t="s">
        <v>22</v>
      </c>
    </row>
    <row r="220" spans="1:19" ht="12.75" x14ac:dyDescent="0.2">
      <c r="A220" s="39" t="s">
        <v>241</v>
      </c>
      <c r="B220" s="48">
        <v>125</v>
      </c>
      <c r="C220" s="15">
        <v>128</v>
      </c>
      <c r="D220" s="15">
        <f t="shared" si="12"/>
        <v>3</v>
      </c>
      <c r="E220" s="16">
        <v>38.098140810728438</v>
      </c>
      <c r="F220" s="16">
        <f t="shared" si="13"/>
        <v>39.012496190185914</v>
      </c>
      <c r="G220" s="16">
        <v>686.90185918927159</v>
      </c>
      <c r="H220" s="49">
        <v>685.98750380981414</v>
      </c>
      <c r="I220" s="125">
        <f t="shared" si="14"/>
        <v>6190470.9018591894</v>
      </c>
      <c r="J220" s="125">
        <f t="shared" si="15"/>
        <v>6190469.9875038099</v>
      </c>
      <c r="K220" s="57">
        <f>VLOOKUP(A220,'Study area wells'!$A$2:$O$330,6,FALSE)</f>
        <v>6190509</v>
      </c>
      <c r="L220" s="48" t="s">
        <v>243</v>
      </c>
      <c r="M220" s="17" t="s">
        <v>5</v>
      </c>
      <c r="N220" s="62" t="s">
        <v>1894</v>
      </c>
      <c r="O220" s="87"/>
      <c r="P220" s="68" t="s">
        <v>632</v>
      </c>
      <c r="Q220" s="106" t="s">
        <v>1893</v>
      </c>
      <c r="R220" s="120" t="s">
        <v>35</v>
      </c>
    </row>
    <row r="221" spans="1:19" s="13" customFormat="1" ht="12.75" x14ac:dyDescent="0.2">
      <c r="A221" s="38" t="s">
        <v>244</v>
      </c>
      <c r="B221" s="46">
        <v>0</v>
      </c>
      <c r="C221" s="11">
        <v>120</v>
      </c>
      <c r="D221" s="11">
        <f t="shared" si="12"/>
        <v>120</v>
      </c>
      <c r="E221" s="12">
        <v>0</v>
      </c>
      <c r="F221" s="12">
        <f t="shared" si="13"/>
        <v>36.574215178299298</v>
      </c>
      <c r="G221" s="12">
        <v>765</v>
      </c>
      <c r="H221" s="47">
        <v>728.42578482170074</v>
      </c>
      <c r="I221" s="125">
        <f t="shared" si="14"/>
        <v>6184653</v>
      </c>
      <c r="J221" s="125">
        <f t="shared" si="15"/>
        <v>6184616.4257848216</v>
      </c>
      <c r="K221" s="57">
        <f>VLOOKUP(A221,'Study area wells'!$A$2:$O$330,6,FALSE)</f>
        <v>6184653</v>
      </c>
      <c r="L221" s="46" t="s">
        <v>245</v>
      </c>
      <c r="M221" s="14" t="s">
        <v>5</v>
      </c>
      <c r="N221" s="61" t="s">
        <v>1894</v>
      </c>
      <c r="O221" s="90"/>
      <c r="P221" s="76" t="s">
        <v>19</v>
      </c>
      <c r="Q221" s="104" t="s">
        <v>1893</v>
      </c>
      <c r="R221" s="119" t="s">
        <v>35</v>
      </c>
      <c r="S221" s="58"/>
    </row>
    <row r="222" spans="1:19" s="13" customFormat="1" ht="12.75" x14ac:dyDescent="0.2">
      <c r="A222" s="38" t="s">
        <v>244</v>
      </c>
      <c r="B222" s="46">
        <v>120</v>
      </c>
      <c r="C222" s="11">
        <v>260</v>
      </c>
      <c r="D222" s="11">
        <f t="shared" si="12"/>
        <v>140</v>
      </c>
      <c r="E222" s="12">
        <v>36.574215178299298</v>
      </c>
      <c r="F222" s="12">
        <f t="shared" si="13"/>
        <v>79.244132886315143</v>
      </c>
      <c r="G222" s="12">
        <v>728.42578482170074</v>
      </c>
      <c r="H222" s="47">
        <v>685.75586711368487</v>
      </c>
      <c r="I222" s="125">
        <f t="shared" si="14"/>
        <v>6184616.4257848216</v>
      </c>
      <c r="J222" s="125">
        <f t="shared" si="15"/>
        <v>6184573.7558671134</v>
      </c>
      <c r="K222" s="57">
        <f>VLOOKUP(A222,'Study area wells'!$A$2:$O$330,6,FALSE)</f>
        <v>6184653</v>
      </c>
      <c r="L222" s="46" t="s">
        <v>143</v>
      </c>
      <c r="M222" s="14" t="s">
        <v>5</v>
      </c>
      <c r="N222" s="61" t="s">
        <v>1894</v>
      </c>
      <c r="O222" s="85" t="s">
        <v>1215</v>
      </c>
      <c r="P222" s="76" t="s">
        <v>632</v>
      </c>
      <c r="Q222" s="104" t="s">
        <v>1893</v>
      </c>
      <c r="R222" s="119" t="s">
        <v>35</v>
      </c>
      <c r="S222" s="58"/>
    </row>
    <row r="223" spans="1:19" s="13" customFormat="1" ht="12.75" x14ac:dyDescent="0.2">
      <c r="A223" s="38" t="s">
        <v>244</v>
      </c>
      <c r="B223" s="46">
        <v>260</v>
      </c>
      <c r="C223" s="11">
        <v>280</v>
      </c>
      <c r="D223" s="11">
        <f t="shared" si="12"/>
        <v>20</v>
      </c>
      <c r="E223" s="12">
        <v>79.244132886315143</v>
      </c>
      <c r="F223" s="12">
        <f t="shared" si="13"/>
        <v>85.33983541603169</v>
      </c>
      <c r="G223" s="12">
        <v>685.75586711368487</v>
      </c>
      <c r="H223" s="47">
        <v>679.66016458396825</v>
      </c>
      <c r="I223" s="125">
        <f t="shared" si="14"/>
        <v>6184573.7558671134</v>
      </c>
      <c r="J223" s="125">
        <f t="shared" si="15"/>
        <v>6184567.6601645844</v>
      </c>
      <c r="K223" s="57">
        <f>VLOOKUP(A223,'Study area wells'!$A$2:$O$330,6,FALSE)</f>
        <v>6184653</v>
      </c>
      <c r="L223" s="46" t="s">
        <v>246</v>
      </c>
      <c r="M223" s="14" t="s">
        <v>5</v>
      </c>
      <c r="N223" s="61" t="s">
        <v>1894</v>
      </c>
      <c r="O223" s="90"/>
      <c r="P223" s="76" t="s">
        <v>632</v>
      </c>
      <c r="Q223" s="104" t="s">
        <v>1893</v>
      </c>
      <c r="R223" s="119" t="s">
        <v>35</v>
      </c>
      <c r="S223" s="58"/>
    </row>
    <row r="224" spans="1:19" s="13" customFormat="1" ht="12.75" x14ac:dyDescent="0.2">
      <c r="A224" s="38" t="s">
        <v>244</v>
      </c>
      <c r="B224" s="46">
        <v>280</v>
      </c>
      <c r="C224" s="11">
        <v>300</v>
      </c>
      <c r="D224" s="11">
        <f t="shared" si="12"/>
        <v>20</v>
      </c>
      <c r="E224" s="12">
        <v>85.33983541603169</v>
      </c>
      <c r="F224" s="12">
        <f t="shared" si="13"/>
        <v>91.435537945748237</v>
      </c>
      <c r="G224" s="12">
        <v>679.66016458396825</v>
      </c>
      <c r="H224" s="47">
        <v>673.56446205425175</v>
      </c>
      <c r="I224" s="125">
        <f t="shared" si="14"/>
        <v>6184567.6601645844</v>
      </c>
      <c r="J224" s="125">
        <f t="shared" si="15"/>
        <v>6184561.5644620545</v>
      </c>
      <c r="K224" s="57">
        <f>VLOOKUP(A224,'Study area wells'!$A$2:$O$330,6,FALSE)</f>
        <v>6184653</v>
      </c>
      <c r="L224" s="46" t="s">
        <v>247</v>
      </c>
      <c r="M224" s="14" t="s">
        <v>42</v>
      </c>
      <c r="N224" s="61" t="s">
        <v>1894</v>
      </c>
      <c r="O224" s="90"/>
      <c r="P224" s="76" t="s">
        <v>599</v>
      </c>
      <c r="Q224" s="104" t="s">
        <v>1893</v>
      </c>
      <c r="R224" s="119" t="s">
        <v>158</v>
      </c>
      <c r="S224" s="58"/>
    </row>
    <row r="225" spans="1:19" ht="12.75" x14ac:dyDescent="0.2">
      <c r="A225" s="39" t="s">
        <v>248</v>
      </c>
      <c r="B225" s="48">
        <v>0</v>
      </c>
      <c r="C225" s="15">
        <v>145</v>
      </c>
      <c r="D225" s="15">
        <f t="shared" si="12"/>
        <v>145</v>
      </c>
      <c r="E225" s="16">
        <v>0</v>
      </c>
      <c r="F225" s="16">
        <f t="shared" si="13"/>
        <v>44.193843340444985</v>
      </c>
      <c r="G225" s="16">
        <v>715</v>
      </c>
      <c r="H225" s="49">
        <v>670.80615665955497</v>
      </c>
      <c r="I225" s="125">
        <f t="shared" si="14"/>
        <v>6190388</v>
      </c>
      <c r="J225" s="125">
        <f t="shared" si="15"/>
        <v>6190343.8061566595</v>
      </c>
      <c r="K225" s="57">
        <f>VLOOKUP(A225,'Study area wells'!$A$2:$O$330,6,FALSE)</f>
        <v>6190388</v>
      </c>
      <c r="L225" s="48" t="s">
        <v>77</v>
      </c>
      <c r="M225" s="17" t="s">
        <v>3</v>
      </c>
      <c r="N225" s="62" t="s">
        <v>1102</v>
      </c>
      <c r="O225" s="87"/>
      <c r="P225" s="68" t="s">
        <v>11</v>
      </c>
      <c r="Q225" s="106" t="s">
        <v>1893</v>
      </c>
      <c r="R225" s="120" t="s">
        <v>22</v>
      </c>
    </row>
    <row r="226" spans="1:19" ht="12.75" x14ac:dyDescent="0.2">
      <c r="A226" s="39" t="s">
        <v>248</v>
      </c>
      <c r="B226" s="48">
        <v>145</v>
      </c>
      <c r="C226" s="15">
        <v>150</v>
      </c>
      <c r="D226" s="15">
        <f t="shared" si="12"/>
        <v>5</v>
      </c>
      <c r="E226" s="16">
        <v>44.193843340444985</v>
      </c>
      <c r="F226" s="16">
        <f t="shared" si="13"/>
        <v>45.717768972874119</v>
      </c>
      <c r="G226" s="16">
        <v>670.80615665955497</v>
      </c>
      <c r="H226" s="49">
        <v>669.28223102712593</v>
      </c>
      <c r="I226" s="125">
        <f t="shared" si="14"/>
        <v>6190343.8061566595</v>
      </c>
      <c r="J226" s="125">
        <f t="shared" si="15"/>
        <v>6190342.2822310273</v>
      </c>
      <c r="K226" s="57">
        <f>VLOOKUP(A226,'Study area wells'!$A$2:$O$330,6,FALSE)</f>
        <v>6190388</v>
      </c>
      <c r="L226" s="48" t="s">
        <v>217</v>
      </c>
      <c r="M226" s="17" t="s">
        <v>1</v>
      </c>
      <c r="N226" s="62" t="s">
        <v>7</v>
      </c>
      <c r="O226" s="87" t="s">
        <v>1215</v>
      </c>
      <c r="P226" s="68" t="s">
        <v>10</v>
      </c>
      <c r="Q226" s="109" t="s">
        <v>7</v>
      </c>
      <c r="R226" s="120" t="s">
        <v>29</v>
      </c>
    </row>
    <row r="227" spans="1:19" s="13" customFormat="1" ht="12.75" x14ac:dyDescent="0.2">
      <c r="A227" s="38" t="s">
        <v>249</v>
      </c>
      <c r="B227" s="46">
        <v>0</v>
      </c>
      <c r="C227" s="11">
        <v>60</v>
      </c>
      <c r="D227" s="11">
        <f t="shared" si="12"/>
        <v>60</v>
      </c>
      <c r="E227" s="12">
        <v>0</v>
      </c>
      <c r="F227" s="12">
        <f t="shared" si="13"/>
        <v>18.287107589149649</v>
      </c>
      <c r="G227" s="12">
        <v>706</v>
      </c>
      <c r="H227" s="47">
        <v>687.71289241085037</v>
      </c>
      <c r="I227" s="125">
        <f t="shared" si="14"/>
        <v>6190454</v>
      </c>
      <c r="J227" s="125">
        <f t="shared" si="15"/>
        <v>6190435.7128924113</v>
      </c>
      <c r="K227" s="57">
        <f>VLOOKUP(A227,'Study area wells'!$A$2:$O$330,6,FALSE)</f>
        <v>6190454</v>
      </c>
      <c r="L227" s="46" t="s">
        <v>77</v>
      </c>
      <c r="M227" s="14" t="s">
        <v>3</v>
      </c>
      <c r="N227" s="61" t="s">
        <v>1102</v>
      </c>
      <c r="O227" s="90"/>
      <c r="P227" s="76" t="s">
        <v>11</v>
      </c>
      <c r="Q227" s="104" t="s">
        <v>1893</v>
      </c>
      <c r="R227" s="119" t="s">
        <v>22</v>
      </c>
      <c r="S227" s="58"/>
    </row>
    <row r="228" spans="1:19" s="13" customFormat="1" ht="12.75" x14ac:dyDescent="0.2">
      <c r="A228" s="38" t="s">
        <v>249</v>
      </c>
      <c r="B228" s="46">
        <v>60</v>
      </c>
      <c r="C228" s="11">
        <v>245</v>
      </c>
      <c r="D228" s="11">
        <f t="shared" si="12"/>
        <v>185</v>
      </c>
      <c r="E228" s="12">
        <v>18.287107589149649</v>
      </c>
      <c r="F228" s="12">
        <f t="shared" si="13"/>
        <v>74.672355989027736</v>
      </c>
      <c r="G228" s="12">
        <v>687.71289241085037</v>
      </c>
      <c r="H228" s="47">
        <v>631.32764401097222</v>
      </c>
      <c r="I228" s="125">
        <f t="shared" si="14"/>
        <v>6190435.7128924113</v>
      </c>
      <c r="J228" s="125">
        <f t="shared" si="15"/>
        <v>6190379.327644011</v>
      </c>
      <c r="K228" s="57">
        <f>VLOOKUP(A228,'Study area wells'!$A$2:$O$330,6,FALSE)</f>
        <v>6190454</v>
      </c>
      <c r="L228" s="46" t="s">
        <v>1042</v>
      </c>
      <c r="M228" s="14" t="s">
        <v>5</v>
      </c>
      <c r="N228" s="61" t="s">
        <v>1894</v>
      </c>
      <c r="O228" s="90"/>
      <c r="P228" s="76" t="s">
        <v>34</v>
      </c>
      <c r="Q228" s="104" t="s">
        <v>1893</v>
      </c>
      <c r="R228" s="119" t="s">
        <v>35</v>
      </c>
      <c r="S228" s="58"/>
    </row>
    <row r="229" spans="1:19" ht="12.75" x14ac:dyDescent="0.2">
      <c r="A229" s="39" t="s">
        <v>251</v>
      </c>
      <c r="B229" s="48">
        <v>0</v>
      </c>
      <c r="C229" s="15">
        <v>70</v>
      </c>
      <c r="D229" s="15">
        <f t="shared" si="12"/>
        <v>70</v>
      </c>
      <c r="E229" s="16">
        <v>0</v>
      </c>
      <c r="F229" s="16">
        <f t="shared" si="13"/>
        <v>21.334958854007922</v>
      </c>
      <c r="G229" s="16">
        <v>752</v>
      </c>
      <c r="H229" s="49">
        <v>730.66504114599206</v>
      </c>
      <c r="I229" s="125">
        <f t="shared" si="14"/>
        <v>6154932</v>
      </c>
      <c r="J229" s="125">
        <f t="shared" si="15"/>
        <v>6154910.6650411459</v>
      </c>
      <c r="K229" s="57">
        <f>VLOOKUP(A229,'Study area wells'!$A$2:$O$330,6,FALSE)</f>
        <v>6154932</v>
      </c>
      <c r="L229" s="48" t="s">
        <v>22</v>
      </c>
      <c r="M229" s="18" t="s">
        <v>3</v>
      </c>
      <c r="N229" s="64" t="s">
        <v>1102</v>
      </c>
      <c r="O229" s="87"/>
      <c r="P229" s="68" t="s">
        <v>11</v>
      </c>
      <c r="Q229" s="106" t="s">
        <v>1893</v>
      </c>
      <c r="R229" s="120" t="s">
        <v>22</v>
      </c>
    </row>
    <row r="230" spans="1:19" ht="12.75" x14ac:dyDescent="0.2">
      <c r="A230" s="39" t="s">
        <v>251</v>
      </c>
      <c r="B230" s="48">
        <v>70</v>
      </c>
      <c r="C230" s="15">
        <v>73</v>
      </c>
      <c r="D230" s="15">
        <f t="shared" si="12"/>
        <v>3</v>
      </c>
      <c r="E230" s="16">
        <v>21.334958854007922</v>
      </c>
      <c r="F230" s="16">
        <f t="shared" si="13"/>
        <v>22.249314233465405</v>
      </c>
      <c r="G230" s="16">
        <v>730.66504114599206</v>
      </c>
      <c r="H230" s="49">
        <v>729.75068576653462</v>
      </c>
      <c r="I230" s="125">
        <f t="shared" si="14"/>
        <v>6154910.6650411459</v>
      </c>
      <c r="J230" s="125">
        <f t="shared" si="15"/>
        <v>6154909.7506857663</v>
      </c>
      <c r="K230" s="57">
        <f>VLOOKUP(A230,'Study area wells'!$A$2:$O$330,6,FALSE)</f>
        <v>6154932</v>
      </c>
      <c r="L230" s="48" t="s">
        <v>252</v>
      </c>
      <c r="M230" s="17" t="s">
        <v>8</v>
      </c>
      <c r="N230" s="64" t="s">
        <v>1102</v>
      </c>
      <c r="O230" s="87"/>
      <c r="P230" s="68" t="s">
        <v>1188</v>
      </c>
      <c r="Q230" s="106" t="s">
        <v>1893</v>
      </c>
      <c r="R230" s="120" t="s">
        <v>33</v>
      </c>
    </row>
    <row r="231" spans="1:19" ht="12.75" x14ac:dyDescent="0.2">
      <c r="A231" s="39" t="s">
        <v>251</v>
      </c>
      <c r="B231" s="48">
        <v>73</v>
      </c>
      <c r="C231" s="15">
        <v>90</v>
      </c>
      <c r="D231" s="15">
        <f t="shared" si="12"/>
        <v>17</v>
      </c>
      <c r="E231" s="16">
        <v>22.249314233465405</v>
      </c>
      <c r="F231" s="16">
        <f t="shared" si="13"/>
        <v>27.430661383724473</v>
      </c>
      <c r="G231" s="16">
        <v>729.75068576653462</v>
      </c>
      <c r="H231" s="49">
        <v>724.56933861627556</v>
      </c>
      <c r="I231" s="125">
        <f t="shared" si="14"/>
        <v>6154909.7506857663</v>
      </c>
      <c r="J231" s="125">
        <f t="shared" si="15"/>
        <v>6154904.569338616</v>
      </c>
      <c r="K231" s="57">
        <f>VLOOKUP(A231,'Study area wells'!$A$2:$O$330,6,FALSE)</f>
        <v>6154932</v>
      </c>
      <c r="L231" s="48" t="s">
        <v>135</v>
      </c>
      <c r="M231" s="17" t="s">
        <v>44</v>
      </c>
      <c r="N231" s="62" t="s">
        <v>1102</v>
      </c>
      <c r="O231" s="87"/>
      <c r="P231" s="68" t="s">
        <v>16</v>
      </c>
      <c r="Q231" s="106" t="s">
        <v>1893</v>
      </c>
      <c r="R231" s="120" t="s">
        <v>27</v>
      </c>
    </row>
    <row r="232" spans="1:19" ht="12.75" x14ac:dyDescent="0.2">
      <c r="A232" s="39" t="s">
        <v>251</v>
      </c>
      <c r="B232" s="48">
        <v>90</v>
      </c>
      <c r="C232" s="15">
        <v>170</v>
      </c>
      <c r="D232" s="15">
        <f t="shared" si="12"/>
        <v>80</v>
      </c>
      <c r="E232" s="16">
        <v>27.430661383724473</v>
      </c>
      <c r="F232" s="16">
        <f t="shared" si="13"/>
        <v>51.813471502590673</v>
      </c>
      <c r="G232" s="16">
        <v>724.56933861627556</v>
      </c>
      <c r="H232" s="49">
        <v>700.18652849740931</v>
      </c>
      <c r="I232" s="125">
        <f t="shared" si="14"/>
        <v>6154904.569338616</v>
      </c>
      <c r="J232" s="125">
        <f t="shared" si="15"/>
        <v>6154880.1865284974</v>
      </c>
      <c r="K232" s="57">
        <f>VLOOKUP(A232,'Study area wells'!$A$2:$O$330,6,FALSE)</f>
        <v>6154932</v>
      </c>
      <c r="L232" s="48" t="s">
        <v>253</v>
      </c>
      <c r="M232" s="17" t="s">
        <v>2</v>
      </c>
      <c r="N232" s="62" t="s">
        <v>7</v>
      </c>
      <c r="O232" s="87"/>
      <c r="P232" s="68" t="s">
        <v>15</v>
      </c>
      <c r="Q232" s="109" t="s">
        <v>7</v>
      </c>
      <c r="R232" s="120" t="s">
        <v>1020</v>
      </c>
    </row>
    <row r="233" spans="1:19" ht="12.75" x14ac:dyDescent="0.2">
      <c r="A233" s="39" t="s">
        <v>251</v>
      </c>
      <c r="B233" s="48">
        <v>170</v>
      </c>
      <c r="C233" s="15">
        <v>180</v>
      </c>
      <c r="D233" s="15">
        <f t="shared" si="12"/>
        <v>10</v>
      </c>
      <c r="E233" s="16">
        <v>51.813471502590673</v>
      </c>
      <c r="F233" s="16">
        <f t="shared" si="13"/>
        <v>54.861322767448947</v>
      </c>
      <c r="G233" s="16">
        <v>700.18652849740931</v>
      </c>
      <c r="H233" s="49">
        <v>697.138677232551</v>
      </c>
      <c r="I233" s="125">
        <f t="shared" si="14"/>
        <v>6154880.1865284974</v>
      </c>
      <c r="J233" s="125">
        <f t="shared" si="15"/>
        <v>6154877.1386772329</v>
      </c>
      <c r="K233" s="57">
        <f>VLOOKUP(A233,'Study area wells'!$A$2:$O$330,6,FALSE)</f>
        <v>6154932</v>
      </c>
      <c r="L233" s="48" t="s">
        <v>217</v>
      </c>
      <c r="M233" s="17" t="s">
        <v>1</v>
      </c>
      <c r="N233" s="62" t="s">
        <v>7</v>
      </c>
      <c r="O233" s="87"/>
      <c r="P233" s="68" t="s">
        <v>10</v>
      </c>
      <c r="Q233" s="109" t="s">
        <v>7</v>
      </c>
      <c r="R233" s="120" t="s">
        <v>29</v>
      </c>
    </row>
    <row r="234" spans="1:19" s="13" customFormat="1" ht="12.75" x14ac:dyDescent="0.2">
      <c r="A234" s="38" t="s">
        <v>254</v>
      </c>
      <c r="B234" s="46">
        <v>0</v>
      </c>
      <c r="C234" s="11">
        <v>50</v>
      </c>
      <c r="D234" s="11">
        <f t="shared" si="12"/>
        <v>50</v>
      </c>
      <c r="E234" s="12">
        <v>0</v>
      </c>
      <c r="F234" s="12">
        <f t="shared" si="13"/>
        <v>15.239256324291373</v>
      </c>
      <c r="G234" s="12">
        <v>739</v>
      </c>
      <c r="H234" s="47">
        <v>723.76074367570868</v>
      </c>
      <c r="I234" s="125">
        <f t="shared" si="14"/>
        <v>6192601</v>
      </c>
      <c r="J234" s="125">
        <f t="shared" si="15"/>
        <v>6192585.7607436758</v>
      </c>
      <c r="K234" s="57">
        <f>VLOOKUP(A234,'Study area wells'!$A$2:$O$330,6,FALSE)</f>
        <v>6192601</v>
      </c>
      <c r="L234" s="46" t="s">
        <v>77</v>
      </c>
      <c r="M234" s="14" t="s">
        <v>3</v>
      </c>
      <c r="N234" s="61" t="s">
        <v>1102</v>
      </c>
      <c r="O234" s="90"/>
      <c r="P234" s="76" t="s">
        <v>11</v>
      </c>
      <c r="Q234" s="104" t="s">
        <v>1893</v>
      </c>
      <c r="R234" s="119" t="s">
        <v>22</v>
      </c>
      <c r="S234" s="58"/>
    </row>
    <row r="235" spans="1:19" s="13" customFormat="1" ht="12.75" x14ac:dyDescent="0.2">
      <c r="A235" s="38" t="s">
        <v>254</v>
      </c>
      <c r="B235" s="46">
        <v>50</v>
      </c>
      <c r="C235" s="11">
        <v>54</v>
      </c>
      <c r="D235" s="11">
        <f t="shared" si="12"/>
        <v>4</v>
      </c>
      <c r="E235" s="12">
        <v>15.239256324291373</v>
      </c>
      <c r="F235" s="12">
        <f t="shared" si="13"/>
        <v>16.458396830234683</v>
      </c>
      <c r="G235" s="12">
        <v>723.76074367570868</v>
      </c>
      <c r="H235" s="47">
        <v>722.54160316976527</v>
      </c>
      <c r="I235" s="125">
        <f t="shared" si="14"/>
        <v>6192585.7607436758</v>
      </c>
      <c r="J235" s="125">
        <f t="shared" si="15"/>
        <v>6192584.5416031694</v>
      </c>
      <c r="K235" s="57">
        <f>VLOOKUP(A235,'Study area wells'!$A$2:$O$330,6,FALSE)</f>
        <v>6192601</v>
      </c>
      <c r="L235" s="46" t="s">
        <v>255</v>
      </c>
      <c r="M235" s="14" t="s">
        <v>3</v>
      </c>
      <c r="N235" s="61" t="s">
        <v>1102</v>
      </c>
      <c r="O235" s="90"/>
      <c r="P235" s="76" t="s">
        <v>1189</v>
      </c>
      <c r="Q235" s="104" t="s">
        <v>1893</v>
      </c>
      <c r="R235" s="119" t="s">
        <v>33</v>
      </c>
      <c r="S235" s="58"/>
    </row>
    <row r="236" spans="1:19" s="13" customFormat="1" ht="12.75" x14ac:dyDescent="0.2">
      <c r="A236" s="38" t="s">
        <v>254</v>
      </c>
      <c r="B236" s="46">
        <v>54</v>
      </c>
      <c r="C236" s="11">
        <v>57</v>
      </c>
      <c r="D236" s="11">
        <f t="shared" si="12"/>
        <v>3</v>
      </c>
      <c r="E236" s="12">
        <v>16.458396830234683</v>
      </c>
      <c r="F236" s="12">
        <f t="shared" si="13"/>
        <v>17.372752209692166</v>
      </c>
      <c r="G236" s="12">
        <v>722.54160316976527</v>
      </c>
      <c r="H236" s="47">
        <v>721.62724779030782</v>
      </c>
      <c r="I236" s="125">
        <f t="shared" si="14"/>
        <v>6192584.5416031694</v>
      </c>
      <c r="J236" s="125">
        <f t="shared" si="15"/>
        <v>6192583.6272477899</v>
      </c>
      <c r="K236" s="57">
        <f>VLOOKUP(A236,'Study area wells'!$A$2:$O$330,6,FALSE)</f>
        <v>6192601</v>
      </c>
      <c r="L236" s="46" t="s">
        <v>83</v>
      </c>
      <c r="M236" s="14" t="s">
        <v>3</v>
      </c>
      <c r="N236" s="61" t="s">
        <v>1102</v>
      </c>
      <c r="O236" s="90"/>
      <c r="P236" s="76" t="s">
        <v>11</v>
      </c>
      <c r="Q236" s="104" t="s">
        <v>1893</v>
      </c>
      <c r="R236" s="119" t="s">
        <v>33</v>
      </c>
      <c r="S236" s="58"/>
    </row>
    <row r="237" spans="1:19" ht="12.75" x14ac:dyDescent="0.2">
      <c r="A237" s="39" t="s">
        <v>256</v>
      </c>
      <c r="B237" s="48">
        <v>0</v>
      </c>
      <c r="C237" s="15">
        <v>2</v>
      </c>
      <c r="D237" s="15">
        <f t="shared" si="12"/>
        <v>2</v>
      </c>
      <c r="E237" s="16">
        <v>0</v>
      </c>
      <c r="F237" s="16">
        <f t="shared" si="13"/>
        <v>0.6095702529716549</v>
      </c>
      <c r="G237" s="16">
        <v>702</v>
      </c>
      <c r="H237" s="49">
        <v>701.39042974702829</v>
      </c>
      <c r="I237" s="125">
        <f t="shared" si="14"/>
        <v>6209748</v>
      </c>
      <c r="J237" s="125">
        <f t="shared" si="15"/>
        <v>6209747.3904297473</v>
      </c>
      <c r="K237" s="57">
        <f>VLOOKUP(A237,'Study area wells'!$A$2:$O$330,6,FALSE)</f>
        <v>6209748</v>
      </c>
      <c r="L237" s="48" t="s">
        <v>77</v>
      </c>
      <c r="M237" s="17" t="s">
        <v>3</v>
      </c>
      <c r="N237" s="62" t="s">
        <v>1102</v>
      </c>
      <c r="O237" s="87"/>
      <c r="P237" s="68" t="s">
        <v>11</v>
      </c>
      <c r="R237" s="120" t="s">
        <v>22</v>
      </c>
    </row>
    <row r="238" spans="1:19" ht="12.75" x14ac:dyDescent="0.2">
      <c r="A238" s="39" t="s">
        <v>256</v>
      </c>
      <c r="B238" s="48">
        <v>2</v>
      </c>
      <c r="C238" s="15">
        <v>4</v>
      </c>
      <c r="D238" s="15">
        <f t="shared" si="12"/>
        <v>2</v>
      </c>
      <c r="E238" s="16">
        <v>0.6095702529716549</v>
      </c>
      <c r="F238" s="16">
        <f t="shared" si="13"/>
        <v>1.2191405059433098</v>
      </c>
      <c r="G238" s="16">
        <v>701.39042974702829</v>
      </c>
      <c r="H238" s="49">
        <v>700.7808594940567</v>
      </c>
      <c r="I238" s="125">
        <f t="shared" si="14"/>
        <v>6209747.3904297473</v>
      </c>
      <c r="J238" s="125">
        <f t="shared" si="15"/>
        <v>6209746.7808594937</v>
      </c>
      <c r="K238" s="57">
        <f>VLOOKUP(A238,'Study area wells'!$A$2:$O$330,6,FALSE)</f>
        <v>6209748</v>
      </c>
      <c r="L238" s="48" t="s">
        <v>29</v>
      </c>
      <c r="M238" s="17" t="s">
        <v>1</v>
      </c>
      <c r="N238" s="62" t="s">
        <v>7</v>
      </c>
      <c r="O238" s="87"/>
      <c r="P238" s="68" t="s">
        <v>10</v>
      </c>
      <c r="R238" s="120" t="s">
        <v>29</v>
      </c>
    </row>
    <row r="239" spans="1:19" ht="12.75" x14ac:dyDescent="0.2">
      <c r="A239" s="39" t="s">
        <v>256</v>
      </c>
      <c r="B239" s="48">
        <v>4</v>
      </c>
      <c r="C239" s="15">
        <v>60</v>
      </c>
      <c r="D239" s="15">
        <f t="shared" si="12"/>
        <v>56</v>
      </c>
      <c r="E239" s="16">
        <v>1.2191405059433098</v>
      </c>
      <c r="F239" s="16">
        <f t="shared" si="13"/>
        <v>18.287107589149649</v>
      </c>
      <c r="G239" s="16">
        <v>700.7808594940567</v>
      </c>
      <c r="H239" s="49">
        <v>683.71289241085037</v>
      </c>
      <c r="I239" s="125">
        <f t="shared" si="14"/>
        <v>6209746.7808594937</v>
      </c>
      <c r="J239" s="125">
        <f t="shared" si="15"/>
        <v>6209729.7128924113</v>
      </c>
      <c r="K239" s="57">
        <f>VLOOKUP(A239,'Study area wells'!$A$2:$O$330,6,FALSE)</f>
        <v>6209748</v>
      </c>
      <c r="L239" s="48" t="s">
        <v>77</v>
      </c>
      <c r="M239" s="17" t="s">
        <v>3</v>
      </c>
      <c r="N239" s="62" t="s">
        <v>1102</v>
      </c>
      <c r="O239" s="87"/>
      <c r="P239" s="68" t="s">
        <v>11</v>
      </c>
      <c r="R239" s="120" t="s">
        <v>22</v>
      </c>
    </row>
    <row r="240" spans="1:19" s="13" customFormat="1" ht="12.75" x14ac:dyDescent="0.2">
      <c r="A240" s="38" t="s">
        <v>257</v>
      </c>
      <c r="B240" s="46">
        <v>0</v>
      </c>
      <c r="C240" s="11">
        <v>25</v>
      </c>
      <c r="D240" s="11">
        <f t="shared" si="12"/>
        <v>25</v>
      </c>
      <c r="E240" s="12">
        <v>0</v>
      </c>
      <c r="F240" s="12">
        <f t="shared" si="13"/>
        <v>7.6196281621456867</v>
      </c>
      <c r="G240" s="12">
        <v>703</v>
      </c>
      <c r="H240" s="47">
        <v>695.38037183785434</v>
      </c>
      <c r="I240" s="125">
        <f t="shared" si="14"/>
        <v>6179439</v>
      </c>
      <c r="J240" s="125">
        <f t="shared" si="15"/>
        <v>6179431.3803718379</v>
      </c>
      <c r="K240" s="57">
        <f>VLOOKUP(A240,'Study area wells'!$A$2:$O$330,6,FALSE)</f>
        <v>6179439</v>
      </c>
      <c r="L240" s="46" t="s">
        <v>35</v>
      </c>
      <c r="M240" s="14" t="s">
        <v>5</v>
      </c>
      <c r="N240" s="61" t="s">
        <v>1894</v>
      </c>
      <c r="O240" s="90"/>
      <c r="P240" s="76" t="s">
        <v>632</v>
      </c>
      <c r="Q240" s="104" t="s">
        <v>1893</v>
      </c>
      <c r="R240" s="119" t="s">
        <v>35</v>
      </c>
      <c r="S240" s="58"/>
    </row>
    <row r="241" spans="1:19" s="13" customFormat="1" ht="12.75" x14ac:dyDescent="0.2">
      <c r="A241" s="38" t="s">
        <v>257</v>
      </c>
      <c r="B241" s="46">
        <v>25</v>
      </c>
      <c r="C241" s="11">
        <v>130</v>
      </c>
      <c r="D241" s="11">
        <f t="shared" si="12"/>
        <v>105</v>
      </c>
      <c r="E241" s="12">
        <v>7.6196281621456867</v>
      </c>
      <c r="F241" s="12">
        <f t="shared" si="13"/>
        <v>39.622066443157571</v>
      </c>
      <c r="G241" s="12">
        <v>695.38037183785434</v>
      </c>
      <c r="H241" s="47">
        <v>663.37793355684244</v>
      </c>
      <c r="I241" s="125">
        <f t="shared" si="14"/>
        <v>6179431.3803718379</v>
      </c>
      <c r="J241" s="125">
        <f t="shared" si="15"/>
        <v>6179399.3779335571</v>
      </c>
      <c r="K241" s="57">
        <f>VLOOKUP(A241,'Study area wells'!$A$2:$O$330,6,FALSE)</f>
        <v>6179439</v>
      </c>
      <c r="L241" s="46" t="s">
        <v>258</v>
      </c>
      <c r="M241" s="14" t="s">
        <v>3</v>
      </c>
      <c r="N241" s="61" t="s">
        <v>1102</v>
      </c>
      <c r="O241" s="90"/>
      <c r="P241" s="76" t="s">
        <v>11</v>
      </c>
      <c r="Q241" s="104" t="s">
        <v>1893</v>
      </c>
      <c r="R241" s="119" t="s">
        <v>22</v>
      </c>
      <c r="S241" s="58"/>
    </row>
    <row r="242" spans="1:19" ht="12.75" x14ac:dyDescent="0.2">
      <c r="A242" s="39" t="s">
        <v>259</v>
      </c>
      <c r="B242" s="48">
        <v>0</v>
      </c>
      <c r="C242" s="15">
        <v>15</v>
      </c>
      <c r="D242" s="15">
        <f t="shared" si="12"/>
        <v>15</v>
      </c>
      <c r="E242" s="16">
        <v>0</v>
      </c>
      <c r="F242" s="16">
        <f t="shared" si="13"/>
        <v>4.5717768972874122</v>
      </c>
      <c r="G242" s="16">
        <v>741</v>
      </c>
      <c r="H242" s="49">
        <v>736.42822310271254</v>
      </c>
      <c r="I242" s="125">
        <f t="shared" si="14"/>
        <v>6193654</v>
      </c>
      <c r="J242" s="125">
        <f t="shared" si="15"/>
        <v>6193649.4282231024</v>
      </c>
      <c r="K242" s="57">
        <f>VLOOKUP(A242,'Study area wells'!$A$2:$O$330,6,FALSE)</f>
        <v>6193654</v>
      </c>
      <c r="L242" s="48" t="s">
        <v>22</v>
      </c>
      <c r="M242" s="17" t="s">
        <v>3</v>
      </c>
      <c r="N242" s="62" t="s">
        <v>1102</v>
      </c>
      <c r="O242" s="87"/>
      <c r="P242" s="68" t="s">
        <v>11</v>
      </c>
      <c r="Q242" s="106" t="s">
        <v>1893</v>
      </c>
      <c r="R242" s="120" t="s">
        <v>22</v>
      </c>
    </row>
    <row r="243" spans="1:19" ht="12.75" x14ac:dyDescent="0.2">
      <c r="A243" s="39" t="s">
        <v>259</v>
      </c>
      <c r="B243" s="48">
        <v>15</v>
      </c>
      <c r="C243" s="15">
        <v>150</v>
      </c>
      <c r="D243" s="15">
        <f t="shared" si="12"/>
        <v>135</v>
      </c>
      <c r="E243" s="16">
        <v>4.5717768972874122</v>
      </c>
      <c r="F243" s="16">
        <f t="shared" si="13"/>
        <v>45.717768972874119</v>
      </c>
      <c r="G243" s="16">
        <v>736.42822310271254</v>
      </c>
      <c r="H243" s="49">
        <v>695.28223102712593</v>
      </c>
      <c r="I243" s="125">
        <f t="shared" si="14"/>
        <v>6193649.4282231024</v>
      </c>
      <c r="J243" s="125">
        <f t="shared" si="15"/>
        <v>6193608.2822310273</v>
      </c>
      <c r="K243" s="57">
        <f>VLOOKUP(A243,'Study area wells'!$A$2:$O$330,6,FALSE)</f>
        <v>6193654</v>
      </c>
      <c r="L243" s="48" t="s">
        <v>1081</v>
      </c>
      <c r="M243" s="17" t="s">
        <v>1091</v>
      </c>
      <c r="N243" s="62" t="s">
        <v>7</v>
      </c>
      <c r="O243" s="87"/>
      <c r="P243" s="68" t="s">
        <v>13</v>
      </c>
      <c r="Q243" s="109" t="s">
        <v>7</v>
      </c>
      <c r="R243" s="120" t="s">
        <v>23</v>
      </c>
    </row>
    <row r="244" spans="1:19" s="13" customFormat="1" ht="12.75" x14ac:dyDescent="0.2">
      <c r="A244" s="38" t="s">
        <v>260</v>
      </c>
      <c r="B244" s="46">
        <v>0</v>
      </c>
      <c r="C244" s="11">
        <v>47</v>
      </c>
      <c r="D244" s="11">
        <f t="shared" si="12"/>
        <v>47</v>
      </c>
      <c r="E244" s="12">
        <v>0</v>
      </c>
      <c r="F244" s="12">
        <f t="shared" si="13"/>
        <v>14.324900944833891</v>
      </c>
      <c r="G244" s="12">
        <v>786</v>
      </c>
      <c r="H244" s="47">
        <v>771.67509905516613</v>
      </c>
      <c r="I244" s="125">
        <f t="shared" si="14"/>
        <v>6182752</v>
      </c>
      <c r="J244" s="125">
        <f t="shared" si="15"/>
        <v>6182737.6750990553</v>
      </c>
      <c r="K244" s="57">
        <f>VLOOKUP(A244,'Study area wells'!$A$2:$O$330,6,FALSE)</f>
        <v>6182752</v>
      </c>
      <c r="L244" s="46" t="s">
        <v>77</v>
      </c>
      <c r="M244" s="14" t="s">
        <v>3</v>
      </c>
      <c r="N244" s="61" t="s">
        <v>1102</v>
      </c>
      <c r="O244" s="90"/>
      <c r="P244" s="76" t="s">
        <v>11</v>
      </c>
      <c r="Q244" s="104" t="s">
        <v>1893</v>
      </c>
      <c r="R244" s="119" t="s">
        <v>22</v>
      </c>
      <c r="S244" s="58"/>
    </row>
    <row r="245" spans="1:19" s="13" customFormat="1" ht="12.75" x14ac:dyDescent="0.2">
      <c r="A245" s="38" t="s">
        <v>260</v>
      </c>
      <c r="B245" s="46">
        <v>47</v>
      </c>
      <c r="C245" s="11">
        <v>53</v>
      </c>
      <c r="D245" s="11">
        <f t="shared" si="12"/>
        <v>6</v>
      </c>
      <c r="E245" s="12">
        <v>14.324900944833891</v>
      </c>
      <c r="F245" s="12">
        <f t="shared" si="13"/>
        <v>16.153611703748858</v>
      </c>
      <c r="G245" s="12">
        <v>771.67509905516613</v>
      </c>
      <c r="H245" s="47">
        <v>769.84638829625112</v>
      </c>
      <c r="I245" s="125">
        <f t="shared" si="14"/>
        <v>6182737.6750990553</v>
      </c>
      <c r="J245" s="125">
        <f t="shared" si="15"/>
        <v>6182735.8463882962</v>
      </c>
      <c r="K245" s="57">
        <f>VLOOKUP(A245,'Study area wells'!$A$2:$O$330,6,FALSE)</f>
        <v>6182752</v>
      </c>
      <c r="L245" s="46" t="s">
        <v>261</v>
      </c>
      <c r="M245" s="14" t="s">
        <v>1958</v>
      </c>
      <c r="N245" s="61" t="s">
        <v>1895</v>
      </c>
      <c r="O245" s="90"/>
      <c r="P245" s="76" t="s">
        <v>31</v>
      </c>
      <c r="Q245" s="104" t="s">
        <v>1893</v>
      </c>
      <c r="R245" s="119" t="s">
        <v>33</v>
      </c>
      <c r="S245" s="58"/>
    </row>
    <row r="246" spans="1:19" s="13" customFormat="1" ht="12.75" x14ac:dyDescent="0.2">
      <c r="A246" s="38" t="s">
        <v>260</v>
      </c>
      <c r="B246" s="46">
        <v>53</v>
      </c>
      <c r="C246" s="11">
        <v>60</v>
      </c>
      <c r="D246" s="11">
        <f t="shared" si="12"/>
        <v>7</v>
      </c>
      <c r="E246" s="12">
        <v>16.153611703748858</v>
      </c>
      <c r="F246" s="12">
        <f t="shared" si="13"/>
        <v>18.287107589149649</v>
      </c>
      <c r="G246" s="12">
        <v>769.84638829625112</v>
      </c>
      <c r="H246" s="47">
        <v>767.71289241085037</v>
      </c>
      <c r="I246" s="125">
        <f t="shared" si="14"/>
        <v>6182735.8463882962</v>
      </c>
      <c r="J246" s="125">
        <f t="shared" si="15"/>
        <v>6182733.7128924113</v>
      </c>
      <c r="K246" s="57">
        <f>VLOOKUP(A246,'Study area wells'!$A$2:$O$330,6,FALSE)</f>
        <v>6182752</v>
      </c>
      <c r="L246" s="46" t="s">
        <v>262</v>
      </c>
      <c r="M246" s="14" t="s">
        <v>3</v>
      </c>
      <c r="N246" s="61" t="s">
        <v>1102</v>
      </c>
      <c r="O246" s="90"/>
      <c r="P246" s="76" t="s">
        <v>11</v>
      </c>
      <c r="Q246" s="104" t="s">
        <v>1893</v>
      </c>
      <c r="R246" s="119" t="s">
        <v>22</v>
      </c>
      <c r="S246" s="58"/>
    </row>
    <row r="247" spans="1:19" ht="12.75" x14ac:dyDescent="0.2">
      <c r="A247" s="39" t="s">
        <v>263</v>
      </c>
      <c r="B247" s="48">
        <v>0</v>
      </c>
      <c r="C247" s="15">
        <v>49</v>
      </c>
      <c r="D247" s="15">
        <f t="shared" si="12"/>
        <v>49</v>
      </c>
      <c r="E247" s="16">
        <v>0</v>
      </c>
      <c r="F247" s="16">
        <f t="shared" si="13"/>
        <v>14.934471197805546</v>
      </c>
      <c r="G247" s="16">
        <v>715</v>
      </c>
      <c r="H247" s="49">
        <v>700.06552880219442</v>
      </c>
      <c r="I247" s="125">
        <f t="shared" si="14"/>
        <v>6209706</v>
      </c>
      <c r="J247" s="125">
        <f t="shared" si="15"/>
        <v>6209691.0655288026</v>
      </c>
      <c r="K247" s="57">
        <f>VLOOKUP(A247,'Study area wells'!$A$2:$O$330,6,FALSE)</f>
        <v>6209706</v>
      </c>
      <c r="L247" s="48" t="s">
        <v>264</v>
      </c>
      <c r="M247" s="17" t="s">
        <v>5</v>
      </c>
      <c r="N247" s="62" t="s">
        <v>1894</v>
      </c>
      <c r="O247" s="87"/>
      <c r="P247" s="68" t="s">
        <v>632</v>
      </c>
      <c r="Q247" s="106" t="s">
        <v>1893</v>
      </c>
      <c r="R247" s="120" t="s">
        <v>35</v>
      </c>
    </row>
    <row r="248" spans="1:19" s="13" customFormat="1" ht="12.75" x14ac:dyDescent="0.2">
      <c r="A248" s="38" t="s">
        <v>265</v>
      </c>
      <c r="B248" s="46">
        <v>0</v>
      </c>
      <c r="C248" s="11">
        <v>80</v>
      </c>
      <c r="D248" s="11">
        <f t="shared" si="12"/>
        <v>80</v>
      </c>
      <c r="E248" s="12">
        <v>0</v>
      </c>
      <c r="F248" s="12">
        <f t="shared" si="13"/>
        <v>24.3828101188662</v>
      </c>
      <c r="G248" s="12">
        <v>754</v>
      </c>
      <c r="H248" s="47">
        <v>729.61718988113375</v>
      </c>
      <c r="I248" s="125">
        <f t="shared" si="14"/>
        <v>6214021</v>
      </c>
      <c r="J248" s="125">
        <f t="shared" si="15"/>
        <v>6213996.6171898814</v>
      </c>
      <c r="K248" s="57">
        <f>VLOOKUP(A248,'Study area wells'!$A$2:$O$330,6,FALSE)</f>
        <v>6214021</v>
      </c>
      <c r="L248" s="46" t="s">
        <v>22</v>
      </c>
      <c r="M248" s="14" t="s">
        <v>3</v>
      </c>
      <c r="N248" s="61" t="s">
        <v>1102</v>
      </c>
      <c r="O248" s="90"/>
      <c r="P248" s="76" t="s">
        <v>11</v>
      </c>
      <c r="Q248" s="104" t="s">
        <v>1893</v>
      </c>
      <c r="R248" s="119" t="s">
        <v>22</v>
      </c>
      <c r="S248" s="58"/>
    </row>
    <row r="249" spans="1:19" s="13" customFormat="1" ht="15" customHeight="1" x14ac:dyDescent="0.2">
      <c r="A249" s="38" t="s">
        <v>265</v>
      </c>
      <c r="B249" s="46">
        <v>80</v>
      </c>
      <c r="C249" s="11">
        <v>450</v>
      </c>
      <c r="D249" s="11">
        <f t="shared" si="12"/>
        <v>370</v>
      </c>
      <c r="E249" s="12">
        <v>24.3828101188662</v>
      </c>
      <c r="F249" s="12">
        <f t="shared" si="13"/>
        <v>137.15330691862238</v>
      </c>
      <c r="G249" s="12">
        <v>729.61718988113375</v>
      </c>
      <c r="H249" s="47">
        <v>616.84669308137768</v>
      </c>
      <c r="I249" s="125">
        <f t="shared" si="14"/>
        <v>6213996.6171898814</v>
      </c>
      <c r="J249" s="125">
        <f t="shared" si="15"/>
        <v>6213883.8466930818</v>
      </c>
      <c r="K249" s="57">
        <f>VLOOKUP(A249,'Study area wells'!$A$2:$O$330,6,FALSE)</f>
        <v>6214021</v>
      </c>
      <c r="L249" s="46" t="s">
        <v>1082</v>
      </c>
      <c r="M249" s="14" t="s">
        <v>41</v>
      </c>
      <c r="N249" s="61" t="s">
        <v>7</v>
      </c>
      <c r="O249" s="90" t="s">
        <v>1250</v>
      </c>
      <c r="P249" s="76" t="s">
        <v>13</v>
      </c>
      <c r="Q249" s="114" t="s">
        <v>7</v>
      </c>
      <c r="R249" s="119" t="s">
        <v>25</v>
      </c>
      <c r="S249" s="58"/>
    </row>
    <row r="250" spans="1:19" ht="15" customHeight="1" x14ac:dyDescent="0.2">
      <c r="A250" s="39" t="s">
        <v>266</v>
      </c>
      <c r="B250" s="48">
        <v>0</v>
      </c>
      <c r="C250" s="15">
        <v>60</v>
      </c>
      <c r="D250" s="15">
        <f t="shared" si="12"/>
        <v>60</v>
      </c>
      <c r="E250" s="16">
        <v>0</v>
      </c>
      <c r="F250" s="16">
        <f t="shared" si="13"/>
        <v>18.287107589149649</v>
      </c>
      <c r="G250" s="16">
        <v>706</v>
      </c>
      <c r="H250" s="49">
        <v>687.71289241085037</v>
      </c>
      <c r="I250" s="125">
        <f t="shared" si="14"/>
        <v>6182043</v>
      </c>
      <c r="J250" s="125">
        <f t="shared" si="15"/>
        <v>6182024.7128924113</v>
      </c>
      <c r="K250" s="57">
        <f>VLOOKUP(A250,'Study area wells'!$A$2:$O$330,6,FALSE)</f>
        <v>6182043</v>
      </c>
      <c r="L250" s="48" t="s">
        <v>267</v>
      </c>
      <c r="M250" s="17" t="s">
        <v>1263</v>
      </c>
      <c r="N250" s="62" t="s">
        <v>1102</v>
      </c>
      <c r="O250" s="87"/>
      <c r="P250" s="68" t="s">
        <v>14</v>
      </c>
      <c r="Q250" s="106" t="s">
        <v>1893</v>
      </c>
      <c r="R250" s="120" t="s">
        <v>22</v>
      </c>
    </row>
    <row r="251" spans="1:19" ht="15" customHeight="1" x14ac:dyDescent="0.2">
      <c r="A251" s="39" t="s">
        <v>266</v>
      </c>
      <c r="B251" s="48">
        <v>60</v>
      </c>
      <c r="C251" s="15">
        <v>220</v>
      </c>
      <c r="D251" s="15">
        <f t="shared" si="12"/>
        <v>160</v>
      </c>
      <c r="E251" s="16">
        <v>18.287107589149649</v>
      </c>
      <c r="F251" s="16">
        <f t="shared" si="13"/>
        <v>67.052727826882048</v>
      </c>
      <c r="G251" s="16">
        <v>687.71289241085037</v>
      </c>
      <c r="H251" s="49">
        <v>638.94727217311799</v>
      </c>
      <c r="I251" s="125">
        <f t="shared" si="14"/>
        <v>6182024.7128924113</v>
      </c>
      <c r="J251" s="125">
        <f t="shared" si="15"/>
        <v>6181975.9472721731</v>
      </c>
      <c r="K251" s="57">
        <f>VLOOKUP(A251,'Study area wells'!$A$2:$O$330,6,FALSE)</f>
        <v>6182043</v>
      </c>
      <c r="L251" s="48" t="s">
        <v>1043</v>
      </c>
      <c r="M251" s="17" t="s">
        <v>5</v>
      </c>
      <c r="N251" s="62" t="s">
        <v>1894</v>
      </c>
      <c r="O251" s="87"/>
      <c r="P251" s="68" t="s">
        <v>632</v>
      </c>
      <c r="Q251" s="106" t="s">
        <v>1893</v>
      </c>
      <c r="R251" s="120" t="s">
        <v>35</v>
      </c>
    </row>
    <row r="252" spans="1:19" ht="15" customHeight="1" x14ac:dyDescent="0.2">
      <c r="A252" s="39" t="s">
        <v>266</v>
      </c>
      <c r="B252" s="48">
        <v>220</v>
      </c>
      <c r="C252" s="15">
        <v>250</v>
      </c>
      <c r="D252" s="15">
        <f t="shared" si="12"/>
        <v>30</v>
      </c>
      <c r="E252" s="16">
        <v>67.052727826882048</v>
      </c>
      <c r="F252" s="16">
        <f t="shared" si="13"/>
        <v>76.196281621456876</v>
      </c>
      <c r="G252" s="16">
        <v>638.94727217311799</v>
      </c>
      <c r="H252" s="49">
        <v>629.80371837854318</v>
      </c>
      <c r="I252" s="125">
        <f t="shared" si="14"/>
        <v>6181975.9472721731</v>
      </c>
      <c r="J252" s="125">
        <f t="shared" si="15"/>
        <v>6181966.8037183788</v>
      </c>
      <c r="K252" s="57">
        <f>VLOOKUP(A252,'Study area wells'!$A$2:$O$330,6,FALSE)</f>
        <v>6182043</v>
      </c>
      <c r="L252" s="48" t="s">
        <v>1044</v>
      </c>
      <c r="M252" s="17" t="s">
        <v>42</v>
      </c>
      <c r="N252" s="62" t="s">
        <v>1894</v>
      </c>
      <c r="O252" s="87"/>
      <c r="P252" s="68" t="s">
        <v>599</v>
      </c>
      <c r="Q252" s="106" t="s">
        <v>1893</v>
      </c>
      <c r="R252" s="120" t="s">
        <v>158</v>
      </c>
    </row>
    <row r="253" spans="1:19" s="13" customFormat="1" ht="15" customHeight="1" x14ac:dyDescent="0.2">
      <c r="A253" s="38" t="s">
        <v>268</v>
      </c>
      <c r="B253" s="46">
        <v>0</v>
      </c>
      <c r="C253" s="11">
        <v>60</v>
      </c>
      <c r="D253" s="11">
        <f t="shared" si="12"/>
        <v>60</v>
      </c>
      <c r="E253" s="12">
        <v>0</v>
      </c>
      <c r="F253" s="12">
        <f t="shared" si="13"/>
        <v>18.287107589149649</v>
      </c>
      <c r="G253" s="12">
        <v>708</v>
      </c>
      <c r="H253" s="47">
        <v>689.71289241085037</v>
      </c>
      <c r="I253" s="125">
        <f t="shared" si="14"/>
        <v>6193914</v>
      </c>
      <c r="J253" s="125">
        <f t="shared" si="15"/>
        <v>6193895.7128924113</v>
      </c>
      <c r="K253" s="57">
        <f>VLOOKUP(A253,'Study area wells'!$A$2:$O$330,6,FALSE)</f>
        <v>6193914</v>
      </c>
      <c r="L253" s="46" t="s">
        <v>22</v>
      </c>
      <c r="M253" s="14" t="s">
        <v>3</v>
      </c>
      <c r="N253" s="61" t="s">
        <v>1102</v>
      </c>
      <c r="O253" s="90"/>
      <c r="P253" s="76" t="s">
        <v>11</v>
      </c>
      <c r="Q253" s="104" t="s">
        <v>1893</v>
      </c>
      <c r="R253" s="119" t="s">
        <v>22</v>
      </c>
      <c r="S253" s="58"/>
    </row>
    <row r="254" spans="1:19" s="13" customFormat="1" ht="15" customHeight="1" x14ac:dyDescent="0.2">
      <c r="A254" s="38" t="s">
        <v>268</v>
      </c>
      <c r="B254" s="46">
        <v>60</v>
      </c>
      <c r="C254" s="11">
        <v>130</v>
      </c>
      <c r="D254" s="11">
        <f t="shared" si="12"/>
        <v>70</v>
      </c>
      <c r="E254" s="12">
        <v>18.287107589149649</v>
      </c>
      <c r="F254" s="12">
        <f t="shared" si="13"/>
        <v>39.622066443157571</v>
      </c>
      <c r="G254" s="12">
        <v>689.71289241085037</v>
      </c>
      <c r="H254" s="47">
        <v>668.37793355684244</v>
      </c>
      <c r="I254" s="125">
        <f t="shared" si="14"/>
        <v>6193895.7128924113</v>
      </c>
      <c r="J254" s="125">
        <f t="shared" si="15"/>
        <v>6193874.3779335571</v>
      </c>
      <c r="K254" s="57">
        <f>VLOOKUP(A254,'Study area wells'!$A$2:$O$330,6,FALSE)</f>
        <v>6193914</v>
      </c>
      <c r="L254" s="46" t="s">
        <v>51</v>
      </c>
      <c r="M254" s="14" t="s">
        <v>1091</v>
      </c>
      <c r="N254" s="61" t="s">
        <v>7</v>
      </c>
      <c r="O254" s="90"/>
      <c r="P254" s="76" t="s">
        <v>13</v>
      </c>
      <c r="Q254" s="114" t="s">
        <v>7</v>
      </c>
      <c r="R254" s="119" t="s">
        <v>23</v>
      </c>
      <c r="S254" s="58"/>
    </row>
    <row r="255" spans="1:19" ht="15" customHeight="1" x14ac:dyDescent="0.2">
      <c r="A255" s="39" t="s">
        <v>269</v>
      </c>
      <c r="B255" s="48">
        <v>0</v>
      </c>
      <c r="C255" s="15">
        <v>70</v>
      </c>
      <c r="D255" s="15">
        <f t="shared" si="12"/>
        <v>70</v>
      </c>
      <c r="E255" s="16">
        <v>0</v>
      </c>
      <c r="F255" s="16">
        <f t="shared" si="13"/>
        <v>21.334958854007922</v>
      </c>
      <c r="G255" s="16">
        <v>706</v>
      </c>
      <c r="H255" s="49">
        <v>684.66504114599206</v>
      </c>
      <c r="I255" s="125">
        <f t="shared" si="14"/>
        <v>6206179</v>
      </c>
      <c r="J255" s="125">
        <f t="shared" si="15"/>
        <v>6206157.6650411459</v>
      </c>
      <c r="K255" s="57">
        <f>VLOOKUP(A255,'Study area wells'!$A$2:$O$330,6,FALSE)</f>
        <v>6206179</v>
      </c>
      <c r="L255" s="48" t="s">
        <v>22</v>
      </c>
      <c r="M255" s="17" t="s">
        <v>3</v>
      </c>
      <c r="N255" s="62" t="s">
        <v>1102</v>
      </c>
      <c r="O255" s="87"/>
      <c r="P255" s="68" t="s">
        <v>11</v>
      </c>
      <c r="Q255" s="106" t="s">
        <v>1893</v>
      </c>
      <c r="R255" s="120" t="s">
        <v>22</v>
      </c>
    </row>
    <row r="256" spans="1:19" ht="15" customHeight="1" x14ac:dyDescent="0.2">
      <c r="A256" s="39" t="s">
        <v>269</v>
      </c>
      <c r="B256" s="48">
        <v>70</v>
      </c>
      <c r="C256" s="15">
        <v>100</v>
      </c>
      <c r="D256" s="15">
        <f t="shared" si="12"/>
        <v>30</v>
      </c>
      <c r="E256" s="16">
        <v>21.334958854007922</v>
      </c>
      <c r="F256" s="16">
        <f t="shared" si="13"/>
        <v>30.478512648582747</v>
      </c>
      <c r="G256" s="16">
        <v>684.66504114599206</v>
      </c>
      <c r="H256" s="49">
        <v>675.52148735141725</v>
      </c>
      <c r="I256" s="125">
        <f t="shared" si="14"/>
        <v>6206157.6650411459</v>
      </c>
      <c r="J256" s="125">
        <f t="shared" si="15"/>
        <v>6206148.5214873515</v>
      </c>
      <c r="K256" s="57">
        <f>VLOOKUP(A256,'Study area wells'!$A$2:$O$330,6,FALSE)</f>
        <v>6206179</v>
      </c>
      <c r="L256" s="48" t="s">
        <v>1045</v>
      </c>
      <c r="M256" s="17" t="s">
        <v>1091</v>
      </c>
      <c r="N256" s="62" t="s">
        <v>7</v>
      </c>
      <c r="O256" s="87" t="s">
        <v>1261</v>
      </c>
      <c r="P256" s="68" t="s">
        <v>13</v>
      </c>
      <c r="Q256" s="109" t="s">
        <v>7</v>
      </c>
      <c r="R256" s="120" t="s">
        <v>25</v>
      </c>
    </row>
    <row r="257" spans="1:19" s="13" customFormat="1" ht="15" customHeight="1" x14ac:dyDescent="0.2">
      <c r="A257" s="38" t="s">
        <v>270</v>
      </c>
      <c r="B257" s="46">
        <v>0</v>
      </c>
      <c r="C257" s="11">
        <v>18</v>
      </c>
      <c r="D257" s="11">
        <f t="shared" si="12"/>
        <v>18</v>
      </c>
      <c r="E257" s="12">
        <v>0</v>
      </c>
      <c r="F257" s="12">
        <f t="shared" si="13"/>
        <v>5.486132276744895</v>
      </c>
      <c r="G257" s="12">
        <v>642</v>
      </c>
      <c r="H257" s="47">
        <v>636.51386772325509</v>
      </c>
      <c r="I257" s="125">
        <f t="shared" si="14"/>
        <v>6214457</v>
      </c>
      <c r="J257" s="125">
        <f t="shared" si="15"/>
        <v>6214451.5138677228</v>
      </c>
      <c r="K257" s="57">
        <f>VLOOKUP(A257,'Study area wells'!$A$2:$O$330,6,FALSE)</f>
        <v>6214457</v>
      </c>
      <c r="L257" s="46" t="s">
        <v>22</v>
      </c>
      <c r="M257" s="14" t="s">
        <v>3</v>
      </c>
      <c r="N257" s="61" t="s">
        <v>1102</v>
      </c>
      <c r="O257" s="90"/>
      <c r="P257" s="76" t="s">
        <v>11</v>
      </c>
      <c r="Q257" s="104" t="s">
        <v>1893</v>
      </c>
      <c r="R257" s="119" t="s">
        <v>22</v>
      </c>
      <c r="S257" s="58"/>
    </row>
    <row r="258" spans="1:19" s="13" customFormat="1" ht="15" customHeight="1" x14ac:dyDescent="0.2">
      <c r="A258" s="38" t="s">
        <v>270</v>
      </c>
      <c r="B258" s="46">
        <v>18</v>
      </c>
      <c r="C258" s="11">
        <v>150</v>
      </c>
      <c r="D258" s="11">
        <f t="shared" ref="D258:D321" si="16">C258-B258</f>
        <v>132</v>
      </c>
      <c r="E258" s="12">
        <v>5.486132276744895</v>
      </c>
      <c r="F258" s="12">
        <f t="shared" ref="F258:F321" si="17">C258/3.281</f>
        <v>45.717768972874119</v>
      </c>
      <c r="G258" s="12">
        <v>636.51386772325509</v>
      </c>
      <c r="H258" s="47">
        <v>596.28223102712593</v>
      </c>
      <c r="I258" s="125">
        <f t="shared" ref="I258:I321" si="18">K258-E258</f>
        <v>6214451.5138677228</v>
      </c>
      <c r="J258" s="125">
        <f t="shared" ref="J258:J321" si="19">K258-F258</f>
        <v>6214411.2822310273</v>
      </c>
      <c r="K258" s="57">
        <f>VLOOKUP(A258,'Study area wells'!$A$2:$O$330,6,FALSE)</f>
        <v>6214457</v>
      </c>
      <c r="L258" s="46" t="s">
        <v>271</v>
      </c>
      <c r="M258" s="14" t="s">
        <v>1091</v>
      </c>
      <c r="N258" s="61" t="s">
        <v>7</v>
      </c>
      <c r="O258" s="90"/>
      <c r="P258" s="76" t="s">
        <v>13</v>
      </c>
      <c r="Q258" s="114" t="s">
        <v>7</v>
      </c>
      <c r="R258" s="119" t="s">
        <v>25</v>
      </c>
      <c r="S258" s="58"/>
    </row>
    <row r="259" spans="1:19" ht="12.75" x14ac:dyDescent="0.2">
      <c r="A259" s="39" t="s">
        <v>272</v>
      </c>
      <c r="B259" s="48">
        <v>0</v>
      </c>
      <c r="C259" s="15">
        <v>245</v>
      </c>
      <c r="D259" s="15">
        <f t="shared" si="16"/>
        <v>245</v>
      </c>
      <c r="E259" s="16">
        <v>0</v>
      </c>
      <c r="F259" s="16">
        <f t="shared" si="17"/>
        <v>74.672355989027736</v>
      </c>
      <c r="G259" s="16">
        <v>656</v>
      </c>
      <c r="H259" s="49">
        <v>581.32764401097222</v>
      </c>
      <c r="I259" s="125">
        <f t="shared" si="18"/>
        <v>6212834</v>
      </c>
      <c r="J259" s="125">
        <f t="shared" si="19"/>
        <v>6212759.327644011</v>
      </c>
      <c r="K259" s="57">
        <f>VLOOKUP(A259,'Study area wells'!$A$2:$O$330,6,FALSE)</f>
        <v>6212834</v>
      </c>
      <c r="L259" s="48" t="s">
        <v>1046</v>
      </c>
      <c r="M259" s="17" t="s">
        <v>3</v>
      </c>
      <c r="N259" s="62" t="s">
        <v>1102</v>
      </c>
      <c r="O259" s="87"/>
      <c r="P259" s="68" t="s">
        <v>11</v>
      </c>
      <c r="Q259" s="106" t="s">
        <v>1893</v>
      </c>
      <c r="R259" s="120" t="s">
        <v>457</v>
      </c>
    </row>
    <row r="260" spans="1:19" ht="12.75" x14ac:dyDescent="0.2">
      <c r="A260" s="39" t="s">
        <v>272</v>
      </c>
      <c r="B260" s="48">
        <v>245</v>
      </c>
      <c r="C260" s="15">
        <v>250</v>
      </c>
      <c r="D260" s="15">
        <f t="shared" si="16"/>
        <v>5</v>
      </c>
      <c r="E260" s="16">
        <v>74.672355989027736</v>
      </c>
      <c r="F260" s="16">
        <f t="shared" si="17"/>
        <v>76.196281621456876</v>
      </c>
      <c r="G260" s="16">
        <v>581.32764401097222</v>
      </c>
      <c r="H260" s="49">
        <v>579.80371837854318</v>
      </c>
      <c r="I260" s="125">
        <f t="shared" si="18"/>
        <v>6212759.327644011</v>
      </c>
      <c r="J260" s="125">
        <f t="shared" si="19"/>
        <v>6212757.8037183788</v>
      </c>
      <c r="K260" s="57">
        <f>VLOOKUP(A260,'Study area wells'!$A$2:$O$330,6,FALSE)</f>
        <v>6212834</v>
      </c>
      <c r="L260" s="48" t="s">
        <v>273</v>
      </c>
      <c r="M260" s="17" t="s">
        <v>43</v>
      </c>
      <c r="N260" s="62" t="s">
        <v>7</v>
      </c>
      <c r="O260" s="87"/>
      <c r="P260" s="68" t="s">
        <v>1190</v>
      </c>
      <c r="Q260" s="109" t="s">
        <v>7</v>
      </c>
      <c r="R260" s="120" t="s">
        <v>1021</v>
      </c>
    </row>
    <row r="261" spans="1:19" ht="12.75" x14ac:dyDescent="0.2">
      <c r="A261" s="39" t="s">
        <v>272</v>
      </c>
      <c r="B261" s="48">
        <v>250</v>
      </c>
      <c r="C261" s="15">
        <v>255</v>
      </c>
      <c r="D261" s="15">
        <f t="shared" si="16"/>
        <v>5</v>
      </c>
      <c r="E261" s="16">
        <v>76.196281621456876</v>
      </c>
      <c r="F261" s="16">
        <f t="shared" si="17"/>
        <v>77.720207253886002</v>
      </c>
      <c r="G261" s="16">
        <v>579.80371837854318</v>
      </c>
      <c r="H261" s="49">
        <v>578.27979274611403</v>
      </c>
      <c r="I261" s="125">
        <f t="shared" si="18"/>
        <v>6212757.8037183788</v>
      </c>
      <c r="J261" s="125">
        <f t="shared" si="19"/>
        <v>6212756.2797927465</v>
      </c>
      <c r="K261" s="57">
        <f>VLOOKUP(A261,'Study area wells'!$A$2:$O$330,6,FALSE)</f>
        <v>6212834</v>
      </c>
      <c r="L261" s="48" t="s">
        <v>1083</v>
      </c>
      <c r="M261" s="17" t="s">
        <v>2</v>
      </c>
      <c r="N261" s="62" t="s">
        <v>7</v>
      </c>
      <c r="O261" s="87" t="s">
        <v>1262</v>
      </c>
      <c r="P261" s="68" t="s">
        <v>15</v>
      </c>
      <c r="Q261" s="109" t="s">
        <v>7</v>
      </c>
      <c r="R261" s="120" t="s">
        <v>25</v>
      </c>
    </row>
    <row r="262" spans="1:19" s="13" customFormat="1" ht="12.75" x14ac:dyDescent="0.2">
      <c r="A262" s="38" t="s">
        <v>274</v>
      </c>
      <c r="B262" s="46">
        <v>0</v>
      </c>
      <c r="C262" s="11">
        <v>15</v>
      </c>
      <c r="D262" s="11">
        <f t="shared" si="16"/>
        <v>15</v>
      </c>
      <c r="E262" s="12">
        <v>0</v>
      </c>
      <c r="F262" s="12">
        <f t="shared" si="17"/>
        <v>4.5717768972874122</v>
      </c>
      <c r="G262" s="12">
        <v>728</v>
      </c>
      <c r="H262" s="47">
        <v>723.42822310271254</v>
      </c>
      <c r="I262" s="125">
        <f t="shared" si="18"/>
        <v>6183726</v>
      </c>
      <c r="J262" s="125">
        <f t="shared" si="19"/>
        <v>6183721.4282231024</v>
      </c>
      <c r="K262" s="57">
        <f>VLOOKUP(A262,'Study area wells'!$A$2:$O$330,6,FALSE)</f>
        <v>6183726</v>
      </c>
      <c r="L262" s="46" t="s">
        <v>22</v>
      </c>
      <c r="M262" s="14" t="s">
        <v>3</v>
      </c>
      <c r="N262" s="61" t="s">
        <v>1102</v>
      </c>
      <c r="O262" s="90"/>
      <c r="P262" s="76" t="s">
        <v>11</v>
      </c>
      <c r="Q262" s="104" t="s">
        <v>1893</v>
      </c>
      <c r="R262" s="119" t="s">
        <v>22</v>
      </c>
      <c r="S262" s="58"/>
    </row>
    <row r="263" spans="1:19" s="13" customFormat="1" ht="12.75" x14ac:dyDescent="0.2">
      <c r="A263" s="38" t="s">
        <v>274</v>
      </c>
      <c r="B263" s="46">
        <v>15</v>
      </c>
      <c r="C263" s="11">
        <v>32</v>
      </c>
      <c r="D263" s="11">
        <f t="shared" si="16"/>
        <v>17</v>
      </c>
      <c r="E263" s="12">
        <v>4.5717768972874122</v>
      </c>
      <c r="F263" s="12">
        <f t="shared" si="17"/>
        <v>9.7531240475464784</v>
      </c>
      <c r="G263" s="12">
        <v>723.42822310271254</v>
      </c>
      <c r="H263" s="47">
        <v>718.24687595245348</v>
      </c>
      <c r="I263" s="125">
        <f t="shared" si="18"/>
        <v>6183721.4282231024</v>
      </c>
      <c r="J263" s="125">
        <f t="shared" si="19"/>
        <v>6183716.246875952</v>
      </c>
      <c r="K263" s="57">
        <f>VLOOKUP(A263,'Study area wells'!$A$2:$O$330,6,FALSE)</f>
        <v>6183726</v>
      </c>
      <c r="L263" s="46" t="s">
        <v>275</v>
      </c>
      <c r="M263" s="14" t="s">
        <v>2</v>
      </c>
      <c r="N263" s="61" t="s">
        <v>7</v>
      </c>
      <c r="O263" s="90"/>
      <c r="P263" s="76" t="s">
        <v>15</v>
      </c>
      <c r="Q263" s="114" t="s">
        <v>7</v>
      </c>
      <c r="R263" s="119" t="s">
        <v>705</v>
      </c>
      <c r="S263" s="58"/>
    </row>
    <row r="264" spans="1:19" s="13" customFormat="1" ht="12.75" x14ac:dyDescent="0.2">
      <c r="A264" s="38" t="s">
        <v>274</v>
      </c>
      <c r="B264" s="46">
        <v>32</v>
      </c>
      <c r="C264" s="11">
        <v>42</v>
      </c>
      <c r="D264" s="11">
        <f t="shared" si="16"/>
        <v>10</v>
      </c>
      <c r="E264" s="12">
        <v>9.7531240475464784</v>
      </c>
      <c r="F264" s="12">
        <f t="shared" si="17"/>
        <v>12.800975312404754</v>
      </c>
      <c r="G264" s="12">
        <v>718.24687595245348</v>
      </c>
      <c r="H264" s="47">
        <v>715.19902468759528</v>
      </c>
      <c r="I264" s="125">
        <f t="shared" si="18"/>
        <v>6183716.246875952</v>
      </c>
      <c r="J264" s="125">
        <f t="shared" si="19"/>
        <v>6183713.1990246875</v>
      </c>
      <c r="K264" s="57">
        <f>VLOOKUP(A264,'Study area wells'!$A$2:$O$330,6,FALSE)</f>
        <v>6183726</v>
      </c>
      <c r="L264" s="46" t="s">
        <v>1084</v>
      </c>
      <c r="M264" s="14" t="s">
        <v>2</v>
      </c>
      <c r="N264" s="61" t="s">
        <v>7</v>
      </c>
      <c r="O264" s="90"/>
      <c r="P264" s="76" t="s">
        <v>15</v>
      </c>
      <c r="Q264" s="114" t="s">
        <v>7</v>
      </c>
      <c r="R264" s="119" t="s">
        <v>25</v>
      </c>
      <c r="S264" s="58"/>
    </row>
    <row r="265" spans="1:19" ht="12.75" x14ac:dyDescent="0.2">
      <c r="A265" s="39" t="s">
        <v>276</v>
      </c>
      <c r="B265" s="48">
        <v>0</v>
      </c>
      <c r="C265" s="15">
        <v>190</v>
      </c>
      <c r="D265" s="15">
        <f t="shared" si="16"/>
        <v>190</v>
      </c>
      <c r="E265" s="16">
        <v>0</v>
      </c>
      <c r="F265" s="16">
        <f t="shared" si="17"/>
        <v>57.90917403230722</v>
      </c>
      <c r="G265" s="16">
        <v>754</v>
      </c>
      <c r="H265" s="49">
        <v>696.09082596769281</v>
      </c>
      <c r="I265" s="125">
        <f t="shared" si="18"/>
        <v>6195775</v>
      </c>
      <c r="J265" s="125">
        <f t="shared" si="19"/>
        <v>6195717.0908259675</v>
      </c>
      <c r="K265" s="57">
        <f>VLOOKUP(A265,'Study area wells'!$A$2:$O$330,6,FALSE)</f>
        <v>6195775</v>
      </c>
      <c r="L265" s="48" t="s">
        <v>22</v>
      </c>
      <c r="M265" s="17" t="s">
        <v>3</v>
      </c>
      <c r="N265" s="62" t="s">
        <v>1102</v>
      </c>
      <c r="O265" s="87"/>
      <c r="P265" s="68" t="s">
        <v>11</v>
      </c>
      <c r="Q265" s="106" t="s">
        <v>1893</v>
      </c>
      <c r="R265" s="120" t="s">
        <v>22</v>
      </c>
    </row>
    <row r="266" spans="1:19" ht="12.75" x14ac:dyDescent="0.2">
      <c r="A266" s="39" t="s">
        <v>276</v>
      </c>
      <c r="B266" s="48">
        <v>190</v>
      </c>
      <c r="C266" s="15">
        <v>250</v>
      </c>
      <c r="D266" s="15">
        <f t="shared" si="16"/>
        <v>60</v>
      </c>
      <c r="E266" s="16">
        <v>57.90917403230722</v>
      </c>
      <c r="F266" s="16">
        <f t="shared" si="17"/>
        <v>76.196281621456876</v>
      </c>
      <c r="G266" s="16">
        <v>696.09082596769281</v>
      </c>
      <c r="H266" s="49">
        <v>677.80371837854318</v>
      </c>
      <c r="I266" s="125">
        <f t="shared" si="18"/>
        <v>6195717.0908259675</v>
      </c>
      <c r="J266" s="125">
        <f t="shared" si="19"/>
        <v>6195698.8037183788</v>
      </c>
      <c r="K266" s="57">
        <f>VLOOKUP(A266,'Study area wells'!$A$2:$O$330,6,FALSE)</f>
        <v>6195775</v>
      </c>
      <c r="L266" s="48" t="s">
        <v>81</v>
      </c>
      <c r="M266" s="17" t="s">
        <v>2</v>
      </c>
      <c r="N266" s="62" t="s">
        <v>7</v>
      </c>
      <c r="O266" s="87"/>
      <c r="P266" s="68" t="s">
        <v>15</v>
      </c>
      <c r="Q266" s="109" t="s">
        <v>7</v>
      </c>
      <c r="R266" s="120" t="s">
        <v>25</v>
      </c>
    </row>
    <row r="267" spans="1:19" s="13" customFormat="1" ht="12.75" x14ac:dyDescent="0.2">
      <c r="A267" s="38" t="s">
        <v>277</v>
      </c>
      <c r="B267" s="46">
        <v>0</v>
      </c>
      <c r="C267" s="11">
        <v>260</v>
      </c>
      <c r="D267" s="11">
        <f t="shared" si="16"/>
        <v>260</v>
      </c>
      <c r="E267" s="12">
        <v>0</v>
      </c>
      <c r="F267" s="12">
        <f t="shared" si="17"/>
        <v>79.244132886315143</v>
      </c>
      <c r="G267" s="12">
        <v>744</v>
      </c>
      <c r="H267" s="47">
        <v>664.75586711368487</v>
      </c>
      <c r="I267" s="125">
        <f t="shared" si="18"/>
        <v>6156291</v>
      </c>
      <c r="J267" s="125">
        <f t="shared" si="19"/>
        <v>6156211.7558671134</v>
      </c>
      <c r="K267" s="57">
        <f>VLOOKUP(A267,'Study area wells'!$A$2:$O$330,6,FALSE)</f>
        <v>6156291</v>
      </c>
      <c r="L267" s="46" t="s">
        <v>278</v>
      </c>
      <c r="M267" s="14" t="s">
        <v>3</v>
      </c>
      <c r="N267" s="61" t="s">
        <v>1102</v>
      </c>
      <c r="O267" s="90"/>
      <c r="P267" s="76" t="s">
        <v>21</v>
      </c>
      <c r="Q267" s="104" t="s">
        <v>1893</v>
      </c>
      <c r="R267" s="119" t="s">
        <v>22</v>
      </c>
      <c r="S267" s="58"/>
    </row>
    <row r="268" spans="1:19" s="13" customFormat="1" ht="12.75" x14ac:dyDescent="0.2">
      <c r="A268" s="38" t="s">
        <v>277</v>
      </c>
      <c r="B268" s="46">
        <v>260</v>
      </c>
      <c r="C268" s="11">
        <v>280</v>
      </c>
      <c r="D268" s="11">
        <f t="shared" si="16"/>
        <v>20</v>
      </c>
      <c r="E268" s="12">
        <v>79.244132886315143</v>
      </c>
      <c r="F268" s="12">
        <f t="shared" si="17"/>
        <v>85.33983541603169</v>
      </c>
      <c r="G268" s="12">
        <v>664.75586711368487</v>
      </c>
      <c r="H268" s="47">
        <v>658.66016458396825</v>
      </c>
      <c r="I268" s="125">
        <f t="shared" si="18"/>
        <v>6156211.7558671134</v>
      </c>
      <c r="J268" s="125">
        <f t="shared" si="19"/>
        <v>6156205.6601645844</v>
      </c>
      <c r="K268" s="57">
        <f>VLOOKUP(A268,'Study area wells'!$A$2:$O$330,6,FALSE)</f>
        <v>6156291</v>
      </c>
      <c r="L268" s="46" t="s">
        <v>279</v>
      </c>
      <c r="M268" s="14" t="s">
        <v>5</v>
      </c>
      <c r="N268" s="61" t="s">
        <v>1894</v>
      </c>
      <c r="O268" s="90"/>
      <c r="P268" s="76" t="s">
        <v>632</v>
      </c>
      <c r="Q268" s="104" t="s">
        <v>1893</v>
      </c>
      <c r="R268" s="119" t="s">
        <v>35</v>
      </c>
      <c r="S268" s="58"/>
    </row>
    <row r="269" spans="1:19" s="13" customFormat="1" ht="12.75" x14ac:dyDescent="0.2">
      <c r="A269" s="38" t="s">
        <v>277</v>
      </c>
      <c r="B269" s="46">
        <v>280</v>
      </c>
      <c r="C269" s="11">
        <v>310</v>
      </c>
      <c r="D269" s="11">
        <f t="shared" si="16"/>
        <v>30</v>
      </c>
      <c r="E269" s="12">
        <v>85.33983541603169</v>
      </c>
      <c r="F269" s="12">
        <f t="shared" si="17"/>
        <v>94.483389210606518</v>
      </c>
      <c r="G269" s="12">
        <v>658.66016458396825</v>
      </c>
      <c r="H269" s="47">
        <v>649.51661078939344</v>
      </c>
      <c r="I269" s="125">
        <f t="shared" si="18"/>
        <v>6156205.6601645844</v>
      </c>
      <c r="J269" s="125">
        <f t="shared" si="19"/>
        <v>6156196.5166107891</v>
      </c>
      <c r="K269" s="57">
        <f>VLOOKUP(A269,'Study area wells'!$A$2:$O$330,6,FALSE)</f>
        <v>6156291</v>
      </c>
      <c r="L269" s="46" t="s">
        <v>280</v>
      </c>
      <c r="M269" s="14" t="s">
        <v>3</v>
      </c>
      <c r="N269" s="61" t="s">
        <v>1102</v>
      </c>
      <c r="O269" s="90"/>
      <c r="P269" s="76" t="s">
        <v>15</v>
      </c>
      <c r="Q269" s="114" t="s">
        <v>7</v>
      </c>
      <c r="R269" s="119" t="s">
        <v>457</v>
      </c>
      <c r="S269" s="58"/>
    </row>
    <row r="270" spans="1:19" s="13" customFormat="1" ht="12.75" x14ac:dyDescent="0.2">
      <c r="A270" s="38" t="s">
        <v>277</v>
      </c>
      <c r="B270" s="46">
        <v>310</v>
      </c>
      <c r="C270" s="11">
        <v>355</v>
      </c>
      <c r="D270" s="11">
        <f t="shared" si="16"/>
        <v>45</v>
      </c>
      <c r="E270" s="12">
        <v>94.483389210606518</v>
      </c>
      <c r="F270" s="12">
        <f t="shared" si="17"/>
        <v>108.19871990246875</v>
      </c>
      <c r="G270" s="12">
        <v>649.51661078939344</v>
      </c>
      <c r="H270" s="47">
        <v>635.80128009753128</v>
      </c>
      <c r="I270" s="125">
        <f t="shared" si="18"/>
        <v>6156196.5166107891</v>
      </c>
      <c r="J270" s="125">
        <f t="shared" si="19"/>
        <v>6156182.8012800971</v>
      </c>
      <c r="K270" s="57">
        <f>VLOOKUP(A270,'Study area wells'!$A$2:$O$330,6,FALSE)</f>
        <v>6156291</v>
      </c>
      <c r="L270" s="46" t="s">
        <v>1047</v>
      </c>
      <c r="M270" s="14" t="s">
        <v>1091</v>
      </c>
      <c r="N270" s="61" t="s">
        <v>7</v>
      </c>
      <c r="O270" s="90" t="s">
        <v>1264</v>
      </c>
      <c r="P270" s="76" t="s">
        <v>13</v>
      </c>
      <c r="Q270" s="114" t="s">
        <v>7</v>
      </c>
      <c r="R270" s="119" t="s">
        <v>33</v>
      </c>
      <c r="S270" s="58"/>
    </row>
    <row r="271" spans="1:19" ht="12.75" x14ac:dyDescent="0.2">
      <c r="A271" s="39" t="s">
        <v>281</v>
      </c>
      <c r="B271" s="48">
        <v>0</v>
      </c>
      <c r="C271" s="15">
        <v>75</v>
      </c>
      <c r="D271" s="15">
        <f t="shared" si="16"/>
        <v>75</v>
      </c>
      <c r="E271" s="16">
        <v>0</v>
      </c>
      <c r="F271" s="16">
        <f t="shared" si="17"/>
        <v>22.858884486437059</v>
      </c>
      <c r="G271" s="16">
        <v>755</v>
      </c>
      <c r="H271" s="49">
        <v>732.14111551356291</v>
      </c>
      <c r="I271" s="125">
        <f t="shared" si="18"/>
        <v>6214057</v>
      </c>
      <c r="J271" s="125">
        <f t="shared" si="19"/>
        <v>6214034.1411155136</v>
      </c>
      <c r="K271" s="57">
        <f>VLOOKUP(A271,'Study area wells'!$A$2:$O$330,6,FALSE)</f>
        <v>6214057</v>
      </c>
      <c r="L271" s="48" t="s">
        <v>22</v>
      </c>
      <c r="M271" s="17" t="s">
        <v>3</v>
      </c>
      <c r="N271" s="62" t="s">
        <v>1102</v>
      </c>
      <c r="O271" s="87"/>
      <c r="P271" s="68" t="s">
        <v>11</v>
      </c>
      <c r="Q271" s="106" t="s">
        <v>1893</v>
      </c>
      <c r="R271" s="120" t="s">
        <v>22</v>
      </c>
    </row>
    <row r="272" spans="1:19" ht="12.75" x14ac:dyDescent="0.2">
      <c r="A272" s="39" t="s">
        <v>281</v>
      </c>
      <c r="B272" s="48">
        <v>75</v>
      </c>
      <c r="C272" s="15">
        <v>190</v>
      </c>
      <c r="D272" s="15">
        <f t="shared" si="16"/>
        <v>115</v>
      </c>
      <c r="E272" s="16">
        <v>22.858884486437059</v>
      </c>
      <c r="F272" s="16">
        <f t="shared" si="17"/>
        <v>57.90917403230722</v>
      </c>
      <c r="G272" s="16">
        <v>732.14111551356291</v>
      </c>
      <c r="H272" s="49">
        <v>697.09082596769281</v>
      </c>
      <c r="I272" s="125">
        <f t="shared" si="18"/>
        <v>6214034.1411155136</v>
      </c>
      <c r="J272" s="125">
        <f t="shared" si="19"/>
        <v>6213999.0908259675</v>
      </c>
      <c r="K272" s="57">
        <f>VLOOKUP(A272,'Study area wells'!$A$2:$O$330,6,FALSE)</f>
        <v>6214057</v>
      </c>
      <c r="L272" s="48" t="s">
        <v>1081</v>
      </c>
      <c r="M272" s="17" t="s">
        <v>1091</v>
      </c>
      <c r="N272" s="62" t="s">
        <v>7</v>
      </c>
      <c r="O272" s="87" t="s">
        <v>1264</v>
      </c>
      <c r="P272" s="68" t="s">
        <v>13</v>
      </c>
      <c r="Q272" s="109" t="s">
        <v>7</v>
      </c>
      <c r="R272" s="120" t="s">
        <v>23</v>
      </c>
    </row>
    <row r="273" spans="1:19" s="13" customFormat="1" ht="12.75" x14ac:dyDescent="0.2">
      <c r="A273" s="38" t="s">
        <v>282</v>
      </c>
      <c r="B273" s="46">
        <v>0</v>
      </c>
      <c r="C273" s="11">
        <v>110</v>
      </c>
      <c r="D273" s="11">
        <f t="shared" si="16"/>
        <v>110</v>
      </c>
      <c r="E273" s="12">
        <v>0</v>
      </c>
      <c r="F273" s="12">
        <f t="shared" si="17"/>
        <v>33.526363913441024</v>
      </c>
      <c r="G273" s="12">
        <v>768</v>
      </c>
      <c r="H273" s="47">
        <v>734.47363608655894</v>
      </c>
      <c r="I273" s="125">
        <f t="shared" si="18"/>
        <v>6184444</v>
      </c>
      <c r="J273" s="125">
        <f t="shared" si="19"/>
        <v>6184410.4736360861</v>
      </c>
      <c r="K273" s="57">
        <f>VLOOKUP(A273,'Study area wells'!$A$2:$O$330,6,FALSE)</f>
        <v>6184444</v>
      </c>
      <c r="L273" s="46" t="s">
        <v>283</v>
      </c>
      <c r="M273" s="14" t="s">
        <v>5</v>
      </c>
      <c r="N273" s="61" t="s">
        <v>1894</v>
      </c>
      <c r="O273" s="90"/>
      <c r="P273" s="76" t="s">
        <v>632</v>
      </c>
      <c r="Q273" s="104" t="s">
        <v>1893</v>
      </c>
      <c r="R273" s="119" t="s">
        <v>35</v>
      </c>
      <c r="S273" s="58"/>
    </row>
    <row r="274" spans="1:19" s="13" customFormat="1" ht="12.75" x14ac:dyDescent="0.2">
      <c r="A274" s="38" t="s">
        <v>282</v>
      </c>
      <c r="B274" s="46">
        <v>110</v>
      </c>
      <c r="C274" s="11">
        <v>120</v>
      </c>
      <c r="D274" s="11">
        <f t="shared" si="16"/>
        <v>10</v>
      </c>
      <c r="E274" s="12">
        <v>33.526363913441024</v>
      </c>
      <c r="F274" s="12">
        <f t="shared" si="17"/>
        <v>36.574215178299298</v>
      </c>
      <c r="G274" s="12">
        <v>734.47363608655894</v>
      </c>
      <c r="H274" s="47">
        <v>731.42578482170074</v>
      </c>
      <c r="I274" s="125">
        <f t="shared" si="18"/>
        <v>6184410.4736360861</v>
      </c>
      <c r="J274" s="125">
        <f t="shared" si="19"/>
        <v>6184407.4257848216</v>
      </c>
      <c r="K274" s="57">
        <f>VLOOKUP(A274,'Study area wells'!$A$2:$O$330,6,FALSE)</f>
        <v>6184444</v>
      </c>
      <c r="L274" s="46" t="s">
        <v>284</v>
      </c>
      <c r="M274" s="14" t="s">
        <v>5</v>
      </c>
      <c r="N274" s="61" t="s">
        <v>1894</v>
      </c>
      <c r="O274" s="90"/>
      <c r="P274" s="76" t="s">
        <v>1187</v>
      </c>
      <c r="Q274" s="104" t="s">
        <v>1893</v>
      </c>
      <c r="R274" s="119" t="s">
        <v>35</v>
      </c>
      <c r="S274" s="58"/>
    </row>
    <row r="275" spans="1:19" s="13" customFormat="1" ht="12.75" x14ac:dyDescent="0.2">
      <c r="A275" s="38" t="s">
        <v>282</v>
      </c>
      <c r="B275" s="46">
        <v>120</v>
      </c>
      <c r="C275" s="11">
        <v>265</v>
      </c>
      <c r="D275" s="11">
        <f t="shared" si="16"/>
        <v>145</v>
      </c>
      <c r="E275" s="12">
        <v>36.574215178299298</v>
      </c>
      <c r="F275" s="12">
        <f t="shared" si="17"/>
        <v>80.768058518744283</v>
      </c>
      <c r="G275" s="12">
        <v>731.42578482170074</v>
      </c>
      <c r="H275" s="47">
        <v>687.23194148125572</v>
      </c>
      <c r="I275" s="125">
        <f t="shared" si="18"/>
        <v>6184407.4257848216</v>
      </c>
      <c r="J275" s="125">
        <f t="shared" si="19"/>
        <v>6184363.2319414811</v>
      </c>
      <c r="K275" s="57">
        <f>VLOOKUP(A275,'Study area wells'!$A$2:$O$330,6,FALSE)</f>
        <v>6184444</v>
      </c>
      <c r="L275" s="46" t="s">
        <v>285</v>
      </c>
      <c r="M275" s="14" t="s">
        <v>1263</v>
      </c>
      <c r="N275" s="61" t="s">
        <v>1102</v>
      </c>
      <c r="O275" s="90"/>
      <c r="P275" s="76" t="s">
        <v>14</v>
      </c>
      <c r="Q275" s="104" t="s">
        <v>1893</v>
      </c>
      <c r="R275" s="119" t="s">
        <v>22</v>
      </c>
      <c r="S275" s="58"/>
    </row>
    <row r="276" spans="1:19" s="13" customFormat="1" ht="12.75" x14ac:dyDescent="0.2">
      <c r="A276" s="38" t="s">
        <v>282</v>
      </c>
      <c r="B276" s="46">
        <v>265</v>
      </c>
      <c r="C276" s="11">
        <v>303</v>
      </c>
      <c r="D276" s="11">
        <f t="shared" si="16"/>
        <v>38</v>
      </c>
      <c r="E276" s="12">
        <v>80.768058518744283</v>
      </c>
      <c r="F276" s="12">
        <f t="shared" si="17"/>
        <v>92.349893325205727</v>
      </c>
      <c r="G276" s="12">
        <v>687.23194148125572</v>
      </c>
      <c r="H276" s="47">
        <v>675.6501066747943</v>
      </c>
      <c r="I276" s="125">
        <f t="shared" si="18"/>
        <v>6184363.2319414811</v>
      </c>
      <c r="J276" s="125">
        <f t="shared" si="19"/>
        <v>6184351.650106675</v>
      </c>
      <c r="K276" s="57">
        <f>VLOOKUP(A276,'Study area wells'!$A$2:$O$330,6,FALSE)</f>
        <v>6184444</v>
      </c>
      <c r="L276" s="46" t="s">
        <v>1048</v>
      </c>
      <c r="M276" s="14" t="s">
        <v>1958</v>
      </c>
      <c r="N276" s="61" t="s">
        <v>1895</v>
      </c>
      <c r="O276" s="90"/>
      <c r="P276" s="76" t="s">
        <v>18</v>
      </c>
      <c r="Q276" s="104" t="s">
        <v>1893</v>
      </c>
      <c r="R276" s="119" t="s">
        <v>359</v>
      </c>
      <c r="S276" s="58"/>
    </row>
    <row r="277" spans="1:19" s="13" customFormat="1" ht="12.75" x14ac:dyDescent="0.2">
      <c r="A277" s="38" t="s">
        <v>282</v>
      </c>
      <c r="B277" s="46">
        <v>303</v>
      </c>
      <c r="C277" s="11">
        <v>340</v>
      </c>
      <c r="D277" s="11">
        <f t="shared" si="16"/>
        <v>37</v>
      </c>
      <c r="E277" s="12">
        <v>92.349893325205727</v>
      </c>
      <c r="F277" s="12">
        <f t="shared" si="17"/>
        <v>103.62694300518135</v>
      </c>
      <c r="G277" s="12">
        <v>675.6501066747943</v>
      </c>
      <c r="H277" s="47">
        <v>664.37305699481863</v>
      </c>
      <c r="I277" s="125">
        <f t="shared" si="18"/>
        <v>6184351.650106675</v>
      </c>
      <c r="J277" s="125">
        <f t="shared" si="19"/>
        <v>6184340.3730569948</v>
      </c>
      <c r="K277" s="57">
        <f>VLOOKUP(A277,'Study area wells'!$A$2:$O$330,6,FALSE)</f>
        <v>6184444</v>
      </c>
      <c r="L277" s="46" t="s">
        <v>286</v>
      </c>
      <c r="M277" s="14" t="s">
        <v>1958</v>
      </c>
      <c r="N277" s="61" t="s">
        <v>1895</v>
      </c>
      <c r="O277" s="90"/>
      <c r="P277" s="76" t="s">
        <v>33</v>
      </c>
      <c r="Q277" s="104" t="s">
        <v>1893</v>
      </c>
      <c r="R277" s="119" t="s">
        <v>33</v>
      </c>
      <c r="S277" s="58"/>
    </row>
    <row r="278" spans="1:19" s="13" customFormat="1" ht="12.75" x14ac:dyDescent="0.2">
      <c r="A278" s="38" t="s">
        <v>282</v>
      </c>
      <c r="B278" s="46">
        <v>340</v>
      </c>
      <c r="C278" s="11">
        <v>395</v>
      </c>
      <c r="D278" s="11">
        <f t="shared" si="16"/>
        <v>55</v>
      </c>
      <c r="E278" s="12">
        <v>103.62694300518135</v>
      </c>
      <c r="F278" s="12">
        <f t="shared" si="17"/>
        <v>120.39012496190185</v>
      </c>
      <c r="G278" s="12">
        <v>664.37305699481863</v>
      </c>
      <c r="H278" s="47">
        <v>647.60987503809815</v>
      </c>
      <c r="I278" s="125">
        <f t="shared" si="18"/>
        <v>6184340.3730569948</v>
      </c>
      <c r="J278" s="125">
        <f t="shared" si="19"/>
        <v>6184323.6098750383</v>
      </c>
      <c r="K278" s="57">
        <f>VLOOKUP(A278,'Study area wells'!$A$2:$O$330,6,FALSE)</f>
        <v>6184444</v>
      </c>
      <c r="L278" s="46" t="s">
        <v>1049</v>
      </c>
      <c r="M278" s="14" t="s">
        <v>36</v>
      </c>
      <c r="N278" s="61" t="s">
        <v>1894</v>
      </c>
      <c r="O278" s="90"/>
      <c r="P278" s="76" t="s">
        <v>1187</v>
      </c>
      <c r="Q278" s="104" t="s">
        <v>1893</v>
      </c>
      <c r="R278" s="119" t="s">
        <v>148</v>
      </c>
      <c r="S278" s="58"/>
    </row>
    <row r="279" spans="1:19" s="13" customFormat="1" ht="12.75" x14ac:dyDescent="0.2">
      <c r="A279" s="38" t="s">
        <v>282</v>
      </c>
      <c r="B279" s="46">
        <v>395</v>
      </c>
      <c r="C279" s="11">
        <v>420</v>
      </c>
      <c r="D279" s="11">
        <f t="shared" si="16"/>
        <v>25</v>
      </c>
      <c r="E279" s="12">
        <v>120.39012496190185</v>
      </c>
      <c r="F279" s="12">
        <f t="shared" si="17"/>
        <v>128.00975312404753</v>
      </c>
      <c r="G279" s="12">
        <v>647.60987503809815</v>
      </c>
      <c r="H279" s="47">
        <v>639.99024687595249</v>
      </c>
      <c r="I279" s="125">
        <f t="shared" si="18"/>
        <v>6184323.6098750383</v>
      </c>
      <c r="J279" s="125">
        <f t="shared" si="19"/>
        <v>6184315.9902468761</v>
      </c>
      <c r="K279" s="57">
        <f>VLOOKUP(A279,'Study area wells'!$A$2:$O$330,6,FALSE)</f>
        <v>6184444</v>
      </c>
      <c r="L279" s="46" t="s">
        <v>287</v>
      </c>
      <c r="M279" s="14" t="s">
        <v>1263</v>
      </c>
      <c r="N279" s="61" t="s">
        <v>1102</v>
      </c>
      <c r="O279" s="90"/>
      <c r="P279" s="76" t="s">
        <v>14</v>
      </c>
      <c r="Q279" s="104" t="s">
        <v>1893</v>
      </c>
      <c r="R279" s="119" t="s">
        <v>28</v>
      </c>
      <c r="S279" s="58"/>
    </row>
    <row r="280" spans="1:19" s="13" customFormat="1" ht="12.75" x14ac:dyDescent="0.2">
      <c r="A280" s="38" t="s">
        <v>282</v>
      </c>
      <c r="B280" s="46">
        <v>420</v>
      </c>
      <c r="C280" s="11">
        <v>434</v>
      </c>
      <c r="D280" s="11">
        <f t="shared" si="16"/>
        <v>14</v>
      </c>
      <c r="E280" s="12">
        <v>128.00975312404753</v>
      </c>
      <c r="F280" s="12">
        <f t="shared" si="17"/>
        <v>132.27674489484912</v>
      </c>
      <c r="G280" s="12">
        <v>639.99024687595249</v>
      </c>
      <c r="H280" s="47">
        <v>635.72325510515088</v>
      </c>
      <c r="I280" s="125">
        <f t="shared" si="18"/>
        <v>6184315.9902468761</v>
      </c>
      <c r="J280" s="125">
        <f t="shared" si="19"/>
        <v>6184311.7232551053</v>
      </c>
      <c r="K280" s="57">
        <f>VLOOKUP(A280,'Study area wells'!$A$2:$O$330,6,FALSE)</f>
        <v>6184444</v>
      </c>
      <c r="L280" s="46" t="s">
        <v>288</v>
      </c>
      <c r="M280" s="14" t="s">
        <v>36</v>
      </c>
      <c r="N280" s="61" t="s">
        <v>1894</v>
      </c>
      <c r="O280" s="90"/>
      <c r="P280" s="76" t="s">
        <v>1187</v>
      </c>
      <c r="Q280" s="104" t="s">
        <v>1893</v>
      </c>
      <c r="R280" s="119" t="s">
        <v>148</v>
      </c>
      <c r="S280" s="58"/>
    </row>
    <row r="281" spans="1:19" s="13" customFormat="1" ht="12.75" x14ac:dyDescent="0.2">
      <c r="A281" s="38" t="s">
        <v>282</v>
      </c>
      <c r="B281" s="46">
        <v>434</v>
      </c>
      <c r="C281" s="11">
        <v>445</v>
      </c>
      <c r="D281" s="11">
        <f t="shared" si="16"/>
        <v>11</v>
      </c>
      <c r="E281" s="12">
        <v>132.27674489484912</v>
      </c>
      <c r="F281" s="12">
        <f t="shared" si="17"/>
        <v>135.62938128619322</v>
      </c>
      <c r="G281" s="12">
        <v>635.72325510515088</v>
      </c>
      <c r="H281" s="47">
        <v>632.37061871380683</v>
      </c>
      <c r="I281" s="125">
        <f t="shared" si="18"/>
        <v>6184311.7232551053</v>
      </c>
      <c r="J281" s="125">
        <f t="shared" si="19"/>
        <v>6184308.370618714</v>
      </c>
      <c r="K281" s="57">
        <f>VLOOKUP(A281,'Study area wells'!$A$2:$O$330,6,FALSE)</f>
        <v>6184444</v>
      </c>
      <c r="L281" s="46" t="s">
        <v>1050</v>
      </c>
      <c r="M281" s="14" t="s">
        <v>1958</v>
      </c>
      <c r="N281" s="61" t="s">
        <v>1895</v>
      </c>
      <c r="O281" s="90"/>
      <c r="P281" s="76" t="s">
        <v>24</v>
      </c>
      <c r="Q281" s="104" t="s">
        <v>1893</v>
      </c>
      <c r="R281" s="119" t="s">
        <v>359</v>
      </c>
      <c r="S281" s="58"/>
    </row>
    <row r="282" spans="1:19" s="13" customFormat="1" ht="12.75" x14ac:dyDescent="0.2">
      <c r="A282" s="38" t="s">
        <v>282</v>
      </c>
      <c r="B282" s="46">
        <v>445</v>
      </c>
      <c r="C282" s="11">
        <v>462</v>
      </c>
      <c r="D282" s="11">
        <f t="shared" si="16"/>
        <v>17</v>
      </c>
      <c r="E282" s="12">
        <v>135.62938128619322</v>
      </c>
      <c r="F282" s="12">
        <f t="shared" si="17"/>
        <v>140.81072843645231</v>
      </c>
      <c r="G282" s="12">
        <v>632.37061871380683</v>
      </c>
      <c r="H282" s="47">
        <v>627.18927156354766</v>
      </c>
      <c r="I282" s="125">
        <f t="shared" si="18"/>
        <v>6184308.370618714</v>
      </c>
      <c r="J282" s="125">
        <f t="shared" si="19"/>
        <v>6184303.1892715637</v>
      </c>
      <c r="K282" s="57">
        <f>VLOOKUP(A282,'Study area wells'!$A$2:$O$330,6,FALSE)</f>
        <v>6184444</v>
      </c>
      <c r="L282" s="46" t="s">
        <v>289</v>
      </c>
      <c r="M282" s="14" t="s">
        <v>1958</v>
      </c>
      <c r="N282" s="61" t="s">
        <v>1895</v>
      </c>
      <c r="O282" s="90"/>
      <c r="P282" s="76" t="s">
        <v>24</v>
      </c>
      <c r="Q282" s="104" t="s">
        <v>1893</v>
      </c>
      <c r="R282" s="119" t="s">
        <v>359</v>
      </c>
      <c r="S282" s="58"/>
    </row>
    <row r="283" spans="1:19" ht="12.75" x14ac:dyDescent="0.2">
      <c r="A283" s="39" t="s">
        <v>290</v>
      </c>
      <c r="B283" s="48">
        <v>0</v>
      </c>
      <c r="C283" s="15">
        <v>80</v>
      </c>
      <c r="D283" s="15">
        <f t="shared" si="16"/>
        <v>80</v>
      </c>
      <c r="E283" s="16">
        <v>0</v>
      </c>
      <c r="F283" s="16">
        <f t="shared" si="17"/>
        <v>24.3828101188662</v>
      </c>
      <c r="G283" s="16">
        <v>706</v>
      </c>
      <c r="H283" s="49">
        <v>681.61718988113375</v>
      </c>
      <c r="I283" s="125">
        <f t="shared" si="18"/>
        <v>6192043</v>
      </c>
      <c r="J283" s="125">
        <f t="shared" si="19"/>
        <v>6192018.6171898814</v>
      </c>
      <c r="K283" s="57">
        <f>VLOOKUP(A283,'Study area wells'!$A$2:$O$330,6,FALSE)</f>
        <v>6192043</v>
      </c>
      <c r="L283" s="48" t="s">
        <v>1085</v>
      </c>
      <c r="M283" s="17" t="s">
        <v>1958</v>
      </c>
      <c r="N283" s="62" t="s">
        <v>1895</v>
      </c>
      <c r="O283" s="87"/>
      <c r="P283" s="68" t="s">
        <v>11</v>
      </c>
      <c r="Q283" s="106" t="s">
        <v>1893</v>
      </c>
      <c r="R283" s="120" t="s">
        <v>359</v>
      </c>
    </row>
    <row r="284" spans="1:19" ht="12.75" x14ac:dyDescent="0.2">
      <c r="A284" s="39" t="s">
        <v>290</v>
      </c>
      <c r="B284" s="48">
        <v>80</v>
      </c>
      <c r="C284" s="15">
        <v>107</v>
      </c>
      <c r="D284" s="15">
        <f t="shared" si="16"/>
        <v>27</v>
      </c>
      <c r="E284" s="16">
        <v>24.3828101188662</v>
      </c>
      <c r="F284" s="16">
        <f t="shared" si="17"/>
        <v>32.612008533983541</v>
      </c>
      <c r="G284" s="16">
        <v>681.61718988113375</v>
      </c>
      <c r="H284" s="49">
        <v>673.3879914660165</v>
      </c>
      <c r="I284" s="125">
        <f t="shared" si="18"/>
        <v>6192018.6171898814</v>
      </c>
      <c r="J284" s="125">
        <f t="shared" si="19"/>
        <v>6192010.3879914656</v>
      </c>
      <c r="K284" s="57">
        <f>VLOOKUP(A284,'Study area wells'!$A$2:$O$330,6,FALSE)</f>
        <v>6192043</v>
      </c>
      <c r="L284" s="48" t="s">
        <v>291</v>
      </c>
      <c r="M284" s="17" t="s">
        <v>1958</v>
      </c>
      <c r="N284" s="62" t="s">
        <v>1895</v>
      </c>
      <c r="O284" s="87"/>
      <c r="P284" s="68" t="s">
        <v>14</v>
      </c>
      <c r="Q284" s="106" t="s">
        <v>1893</v>
      </c>
      <c r="R284" s="120" t="s">
        <v>22</v>
      </c>
    </row>
    <row r="285" spans="1:19" ht="12.75" x14ac:dyDescent="0.2">
      <c r="A285" s="39" t="s">
        <v>290</v>
      </c>
      <c r="B285" s="48">
        <v>107</v>
      </c>
      <c r="C285" s="15">
        <v>142</v>
      </c>
      <c r="D285" s="15">
        <f t="shared" si="16"/>
        <v>35</v>
      </c>
      <c r="E285" s="16">
        <v>32.612008533983541</v>
      </c>
      <c r="F285" s="16">
        <f t="shared" si="17"/>
        <v>43.279487960987503</v>
      </c>
      <c r="G285" s="16">
        <v>673.3879914660165</v>
      </c>
      <c r="H285" s="49">
        <v>662.72051203901253</v>
      </c>
      <c r="I285" s="125">
        <f t="shared" si="18"/>
        <v>6192010.3879914656</v>
      </c>
      <c r="J285" s="125">
        <f t="shared" si="19"/>
        <v>6191999.720512039</v>
      </c>
      <c r="K285" s="57">
        <f>VLOOKUP(A285,'Study area wells'!$A$2:$O$330,6,FALSE)</f>
        <v>6192043</v>
      </c>
      <c r="L285" s="48" t="s">
        <v>292</v>
      </c>
      <c r="M285" s="17" t="s">
        <v>5</v>
      </c>
      <c r="N285" s="62" t="s">
        <v>1894</v>
      </c>
      <c r="O285" s="87"/>
      <c r="P285" s="68" t="s">
        <v>632</v>
      </c>
      <c r="Q285" s="106" t="s">
        <v>1893</v>
      </c>
      <c r="R285" s="120" t="s">
        <v>1015</v>
      </c>
    </row>
    <row r="286" spans="1:19" ht="12.75" x14ac:dyDescent="0.2">
      <c r="A286" s="39" t="s">
        <v>290</v>
      </c>
      <c r="B286" s="48">
        <v>142</v>
      </c>
      <c r="C286" s="15">
        <v>150</v>
      </c>
      <c r="D286" s="15">
        <f t="shared" si="16"/>
        <v>8</v>
      </c>
      <c r="E286" s="16">
        <v>43.279487960987503</v>
      </c>
      <c r="F286" s="16">
        <f t="shared" si="17"/>
        <v>45.717768972874119</v>
      </c>
      <c r="G286" s="16">
        <v>662.72051203901253</v>
      </c>
      <c r="H286" s="49">
        <v>660.28223102712593</v>
      </c>
      <c r="I286" s="125">
        <f t="shared" si="18"/>
        <v>6191999.720512039</v>
      </c>
      <c r="J286" s="125">
        <f t="shared" si="19"/>
        <v>6191997.2822310273</v>
      </c>
      <c r="K286" s="57">
        <f>VLOOKUP(A286,'Study area wells'!$A$2:$O$330,6,FALSE)</f>
        <v>6192043</v>
      </c>
      <c r="L286" s="48" t="s">
        <v>293</v>
      </c>
      <c r="M286" s="17" t="s">
        <v>5</v>
      </c>
      <c r="N286" s="62" t="s">
        <v>1894</v>
      </c>
      <c r="O286" s="87"/>
      <c r="P286" s="68" t="s">
        <v>632</v>
      </c>
      <c r="Q286" s="106" t="s">
        <v>1893</v>
      </c>
      <c r="R286" s="120" t="s">
        <v>35</v>
      </c>
    </row>
    <row r="287" spans="1:19" ht="12.75" x14ac:dyDescent="0.2">
      <c r="A287" s="39" t="s">
        <v>290</v>
      </c>
      <c r="B287" s="48">
        <v>150</v>
      </c>
      <c r="C287" s="15">
        <v>210</v>
      </c>
      <c r="D287" s="15">
        <f t="shared" si="16"/>
        <v>60</v>
      </c>
      <c r="E287" s="16">
        <v>45.717768972874119</v>
      </c>
      <c r="F287" s="16">
        <f t="shared" si="17"/>
        <v>64.004876562023767</v>
      </c>
      <c r="G287" s="16">
        <v>660.28223102712593</v>
      </c>
      <c r="H287" s="49">
        <v>641.99512343797619</v>
      </c>
      <c r="I287" s="125">
        <f t="shared" si="18"/>
        <v>6191997.2822310273</v>
      </c>
      <c r="J287" s="125">
        <f t="shared" si="19"/>
        <v>6191978.9951234376</v>
      </c>
      <c r="K287" s="57">
        <f>VLOOKUP(A287,'Study area wells'!$A$2:$O$330,6,FALSE)</f>
        <v>6192043</v>
      </c>
      <c r="L287" s="48" t="s">
        <v>294</v>
      </c>
      <c r="M287" s="17" t="s">
        <v>5</v>
      </c>
      <c r="N287" s="62" t="s">
        <v>1894</v>
      </c>
      <c r="O287" s="87"/>
      <c r="P287" s="68" t="s">
        <v>34</v>
      </c>
      <c r="Q287" s="106" t="s">
        <v>1893</v>
      </c>
      <c r="R287" s="120" t="s">
        <v>35</v>
      </c>
    </row>
    <row r="288" spans="1:19" ht="12.75" x14ac:dyDescent="0.2">
      <c r="A288" s="39" t="s">
        <v>290</v>
      </c>
      <c r="B288" s="48">
        <v>210</v>
      </c>
      <c r="C288" s="15">
        <v>230</v>
      </c>
      <c r="D288" s="15">
        <f t="shared" si="16"/>
        <v>20</v>
      </c>
      <c r="E288" s="16">
        <v>64.004876562023767</v>
      </c>
      <c r="F288" s="16">
        <f t="shared" si="17"/>
        <v>70.100579091740315</v>
      </c>
      <c r="G288" s="16">
        <v>641.99512343797619</v>
      </c>
      <c r="H288" s="49">
        <v>635.89942090825969</v>
      </c>
      <c r="I288" s="125">
        <f t="shared" si="18"/>
        <v>6191978.9951234376</v>
      </c>
      <c r="J288" s="125">
        <f t="shared" si="19"/>
        <v>6191972.8994209087</v>
      </c>
      <c r="K288" s="57">
        <f>VLOOKUP(A288,'Study area wells'!$A$2:$O$330,6,FALSE)</f>
        <v>6192043</v>
      </c>
      <c r="L288" s="48" t="s">
        <v>295</v>
      </c>
      <c r="M288" s="17" t="s">
        <v>1263</v>
      </c>
      <c r="N288" s="62" t="s">
        <v>1102</v>
      </c>
      <c r="O288" s="87"/>
      <c r="P288" s="68" t="s">
        <v>14</v>
      </c>
      <c r="Q288" s="106" t="s">
        <v>1893</v>
      </c>
      <c r="R288" s="120" t="s">
        <v>22</v>
      </c>
    </row>
    <row r="289" spans="1:18" ht="15" customHeight="1" x14ac:dyDescent="0.2">
      <c r="A289" s="39" t="s">
        <v>290</v>
      </c>
      <c r="B289" s="48">
        <v>230</v>
      </c>
      <c r="C289" s="15">
        <v>248</v>
      </c>
      <c r="D289" s="15">
        <f t="shared" si="16"/>
        <v>18</v>
      </c>
      <c r="E289" s="16">
        <v>70.100579091740315</v>
      </c>
      <c r="F289" s="16">
        <f t="shared" si="17"/>
        <v>75.586711368485211</v>
      </c>
      <c r="G289" s="16">
        <v>635.89942090825969</v>
      </c>
      <c r="H289" s="49">
        <v>630.41328863151477</v>
      </c>
      <c r="I289" s="125">
        <f t="shared" si="18"/>
        <v>6191972.8994209087</v>
      </c>
      <c r="J289" s="125">
        <f t="shared" si="19"/>
        <v>6191967.4132886315</v>
      </c>
      <c r="K289" s="57">
        <f>VLOOKUP(A289,'Study area wells'!$A$2:$O$330,6,FALSE)</f>
        <v>6192043</v>
      </c>
      <c r="L289" s="48" t="s">
        <v>296</v>
      </c>
      <c r="M289" s="17" t="s">
        <v>42</v>
      </c>
      <c r="N289" s="62" t="s">
        <v>1894</v>
      </c>
      <c r="O289" s="87"/>
      <c r="P289" s="68" t="s">
        <v>599</v>
      </c>
      <c r="Q289" s="106" t="s">
        <v>1893</v>
      </c>
      <c r="R289" s="120" t="s">
        <v>158</v>
      </c>
    </row>
    <row r="290" spans="1:18" ht="15" customHeight="1" x14ac:dyDescent="0.2">
      <c r="A290" s="39" t="s">
        <v>290</v>
      </c>
      <c r="B290" s="48">
        <v>248</v>
      </c>
      <c r="C290" s="15">
        <v>272</v>
      </c>
      <c r="D290" s="15">
        <f t="shared" si="16"/>
        <v>24</v>
      </c>
      <c r="E290" s="16">
        <v>75.586711368485211</v>
      </c>
      <c r="F290" s="16">
        <f t="shared" si="17"/>
        <v>82.901554404145074</v>
      </c>
      <c r="G290" s="16">
        <v>630.41328863151477</v>
      </c>
      <c r="H290" s="49">
        <v>623.09844559585497</v>
      </c>
      <c r="I290" s="125">
        <f t="shared" si="18"/>
        <v>6191967.4132886315</v>
      </c>
      <c r="J290" s="125">
        <f t="shared" si="19"/>
        <v>6191960.0984455962</v>
      </c>
      <c r="K290" s="57">
        <f>VLOOKUP(A290,'Study area wells'!$A$2:$O$330,6,FALSE)</f>
        <v>6192043</v>
      </c>
      <c r="L290" s="48" t="s">
        <v>297</v>
      </c>
      <c r="M290" s="17" t="s">
        <v>1263</v>
      </c>
      <c r="N290" s="62" t="s">
        <v>1102</v>
      </c>
      <c r="O290" s="87"/>
      <c r="P290" s="68" t="s">
        <v>14</v>
      </c>
      <c r="Q290" s="106" t="s">
        <v>1893</v>
      </c>
      <c r="R290" s="120" t="s">
        <v>22</v>
      </c>
    </row>
    <row r="291" spans="1:18" ht="15" customHeight="1" x14ac:dyDescent="0.2">
      <c r="A291" s="39" t="s">
        <v>290</v>
      </c>
      <c r="B291" s="48">
        <v>272</v>
      </c>
      <c r="C291" s="15">
        <v>285</v>
      </c>
      <c r="D291" s="15">
        <f t="shared" si="16"/>
        <v>13</v>
      </c>
      <c r="E291" s="16">
        <v>82.901554404145074</v>
      </c>
      <c r="F291" s="16">
        <f t="shared" si="17"/>
        <v>86.86376104846083</v>
      </c>
      <c r="G291" s="16">
        <v>623.09844559585497</v>
      </c>
      <c r="H291" s="49">
        <v>619.13623895153921</v>
      </c>
      <c r="I291" s="125">
        <f t="shared" si="18"/>
        <v>6191960.0984455962</v>
      </c>
      <c r="J291" s="125">
        <f t="shared" si="19"/>
        <v>6191956.1362389512</v>
      </c>
      <c r="K291" s="57">
        <f>VLOOKUP(A291,'Study area wells'!$A$2:$O$330,6,FALSE)</f>
        <v>6192043</v>
      </c>
      <c r="L291" s="48" t="s">
        <v>298</v>
      </c>
      <c r="M291" s="17" t="s">
        <v>42</v>
      </c>
      <c r="N291" s="62" t="s">
        <v>1894</v>
      </c>
      <c r="O291" s="87"/>
      <c r="P291" s="68" t="s">
        <v>599</v>
      </c>
      <c r="Q291" s="106" t="s">
        <v>1893</v>
      </c>
      <c r="R291" s="120" t="s">
        <v>158</v>
      </c>
    </row>
    <row r="292" spans="1:18" ht="12.75" x14ac:dyDescent="0.2">
      <c r="A292" s="39" t="s">
        <v>290</v>
      </c>
      <c r="B292" s="48">
        <v>285</v>
      </c>
      <c r="C292" s="15">
        <v>295</v>
      </c>
      <c r="D292" s="15">
        <f t="shared" si="16"/>
        <v>10</v>
      </c>
      <c r="E292" s="16">
        <v>86.86376104846083</v>
      </c>
      <c r="F292" s="16">
        <f t="shared" si="17"/>
        <v>89.911612313319111</v>
      </c>
      <c r="G292" s="16">
        <v>619.13623895153921</v>
      </c>
      <c r="H292" s="49">
        <v>616.0883876866809</v>
      </c>
      <c r="I292" s="125">
        <f t="shared" si="18"/>
        <v>6191956.1362389512</v>
      </c>
      <c r="J292" s="125">
        <f t="shared" si="19"/>
        <v>6191953.0883876868</v>
      </c>
      <c r="K292" s="57">
        <f>VLOOKUP(A292,'Study area wells'!$A$2:$O$330,6,FALSE)</f>
        <v>6192043</v>
      </c>
      <c r="L292" s="48" t="s">
        <v>299</v>
      </c>
      <c r="M292" s="17" t="s">
        <v>42</v>
      </c>
      <c r="N292" s="62" t="s">
        <v>1894</v>
      </c>
      <c r="O292" s="87"/>
      <c r="P292" s="68" t="s">
        <v>599</v>
      </c>
      <c r="Q292" s="106" t="s">
        <v>1893</v>
      </c>
      <c r="R292" s="120" t="s">
        <v>158</v>
      </c>
    </row>
    <row r="293" spans="1:18" ht="12.75" x14ac:dyDescent="0.2">
      <c r="A293" s="39" t="s">
        <v>290</v>
      </c>
      <c r="B293" s="48">
        <v>295</v>
      </c>
      <c r="C293" s="15">
        <v>310</v>
      </c>
      <c r="D293" s="15">
        <f t="shared" si="16"/>
        <v>15</v>
      </c>
      <c r="E293" s="16">
        <v>89.911612313319111</v>
      </c>
      <c r="F293" s="16">
        <f t="shared" si="17"/>
        <v>94.483389210606518</v>
      </c>
      <c r="G293" s="16">
        <v>616.0883876866809</v>
      </c>
      <c r="H293" s="49">
        <v>611.51661078939344</v>
      </c>
      <c r="I293" s="125">
        <f t="shared" si="18"/>
        <v>6191953.0883876868</v>
      </c>
      <c r="J293" s="125">
        <f t="shared" si="19"/>
        <v>6191948.5166107891</v>
      </c>
      <c r="K293" s="57">
        <f>VLOOKUP(A293,'Study area wells'!$A$2:$O$330,6,FALSE)</f>
        <v>6192043</v>
      </c>
      <c r="L293" s="48" t="s">
        <v>300</v>
      </c>
      <c r="M293" s="17" t="s">
        <v>1263</v>
      </c>
      <c r="N293" s="62" t="s">
        <v>1102</v>
      </c>
      <c r="O293" s="87"/>
      <c r="P293" s="68" t="s">
        <v>14</v>
      </c>
      <c r="Q293" s="106" t="s">
        <v>1893</v>
      </c>
      <c r="R293" s="120" t="s">
        <v>22</v>
      </c>
    </row>
    <row r="294" spans="1:18" ht="12.75" x14ac:dyDescent="0.2">
      <c r="A294" s="39" t="s">
        <v>290</v>
      </c>
      <c r="B294" s="48">
        <v>310</v>
      </c>
      <c r="C294" s="15">
        <v>320</v>
      </c>
      <c r="D294" s="15">
        <f t="shared" si="16"/>
        <v>10</v>
      </c>
      <c r="E294" s="16">
        <v>94.483389210606518</v>
      </c>
      <c r="F294" s="16">
        <f t="shared" si="17"/>
        <v>97.531240475464799</v>
      </c>
      <c r="G294" s="16">
        <v>611.51661078939344</v>
      </c>
      <c r="H294" s="49">
        <v>608.46875952453524</v>
      </c>
      <c r="I294" s="125">
        <f t="shared" si="18"/>
        <v>6191948.5166107891</v>
      </c>
      <c r="J294" s="125">
        <f t="shared" si="19"/>
        <v>6191945.4687595246</v>
      </c>
      <c r="K294" s="57">
        <f>VLOOKUP(A294,'Study area wells'!$A$2:$O$330,6,FALSE)</f>
        <v>6192043</v>
      </c>
      <c r="L294" s="48" t="s">
        <v>301</v>
      </c>
      <c r="M294" s="17" t="s">
        <v>42</v>
      </c>
      <c r="N294" s="62" t="s">
        <v>1894</v>
      </c>
      <c r="O294" s="87"/>
      <c r="P294" s="68" t="s">
        <v>599</v>
      </c>
      <c r="Q294" s="106" t="s">
        <v>1893</v>
      </c>
      <c r="R294" s="120" t="s">
        <v>158</v>
      </c>
    </row>
    <row r="295" spans="1:18" ht="12.75" x14ac:dyDescent="0.2">
      <c r="A295" s="39" t="s">
        <v>290</v>
      </c>
      <c r="B295" s="48">
        <v>320</v>
      </c>
      <c r="C295" s="15">
        <v>330</v>
      </c>
      <c r="D295" s="15">
        <f t="shared" si="16"/>
        <v>10</v>
      </c>
      <c r="E295" s="16">
        <v>97.531240475464799</v>
      </c>
      <c r="F295" s="16">
        <f t="shared" si="17"/>
        <v>100.57909174032307</v>
      </c>
      <c r="G295" s="16">
        <v>608.46875952453524</v>
      </c>
      <c r="H295" s="49">
        <v>605.42090825967693</v>
      </c>
      <c r="I295" s="125">
        <f t="shared" si="18"/>
        <v>6191945.4687595246</v>
      </c>
      <c r="J295" s="125">
        <f t="shared" si="19"/>
        <v>6191942.4209082592</v>
      </c>
      <c r="K295" s="57">
        <f>VLOOKUP(A295,'Study area wells'!$A$2:$O$330,6,FALSE)</f>
        <v>6192043</v>
      </c>
      <c r="L295" s="48" t="s">
        <v>302</v>
      </c>
      <c r="M295" s="17" t="s">
        <v>1263</v>
      </c>
      <c r="N295" s="62" t="s">
        <v>1102</v>
      </c>
      <c r="O295" s="87"/>
      <c r="P295" s="68" t="s">
        <v>21</v>
      </c>
      <c r="Q295" s="106" t="s">
        <v>1893</v>
      </c>
      <c r="R295" s="120" t="s">
        <v>22</v>
      </c>
    </row>
    <row r="296" spans="1:18" ht="12.75" x14ac:dyDescent="0.2">
      <c r="A296" s="39" t="s">
        <v>290</v>
      </c>
      <c r="B296" s="48">
        <v>330</v>
      </c>
      <c r="C296" s="15">
        <v>347</v>
      </c>
      <c r="D296" s="15">
        <f t="shared" si="16"/>
        <v>17</v>
      </c>
      <c r="E296" s="16">
        <v>100.57909174032307</v>
      </c>
      <c r="F296" s="16">
        <f t="shared" si="17"/>
        <v>105.76043889058214</v>
      </c>
      <c r="G296" s="16">
        <v>605.42090825967693</v>
      </c>
      <c r="H296" s="49">
        <v>600.23956110941788</v>
      </c>
      <c r="I296" s="125">
        <f t="shared" si="18"/>
        <v>6191942.4209082592</v>
      </c>
      <c r="J296" s="125">
        <f t="shared" si="19"/>
        <v>6191937.2395611098</v>
      </c>
      <c r="K296" s="57">
        <f>VLOOKUP(A296,'Study area wells'!$A$2:$O$330,6,FALSE)</f>
        <v>6192043</v>
      </c>
      <c r="L296" s="48" t="s">
        <v>303</v>
      </c>
      <c r="M296" s="17" t="s">
        <v>42</v>
      </c>
      <c r="N296" s="62" t="s">
        <v>1894</v>
      </c>
      <c r="O296" s="87"/>
      <c r="P296" s="68" t="s">
        <v>599</v>
      </c>
      <c r="Q296" s="106" t="s">
        <v>1893</v>
      </c>
      <c r="R296" s="120" t="s">
        <v>158</v>
      </c>
    </row>
    <row r="297" spans="1:18" ht="12.75" x14ac:dyDescent="0.2">
      <c r="A297" s="39" t="s">
        <v>290</v>
      </c>
      <c r="B297" s="48">
        <v>347</v>
      </c>
      <c r="C297" s="15">
        <v>352</v>
      </c>
      <c r="D297" s="15">
        <f t="shared" si="16"/>
        <v>5</v>
      </c>
      <c r="E297" s="16">
        <v>105.76043889058214</v>
      </c>
      <c r="F297" s="16">
        <f t="shared" si="17"/>
        <v>107.28436452301128</v>
      </c>
      <c r="G297" s="16">
        <v>600.23956110941788</v>
      </c>
      <c r="H297" s="49">
        <v>598.71563547698872</v>
      </c>
      <c r="I297" s="125">
        <f t="shared" si="18"/>
        <v>6191937.2395611098</v>
      </c>
      <c r="J297" s="125">
        <f t="shared" si="19"/>
        <v>6191935.7156354766</v>
      </c>
      <c r="K297" s="57">
        <f>VLOOKUP(A297,'Study area wells'!$A$2:$O$330,6,FALSE)</f>
        <v>6192043</v>
      </c>
      <c r="L297" s="48" t="s">
        <v>304</v>
      </c>
      <c r="M297" s="17" t="s">
        <v>3</v>
      </c>
      <c r="N297" s="62" t="s">
        <v>1102</v>
      </c>
      <c r="O297" s="87"/>
      <c r="P297" s="68" t="s">
        <v>21</v>
      </c>
      <c r="Q297" s="106" t="s">
        <v>1893</v>
      </c>
      <c r="R297" s="120" t="s">
        <v>22</v>
      </c>
    </row>
    <row r="298" spans="1:18" ht="12.75" x14ac:dyDescent="0.2">
      <c r="A298" s="39" t="s">
        <v>290</v>
      </c>
      <c r="B298" s="48">
        <v>352</v>
      </c>
      <c r="C298" s="15">
        <v>360</v>
      </c>
      <c r="D298" s="15">
        <f t="shared" si="16"/>
        <v>8</v>
      </c>
      <c r="E298" s="16">
        <v>107.28436452301128</v>
      </c>
      <c r="F298" s="16">
        <f t="shared" si="17"/>
        <v>109.72264553489789</v>
      </c>
      <c r="G298" s="16">
        <v>598.71563547698872</v>
      </c>
      <c r="H298" s="49">
        <v>596.27735446510212</v>
      </c>
      <c r="I298" s="125">
        <f t="shared" si="18"/>
        <v>6191935.7156354766</v>
      </c>
      <c r="J298" s="125">
        <f t="shared" si="19"/>
        <v>6191933.2773544649</v>
      </c>
      <c r="K298" s="57">
        <f>VLOOKUP(A298,'Study area wells'!$A$2:$O$330,6,FALSE)</f>
        <v>6192043</v>
      </c>
      <c r="L298" s="48" t="s">
        <v>305</v>
      </c>
      <c r="M298" s="17" t="s">
        <v>5</v>
      </c>
      <c r="N298" s="62" t="s">
        <v>1894</v>
      </c>
      <c r="O298" s="87"/>
      <c r="P298" s="68" t="s">
        <v>34</v>
      </c>
      <c r="Q298" s="106" t="s">
        <v>1893</v>
      </c>
      <c r="R298" s="120" t="s">
        <v>35</v>
      </c>
    </row>
    <row r="299" spans="1:18" ht="12.75" x14ac:dyDescent="0.2">
      <c r="A299" s="39" t="s">
        <v>290</v>
      </c>
      <c r="B299" s="48">
        <v>360</v>
      </c>
      <c r="C299" s="15">
        <v>365</v>
      </c>
      <c r="D299" s="15">
        <f t="shared" si="16"/>
        <v>5</v>
      </c>
      <c r="E299" s="16">
        <v>109.72264553489789</v>
      </c>
      <c r="F299" s="16">
        <f t="shared" si="17"/>
        <v>111.24657116732703</v>
      </c>
      <c r="G299" s="16">
        <v>596.27735446510212</v>
      </c>
      <c r="H299" s="49">
        <v>594.75342883267297</v>
      </c>
      <c r="I299" s="125">
        <f t="shared" si="18"/>
        <v>6191933.2773544649</v>
      </c>
      <c r="J299" s="125">
        <f t="shared" si="19"/>
        <v>6191931.7534288326</v>
      </c>
      <c r="K299" s="57">
        <f>VLOOKUP(A299,'Study area wells'!$A$2:$O$330,6,FALSE)</f>
        <v>6192043</v>
      </c>
      <c r="L299" s="48" t="s">
        <v>306</v>
      </c>
      <c r="M299" s="17" t="s">
        <v>3</v>
      </c>
      <c r="N299" s="62" t="s">
        <v>1102</v>
      </c>
      <c r="O299" s="87"/>
      <c r="P299" s="68" t="s">
        <v>21</v>
      </c>
      <c r="Q299" s="106" t="s">
        <v>1893</v>
      </c>
      <c r="R299" s="120" t="s">
        <v>22</v>
      </c>
    </row>
    <row r="300" spans="1:18" ht="12.75" x14ac:dyDescent="0.2">
      <c r="A300" s="39" t="s">
        <v>290</v>
      </c>
      <c r="B300" s="48">
        <v>365</v>
      </c>
      <c r="C300" s="15">
        <v>380</v>
      </c>
      <c r="D300" s="15">
        <f t="shared" si="16"/>
        <v>15</v>
      </c>
      <c r="E300" s="16">
        <v>111.24657116732703</v>
      </c>
      <c r="F300" s="16">
        <f t="shared" si="17"/>
        <v>115.81834806461444</v>
      </c>
      <c r="G300" s="16">
        <v>594.75342883267297</v>
      </c>
      <c r="H300" s="49">
        <v>590.18165193538562</v>
      </c>
      <c r="I300" s="125">
        <f t="shared" si="18"/>
        <v>6191931.7534288326</v>
      </c>
      <c r="J300" s="125">
        <f t="shared" si="19"/>
        <v>6191927.181651935</v>
      </c>
      <c r="K300" s="57">
        <f>VLOOKUP(A300,'Study area wells'!$A$2:$O$330,6,FALSE)</f>
        <v>6192043</v>
      </c>
      <c r="L300" s="48" t="s">
        <v>307</v>
      </c>
      <c r="M300" s="17" t="s">
        <v>1263</v>
      </c>
      <c r="N300" s="62" t="s">
        <v>1102</v>
      </c>
      <c r="O300" s="87"/>
      <c r="P300" s="68" t="s">
        <v>14</v>
      </c>
      <c r="Q300" s="106" t="s">
        <v>1893</v>
      </c>
      <c r="R300" s="120" t="s">
        <v>33</v>
      </c>
    </row>
    <row r="301" spans="1:18" ht="12.75" x14ac:dyDescent="0.2">
      <c r="A301" s="39" t="s">
        <v>290</v>
      </c>
      <c r="B301" s="48">
        <v>380</v>
      </c>
      <c r="C301" s="15">
        <v>415</v>
      </c>
      <c r="D301" s="15">
        <f t="shared" si="16"/>
        <v>35</v>
      </c>
      <c r="E301" s="16">
        <v>115.81834806461444</v>
      </c>
      <c r="F301" s="16">
        <f t="shared" si="17"/>
        <v>126.48582749161841</v>
      </c>
      <c r="G301" s="16">
        <v>590.18165193538562</v>
      </c>
      <c r="H301" s="49">
        <v>579.51417250838153</v>
      </c>
      <c r="I301" s="125">
        <f t="shared" si="18"/>
        <v>6191927.181651935</v>
      </c>
      <c r="J301" s="125">
        <f t="shared" si="19"/>
        <v>6191916.5141725084</v>
      </c>
      <c r="K301" s="57">
        <f>VLOOKUP(A301,'Study area wells'!$A$2:$O$330,6,FALSE)</f>
        <v>6192043</v>
      </c>
      <c r="L301" s="48" t="s">
        <v>1051</v>
      </c>
      <c r="M301" s="17" t="s">
        <v>1263</v>
      </c>
      <c r="N301" s="62" t="s">
        <v>1102</v>
      </c>
      <c r="O301" s="87"/>
      <c r="P301" s="68" t="s">
        <v>21</v>
      </c>
      <c r="Q301" s="106" t="s">
        <v>1893</v>
      </c>
      <c r="R301" s="120" t="s">
        <v>457</v>
      </c>
    </row>
    <row r="302" spans="1:18" ht="12.75" x14ac:dyDescent="0.2">
      <c r="A302" s="39" t="s">
        <v>290</v>
      </c>
      <c r="B302" s="48">
        <v>415</v>
      </c>
      <c r="C302" s="15">
        <v>430</v>
      </c>
      <c r="D302" s="15">
        <f t="shared" si="16"/>
        <v>15</v>
      </c>
      <c r="E302" s="16">
        <v>126.48582749161841</v>
      </c>
      <c r="F302" s="16">
        <f t="shared" si="17"/>
        <v>131.05760438890582</v>
      </c>
      <c r="G302" s="16">
        <v>579.51417250838153</v>
      </c>
      <c r="H302" s="49">
        <v>574.94239561109418</v>
      </c>
      <c r="I302" s="125">
        <f t="shared" si="18"/>
        <v>6191916.5141725084</v>
      </c>
      <c r="J302" s="125">
        <f t="shared" si="19"/>
        <v>6191911.9423956107</v>
      </c>
      <c r="K302" s="57">
        <f>VLOOKUP(A302,'Study area wells'!$A$2:$O$330,6,FALSE)</f>
        <v>6192043</v>
      </c>
      <c r="L302" s="48" t="s">
        <v>308</v>
      </c>
      <c r="M302" s="17" t="s">
        <v>36</v>
      </c>
      <c r="N302" s="62" t="s">
        <v>1894</v>
      </c>
      <c r="O302" s="87"/>
      <c r="P302" s="68" t="s">
        <v>34</v>
      </c>
      <c r="Q302" s="106" t="s">
        <v>1893</v>
      </c>
      <c r="R302" s="120" t="s">
        <v>148</v>
      </c>
    </row>
    <row r="303" spans="1:18" ht="12.75" x14ac:dyDescent="0.2">
      <c r="A303" s="39" t="s">
        <v>290</v>
      </c>
      <c r="B303" s="48">
        <v>430</v>
      </c>
      <c r="C303" s="15">
        <v>452</v>
      </c>
      <c r="D303" s="15">
        <f t="shared" si="16"/>
        <v>22</v>
      </c>
      <c r="E303" s="16">
        <v>131.05760438890582</v>
      </c>
      <c r="F303" s="16">
        <f t="shared" si="17"/>
        <v>137.76287717159403</v>
      </c>
      <c r="G303" s="16">
        <v>574.94239561109418</v>
      </c>
      <c r="H303" s="49">
        <v>568.23712282840597</v>
      </c>
      <c r="I303" s="125">
        <f t="shared" si="18"/>
        <v>6191911.9423956107</v>
      </c>
      <c r="J303" s="125">
        <f t="shared" si="19"/>
        <v>6191905.2371228281</v>
      </c>
      <c r="K303" s="57">
        <f>VLOOKUP(A303,'Study area wells'!$A$2:$O$330,6,FALSE)</f>
        <v>6192043</v>
      </c>
      <c r="L303" s="48" t="s">
        <v>309</v>
      </c>
      <c r="M303" s="17" t="s">
        <v>5</v>
      </c>
      <c r="N303" s="62" t="s">
        <v>1894</v>
      </c>
      <c r="O303" s="87"/>
      <c r="P303" s="68" t="s">
        <v>34</v>
      </c>
      <c r="Q303" s="106" t="s">
        <v>1893</v>
      </c>
      <c r="R303" s="120" t="s">
        <v>1015</v>
      </c>
    </row>
    <row r="304" spans="1:18" ht="12.75" x14ac:dyDescent="0.2">
      <c r="A304" s="39" t="s">
        <v>290</v>
      </c>
      <c r="B304" s="48">
        <v>452</v>
      </c>
      <c r="C304" s="15">
        <v>475</v>
      </c>
      <c r="D304" s="15">
        <f t="shared" si="16"/>
        <v>23</v>
      </c>
      <c r="E304" s="16">
        <v>137.76287717159403</v>
      </c>
      <c r="F304" s="16">
        <f t="shared" si="17"/>
        <v>144.77293508076806</v>
      </c>
      <c r="G304" s="16">
        <v>568.23712282840597</v>
      </c>
      <c r="H304" s="49">
        <v>561.22706491923191</v>
      </c>
      <c r="I304" s="125">
        <f t="shared" si="18"/>
        <v>6191905.2371228281</v>
      </c>
      <c r="J304" s="125">
        <f t="shared" si="19"/>
        <v>6191898.2270649197</v>
      </c>
      <c r="K304" s="57">
        <f>VLOOKUP(A304,'Study area wells'!$A$2:$O$330,6,FALSE)</f>
        <v>6192043</v>
      </c>
      <c r="L304" s="48" t="s">
        <v>310</v>
      </c>
      <c r="M304" s="17" t="s">
        <v>1263</v>
      </c>
      <c r="N304" s="62" t="s">
        <v>1102</v>
      </c>
      <c r="O304" s="87"/>
      <c r="P304" s="68" t="s">
        <v>14</v>
      </c>
      <c r="Q304" s="106" t="s">
        <v>1893</v>
      </c>
      <c r="R304" s="120" t="s">
        <v>22</v>
      </c>
    </row>
    <row r="305" spans="1:19" ht="12.75" x14ac:dyDescent="0.2">
      <c r="A305" s="39" t="s">
        <v>290</v>
      </c>
      <c r="B305" s="48">
        <v>475</v>
      </c>
      <c r="C305" s="15">
        <v>500</v>
      </c>
      <c r="D305" s="15">
        <f t="shared" si="16"/>
        <v>25</v>
      </c>
      <c r="E305" s="16">
        <v>144.77293508076806</v>
      </c>
      <c r="F305" s="16">
        <f t="shared" si="17"/>
        <v>152.39256324291375</v>
      </c>
      <c r="G305" s="16">
        <v>561.22706491923191</v>
      </c>
      <c r="H305" s="49">
        <v>553.60743675708625</v>
      </c>
      <c r="I305" s="125">
        <f t="shared" si="18"/>
        <v>6191898.2270649197</v>
      </c>
      <c r="J305" s="125">
        <f t="shared" si="19"/>
        <v>6191890.6074367575</v>
      </c>
      <c r="K305" s="57">
        <f>VLOOKUP(A305,'Study area wells'!$A$2:$O$330,6,FALSE)</f>
        <v>6192043</v>
      </c>
      <c r="L305" s="48" t="s">
        <v>311</v>
      </c>
      <c r="M305" s="17" t="s">
        <v>42</v>
      </c>
      <c r="N305" s="62" t="s">
        <v>1894</v>
      </c>
      <c r="O305" s="87"/>
      <c r="P305" s="68" t="s">
        <v>14</v>
      </c>
      <c r="Q305" s="106" t="s">
        <v>1893</v>
      </c>
      <c r="R305" s="120" t="s">
        <v>158</v>
      </c>
    </row>
    <row r="306" spans="1:19" ht="12.75" x14ac:dyDescent="0.2">
      <c r="A306" s="39" t="s">
        <v>290</v>
      </c>
      <c r="B306" s="48">
        <v>500</v>
      </c>
      <c r="C306" s="15">
        <v>530</v>
      </c>
      <c r="D306" s="15">
        <f t="shared" si="16"/>
        <v>30</v>
      </c>
      <c r="E306" s="16">
        <v>152.39256324291375</v>
      </c>
      <c r="F306" s="16">
        <f t="shared" si="17"/>
        <v>161.53611703748857</v>
      </c>
      <c r="G306" s="16">
        <v>553.60743675708625</v>
      </c>
      <c r="H306" s="49">
        <v>544.46388296251143</v>
      </c>
      <c r="I306" s="125">
        <f t="shared" si="18"/>
        <v>6191890.6074367575</v>
      </c>
      <c r="J306" s="125">
        <f t="shared" si="19"/>
        <v>6191881.4638829622</v>
      </c>
      <c r="K306" s="57">
        <f>VLOOKUP(A306,'Study area wells'!$A$2:$O$330,6,FALSE)</f>
        <v>6192043</v>
      </c>
      <c r="L306" s="48" t="s">
        <v>312</v>
      </c>
      <c r="M306" s="17" t="s">
        <v>36</v>
      </c>
      <c r="N306" s="62" t="s">
        <v>1894</v>
      </c>
      <c r="O306" s="87"/>
      <c r="P306" s="68" t="s">
        <v>14</v>
      </c>
      <c r="Q306" s="106" t="s">
        <v>1893</v>
      </c>
      <c r="R306" s="120" t="s">
        <v>35</v>
      </c>
    </row>
    <row r="307" spans="1:19" ht="12.75" x14ac:dyDescent="0.2">
      <c r="A307" s="39" t="s">
        <v>290</v>
      </c>
      <c r="B307" s="48">
        <v>530</v>
      </c>
      <c r="C307" s="15">
        <v>545</v>
      </c>
      <c r="D307" s="15">
        <f t="shared" si="16"/>
        <v>15</v>
      </c>
      <c r="E307" s="16">
        <v>161.53611703748857</v>
      </c>
      <c r="F307" s="16">
        <f t="shared" si="17"/>
        <v>166.10789393477597</v>
      </c>
      <c r="G307" s="16">
        <v>544.46388296251143</v>
      </c>
      <c r="H307" s="49">
        <v>539.89210606522397</v>
      </c>
      <c r="I307" s="125">
        <f t="shared" si="18"/>
        <v>6191881.4638829622</v>
      </c>
      <c r="J307" s="125">
        <f t="shared" si="19"/>
        <v>6191876.8921060655</v>
      </c>
      <c r="K307" s="57">
        <f>VLOOKUP(A307,'Study area wells'!$A$2:$O$330,6,FALSE)</f>
        <v>6192043</v>
      </c>
      <c r="L307" s="48" t="s">
        <v>313</v>
      </c>
      <c r="M307" s="17" t="s">
        <v>1263</v>
      </c>
      <c r="N307" s="62" t="s">
        <v>1102</v>
      </c>
      <c r="O307" s="87"/>
      <c r="P307" s="68" t="s">
        <v>14</v>
      </c>
      <c r="Q307" s="106" t="s">
        <v>1893</v>
      </c>
      <c r="R307" s="120" t="s">
        <v>22</v>
      </c>
    </row>
    <row r="308" spans="1:19" ht="12.75" x14ac:dyDescent="0.2">
      <c r="A308" s="39" t="s">
        <v>290</v>
      </c>
      <c r="B308" s="48">
        <v>545</v>
      </c>
      <c r="C308" s="15">
        <v>660</v>
      </c>
      <c r="D308" s="15">
        <f t="shared" si="16"/>
        <v>115</v>
      </c>
      <c r="E308" s="16">
        <v>166.10789393477597</v>
      </c>
      <c r="F308" s="16">
        <f t="shared" si="17"/>
        <v>201.15818348064613</v>
      </c>
      <c r="G308" s="16">
        <v>539.89210606522397</v>
      </c>
      <c r="H308" s="49">
        <v>504.84181651935387</v>
      </c>
      <c r="I308" s="125">
        <f t="shared" si="18"/>
        <v>6191876.8921060655</v>
      </c>
      <c r="J308" s="125">
        <f t="shared" si="19"/>
        <v>6191841.8418165194</v>
      </c>
      <c r="K308" s="57">
        <f>VLOOKUP(A308,'Study area wells'!$A$2:$O$330,6,FALSE)</f>
        <v>6192043</v>
      </c>
      <c r="L308" s="48" t="s">
        <v>1052</v>
      </c>
      <c r="M308" s="17" t="s">
        <v>1263</v>
      </c>
      <c r="N308" s="62" t="s">
        <v>1102</v>
      </c>
      <c r="O308" s="87"/>
      <c r="P308" s="68" t="s">
        <v>24</v>
      </c>
      <c r="Q308" s="106" t="s">
        <v>1893</v>
      </c>
      <c r="R308" s="120" t="s">
        <v>1022</v>
      </c>
    </row>
    <row r="309" spans="1:19" ht="12.75" x14ac:dyDescent="0.2">
      <c r="A309" s="39" t="s">
        <v>290</v>
      </c>
      <c r="B309" s="48">
        <v>660</v>
      </c>
      <c r="C309" s="15">
        <v>680</v>
      </c>
      <c r="D309" s="15">
        <f t="shared" si="16"/>
        <v>20</v>
      </c>
      <c r="E309" s="16">
        <v>201.15818348064613</v>
      </c>
      <c r="F309" s="16">
        <f t="shared" si="17"/>
        <v>207.25388601036269</v>
      </c>
      <c r="G309" s="16">
        <v>504.84181651935387</v>
      </c>
      <c r="H309" s="49">
        <v>498.74611398963731</v>
      </c>
      <c r="I309" s="125">
        <f t="shared" si="18"/>
        <v>6191841.8418165194</v>
      </c>
      <c r="J309" s="125">
        <f t="shared" si="19"/>
        <v>6191835.7461139895</v>
      </c>
      <c r="K309" s="57">
        <f>VLOOKUP(A309,'Study area wells'!$A$2:$O$330,6,FALSE)</f>
        <v>6192043</v>
      </c>
      <c r="L309" s="48" t="s">
        <v>1086</v>
      </c>
      <c r="M309" s="17" t="s">
        <v>2</v>
      </c>
      <c r="N309" s="62" t="s">
        <v>7</v>
      </c>
      <c r="O309" s="87"/>
      <c r="P309" s="68" t="s">
        <v>1191</v>
      </c>
      <c r="Q309" s="109" t="s">
        <v>7</v>
      </c>
      <c r="R309" s="120" t="s">
        <v>25</v>
      </c>
    </row>
    <row r="310" spans="1:19" s="13" customFormat="1" ht="15" customHeight="1" x14ac:dyDescent="0.2">
      <c r="A310" s="38" t="s">
        <v>314</v>
      </c>
      <c r="B310" s="46">
        <v>0</v>
      </c>
      <c r="C310" s="11">
        <v>30</v>
      </c>
      <c r="D310" s="11">
        <f t="shared" si="16"/>
        <v>30</v>
      </c>
      <c r="E310" s="12">
        <v>0</v>
      </c>
      <c r="F310" s="12">
        <f t="shared" si="17"/>
        <v>9.1435537945748244</v>
      </c>
      <c r="G310" s="12">
        <v>736</v>
      </c>
      <c r="H310" s="47">
        <v>726.85644620542519</v>
      </c>
      <c r="I310" s="125">
        <f t="shared" si="18"/>
        <v>6186951</v>
      </c>
      <c r="J310" s="125">
        <f t="shared" si="19"/>
        <v>6186941.8564462056</v>
      </c>
      <c r="K310" s="57">
        <f>VLOOKUP(A310,'Study area wells'!$A$2:$O$330,6,FALSE)</f>
        <v>6186951</v>
      </c>
      <c r="L310" s="46" t="s">
        <v>315</v>
      </c>
      <c r="M310" s="14" t="s">
        <v>3</v>
      </c>
      <c r="N310" s="61" t="s">
        <v>1102</v>
      </c>
      <c r="O310" s="90"/>
      <c r="P310" s="76" t="s">
        <v>11</v>
      </c>
      <c r="Q310" s="104" t="s">
        <v>1893</v>
      </c>
      <c r="R310" s="119" t="s">
        <v>22</v>
      </c>
      <c r="S310" s="58"/>
    </row>
    <row r="311" spans="1:19" s="13" customFormat="1" ht="15" customHeight="1" x14ac:dyDescent="0.2">
      <c r="A311" s="38" t="s">
        <v>314</v>
      </c>
      <c r="B311" s="46">
        <v>30</v>
      </c>
      <c r="C311" s="11">
        <v>50</v>
      </c>
      <c r="D311" s="11">
        <f t="shared" si="16"/>
        <v>20</v>
      </c>
      <c r="E311" s="12">
        <v>9.1435537945748244</v>
      </c>
      <c r="F311" s="12">
        <f t="shared" si="17"/>
        <v>15.239256324291373</v>
      </c>
      <c r="G311" s="12">
        <v>726.85644620542519</v>
      </c>
      <c r="H311" s="47">
        <v>720.76074367570868</v>
      </c>
      <c r="I311" s="125">
        <f t="shared" si="18"/>
        <v>6186941.8564462056</v>
      </c>
      <c r="J311" s="125">
        <f t="shared" si="19"/>
        <v>6186935.7607436758</v>
      </c>
      <c r="K311" s="57">
        <f>VLOOKUP(A311,'Study area wells'!$A$2:$O$330,6,FALSE)</f>
        <v>6186951</v>
      </c>
      <c r="L311" s="46" t="s">
        <v>316</v>
      </c>
      <c r="M311" s="14" t="s">
        <v>3</v>
      </c>
      <c r="N311" s="61" t="s">
        <v>1102</v>
      </c>
      <c r="O311" s="90"/>
      <c r="P311" s="76" t="s">
        <v>18</v>
      </c>
      <c r="Q311" s="104" t="s">
        <v>1893</v>
      </c>
      <c r="R311" s="119" t="s">
        <v>22</v>
      </c>
      <c r="S311" s="58"/>
    </row>
    <row r="312" spans="1:19" s="13" customFormat="1" ht="12.75" x14ac:dyDescent="0.2">
      <c r="A312" s="38" t="s">
        <v>314</v>
      </c>
      <c r="B312" s="46">
        <v>50</v>
      </c>
      <c r="C312" s="11">
        <v>80</v>
      </c>
      <c r="D312" s="11">
        <f t="shared" si="16"/>
        <v>30</v>
      </c>
      <c r="E312" s="12">
        <v>15.239256324291373</v>
      </c>
      <c r="F312" s="12">
        <f t="shared" si="17"/>
        <v>24.3828101188662</v>
      </c>
      <c r="G312" s="12">
        <v>720.76074367570868</v>
      </c>
      <c r="H312" s="47">
        <v>711.61718988113375</v>
      </c>
      <c r="I312" s="125">
        <f t="shared" si="18"/>
        <v>6186935.7607436758</v>
      </c>
      <c r="J312" s="125">
        <f t="shared" si="19"/>
        <v>6186926.6171898814</v>
      </c>
      <c r="K312" s="57">
        <f>VLOOKUP(A312,'Study area wells'!$A$2:$O$330,6,FALSE)</f>
        <v>6186951</v>
      </c>
      <c r="L312" s="46" t="s">
        <v>317</v>
      </c>
      <c r="M312" s="14" t="s">
        <v>3</v>
      </c>
      <c r="N312" s="61" t="s">
        <v>1102</v>
      </c>
      <c r="O312" s="90"/>
      <c r="P312" s="76" t="s">
        <v>18</v>
      </c>
      <c r="Q312" s="104" t="s">
        <v>1893</v>
      </c>
      <c r="R312" s="119" t="s">
        <v>22</v>
      </c>
      <c r="S312" s="58"/>
    </row>
    <row r="313" spans="1:19" s="13" customFormat="1" ht="12.75" x14ac:dyDescent="0.2">
      <c r="A313" s="38" t="s">
        <v>314</v>
      </c>
      <c r="B313" s="46">
        <v>80</v>
      </c>
      <c r="C313" s="11">
        <v>120</v>
      </c>
      <c r="D313" s="11">
        <f t="shared" si="16"/>
        <v>40</v>
      </c>
      <c r="E313" s="12">
        <v>24.3828101188662</v>
      </c>
      <c r="F313" s="12">
        <f t="shared" si="17"/>
        <v>36.574215178299298</v>
      </c>
      <c r="G313" s="12">
        <v>711.61718988113375</v>
      </c>
      <c r="H313" s="47">
        <v>699.42578482170074</v>
      </c>
      <c r="I313" s="125">
        <f t="shared" si="18"/>
        <v>6186926.6171898814</v>
      </c>
      <c r="J313" s="125">
        <f t="shared" si="19"/>
        <v>6186914.4257848216</v>
      </c>
      <c r="K313" s="57">
        <f>VLOOKUP(A313,'Study area wells'!$A$2:$O$330,6,FALSE)</f>
        <v>6186951</v>
      </c>
      <c r="L313" s="46" t="s">
        <v>1087</v>
      </c>
      <c r="M313" s="14" t="s">
        <v>1263</v>
      </c>
      <c r="N313" s="61" t="s">
        <v>1102</v>
      </c>
      <c r="O313" s="90"/>
      <c r="P313" s="76" t="s">
        <v>14</v>
      </c>
      <c r="Q313" s="104" t="s">
        <v>1893</v>
      </c>
      <c r="R313" s="119" t="s">
        <v>1012</v>
      </c>
      <c r="S313" s="58"/>
    </row>
    <row r="314" spans="1:19" s="13" customFormat="1" ht="12.75" x14ac:dyDescent="0.2">
      <c r="A314" s="38" t="s">
        <v>314</v>
      </c>
      <c r="B314" s="46">
        <v>120</v>
      </c>
      <c r="C314" s="11">
        <v>140</v>
      </c>
      <c r="D314" s="11">
        <f t="shared" si="16"/>
        <v>20</v>
      </c>
      <c r="E314" s="12">
        <v>36.574215178299298</v>
      </c>
      <c r="F314" s="12">
        <f t="shared" si="17"/>
        <v>42.669917708015845</v>
      </c>
      <c r="G314" s="12">
        <v>699.42578482170074</v>
      </c>
      <c r="H314" s="47">
        <v>693.33008229198413</v>
      </c>
      <c r="I314" s="125">
        <f t="shared" si="18"/>
        <v>6186914.4257848216</v>
      </c>
      <c r="J314" s="125">
        <f t="shared" si="19"/>
        <v>6186908.3300822917</v>
      </c>
      <c r="K314" s="57">
        <f>VLOOKUP(A314,'Study area wells'!$A$2:$O$330,6,FALSE)</f>
        <v>6186951</v>
      </c>
      <c r="L314" s="46" t="s">
        <v>318</v>
      </c>
      <c r="M314" s="14" t="s">
        <v>3</v>
      </c>
      <c r="N314" s="61" t="s">
        <v>1102</v>
      </c>
      <c r="O314" s="90"/>
      <c r="P314" s="76" t="s">
        <v>18</v>
      </c>
      <c r="Q314" s="104" t="s">
        <v>1893</v>
      </c>
      <c r="R314" s="119" t="s">
        <v>22</v>
      </c>
      <c r="S314" s="58"/>
    </row>
    <row r="315" spans="1:19" s="13" customFormat="1" ht="12.75" x14ac:dyDescent="0.2">
      <c r="A315" s="38" t="s">
        <v>314</v>
      </c>
      <c r="B315" s="46">
        <v>140</v>
      </c>
      <c r="C315" s="11">
        <v>176</v>
      </c>
      <c r="D315" s="11">
        <f t="shared" si="16"/>
        <v>36</v>
      </c>
      <c r="E315" s="12">
        <v>42.669917708015845</v>
      </c>
      <c r="F315" s="12">
        <f t="shared" si="17"/>
        <v>53.642182261505639</v>
      </c>
      <c r="G315" s="12">
        <v>693.33008229198413</v>
      </c>
      <c r="H315" s="47">
        <v>682.3578177384943</v>
      </c>
      <c r="I315" s="125">
        <f t="shared" si="18"/>
        <v>6186908.3300822917</v>
      </c>
      <c r="J315" s="125">
        <f t="shared" si="19"/>
        <v>6186897.3578177383</v>
      </c>
      <c r="K315" s="57">
        <f>VLOOKUP(A315,'Study area wells'!$A$2:$O$330,6,FALSE)</f>
        <v>6186951</v>
      </c>
      <c r="L315" s="46" t="s">
        <v>1088</v>
      </c>
      <c r="M315" s="14" t="s">
        <v>3</v>
      </c>
      <c r="N315" s="61" t="s">
        <v>1102</v>
      </c>
      <c r="O315" s="90"/>
      <c r="P315" s="76" t="s">
        <v>18</v>
      </c>
      <c r="Q315" s="104" t="s">
        <v>1893</v>
      </c>
      <c r="R315" s="119" t="s">
        <v>1016</v>
      </c>
      <c r="S315" s="58"/>
    </row>
    <row r="316" spans="1:19" s="13" customFormat="1" ht="12.75" x14ac:dyDescent="0.2">
      <c r="A316" s="38" t="s">
        <v>314</v>
      </c>
      <c r="B316" s="46">
        <v>176</v>
      </c>
      <c r="C316" s="11">
        <v>184</v>
      </c>
      <c r="D316" s="11">
        <f t="shared" si="16"/>
        <v>8</v>
      </c>
      <c r="E316" s="12">
        <v>53.642182261505639</v>
      </c>
      <c r="F316" s="12">
        <f t="shared" si="17"/>
        <v>56.080463273392255</v>
      </c>
      <c r="G316" s="12">
        <v>682.3578177384943</v>
      </c>
      <c r="H316" s="47">
        <v>679.9195367266077</v>
      </c>
      <c r="I316" s="125">
        <f t="shared" si="18"/>
        <v>6186897.3578177383</v>
      </c>
      <c r="J316" s="125">
        <f t="shared" si="19"/>
        <v>6186894.9195367265</v>
      </c>
      <c r="K316" s="57">
        <f>VLOOKUP(A316,'Study area wells'!$A$2:$O$330,6,FALSE)</f>
        <v>6186951</v>
      </c>
      <c r="L316" s="46" t="s">
        <v>319</v>
      </c>
      <c r="M316" s="14" t="s">
        <v>3</v>
      </c>
      <c r="N316" s="61" t="s">
        <v>1102</v>
      </c>
      <c r="O316" s="90"/>
      <c r="P316" s="76" t="s">
        <v>18</v>
      </c>
      <c r="Q316" s="104" t="s">
        <v>1893</v>
      </c>
      <c r="R316" s="119" t="s">
        <v>22</v>
      </c>
      <c r="S316" s="58"/>
    </row>
    <row r="317" spans="1:19" s="13" customFormat="1" ht="12.75" x14ac:dyDescent="0.2">
      <c r="A317" s="38" t="s">
        <v>314</v>
      </c>
      <c r="B317" s="46">
        <v>184</v>
      </c>
      <c r="C317" s="11">
        <v>210</v>
      </c>
      <c r="D317" s="11">
        <f t="shared" si="16"/>
        <v>26</v>
      </c>
      <c r="E317" s="12">
        <v>56.080463273392255</v>
      </c>
      <c r="F317" s="12">
        <f t="shared" si="17"/>
        <v>64.004876562023767</v>
      </c>
      <c r="G317" s="12">
        <v>679.9195367266077</v>
      </c>
      <c r="H317" s="47">
        <v>671.99512343797619</v>
      </c>
      <c r="I317" s="125">
        <f t="shared" si="18"/>
        <v>6186894.9195367265</v>
      </c>
      <c r="J317" s="125">
        <f t="shared" si="19"/>
        <v>6186886.9951234376</v>
      </c>
      <c r="K317" s="57">
        <f>VLOOKUP(A317,'Study area wells'!$A$2:$O$330,6,FALSE)</f>
        <v>6186951</v>
      </c>
      <c r="L317" s="46" t="s">
        <v>1089</v>
      </c>
      <c r="M317" s="14" t="s">
        <v>1958</v>
      </c>
      <c r="N317" s="61" t="s">
        <v>1895</v>
      </c>
      <c r="O317" s="90"/>
      <c r="P317" s="76" t="s">
        <v>11</v>
      </c>
      <c r="Q317" s="104" t="s">
        <v>1893</v>
      </c>
      <c r="R317" s="119" t="s">
        <v>22</v>
      </c>
      <c r="S317" s="58"/>
    </row>
    <row r="318" spans="1:19" s="13" customFormat="1" ht="12.75" x14ac:dyDescent="0.2">
      <c r="A318" s="38" t="s">
        <v>314</v>
      </c>
      <c r="B318" s="46">
        <v>210</v>
      </c>
      <c r="C318" s="11">
        <v>220</v>
      </c>
      <c r="D318" s="11">
        <f t="shared" si="16"/>
        <v>10</v>
      </c>
      <c r="E318" s="12">
        <v>64.004876562023767</v>
      </c>
      <c r="F318" s="12">
        <f t="shared" si="17"/>
        <v>67.052727826882048</v>
      </c>
      <c r="G318" s="12">
        <v>671.99512343797619</v>
      </c>
      <c r="H318" s="47">
        <v>668.94727217311799</v>
      </c>
      <c r="I318" s="125">
        <f t="shared" si="18"/>
        <v>6186886.9951234376</v>
      </c>
      <c r="J318" s="125">
        <f t="shared" si="19"/>
        <v>6186883.9472721731</v>
      </c>
      <c r="K318" s="57">
        <f>VLOOKUP(A318,'Study area wells'!$A$2:$O$330,6,FALSE)</f>
        <v>6186951</v>
      </c>
      <c r="L318" s="46" t="s">
        <v>320</v>
      </c>
      <c r="M318" s="14" t="s">
        <v>1958</v>
      </c>
      <c r="N318" s="61" t="s">
        <v>1895</v>
      </c>
      <c r="O318" s="90"/>
      <c r="P318" s="76" t="s">
        <v>599</v>
      </c>
      <c r="Q318" s="104" t="s">
        <v>1893</v>
      </c>
      <c r="R318" s="119" t="s">
        <v>33</v>
      </c>
      <c r="S318" s="58"/>
    </row>
    <row r="319" spans="1:19" s="13" customFormat="1" ht="12.75" x14ac:dyDescent="0.2">
      <c r="A319" s="38" t="s">
        <v>314</v>
      </c>
      <c r="B319" s="46">
        <v>220</v>
      </c>
      <c r="C319" s="11">
        <v>254</v>
      </c>
      <c r="D319" s="11">
        <f t="shared" si="16"/>
        <v>34</v>
      </c>
      <c r="E319" s="12">
        <v>67.052727826882048</v>
      </c>
      <c r="F319" s="12">
        <f t="shared" si="17"/>
        <v>77.415422127400177</v>
      </c>
      <c r="G319" s="12">
        <v>668.94727217311799</v>
      </c>
      <c r="H319" s="47">
        <v>658.58457787259977</v>
      </c>
      <c r="I319" s="125">
        <f t="shared" si="18"/>
        <v>6186883.9472721731</v>
      </c>
      <c r="J319" s="125">
        <f t="shared" si="19"/>
        <v>6186873.5845778724</v>
      </c>
      <c r="K319" s="57">
        <f>VLOOKUP(A319,'Study area wells'!$A$2:$O$330,6,FALSE)</f>
        <v>6186951</v>
      </c>
      <c r="L319" s="46" t="s">
        <v>1053</v>
      </c>
      <c r="M319" s="14" t="s">
        <v>1263</v>
      </c>
      <c r="N319" s="61" t="s">
        <v>1102</v>
      </c>
      <c r="O319" s="90"/>
      <c r="P319" s="76" t="s">
        <v>14</v>
      </c>
      <c r="Q319" s="104" t="s">
        <v>1893</v>
      </c>
      <c r="R319" s="119" t="s">
        <v>1016</v>
      </c>
      <c r="S319" s="58"/>
    </row>
    <row r="320" spans="1:19" s="13" customFormat="1" ht="15" customHeight="1" x14ac:dyDescent="0.2">
      <c r="A320" s="38" t="s">
        <v>314</v>
      </c>
      <c r="B320" s="46">
        <v>254</v>
      </c>
      <c r="C320" s="11">
        <v>260</v>
      </c>
      <c r="D320" s="11">
        <f t="shared" si="16"/>
        <v>6</v>
      </c>
      <c r="E320" s="12">
        <v>77.415422127400177</v>
      </c>
      <c r="F320" s="12">
        <f t="shared" si="17"/>
        <v>79.244132886315143</v>
      </c>
      <c r="G320" s="12">
        <v>658.58457787259977</v>
      </c>
      <c r="H320" s="47">
        <v>656.75586711368487</v>
      </c>
      <c r="I320" s="125">
        <f t="shared" si="18"/>
        <v>6186873.5845778724</v>
      </c>
      <c r="J320" s="125">
        <f t="shared" si="19"/>
        <v>6186871.7558671134</v>
      </c>
      <c r="K320" s="57">
        <f>VLOOKUP(A320,'Study area wells'!$A$2:$O$330,6,FALSE)</f>
        <v>6186951</v>
      </c>
      <c r="L320" s="46" t="s">
        <v>321</v>
      </c>
      <c r="M320" s="14" t="s">
        <v>1263</v>
      </c>
      <c r="N320" s="61" t="s">
        <v>1102</v>
      </c>
      <c r="O320" s="90"/>
      <c r="P320" s="76" t="s">
        <v>21</v>
      </c>
      <c r="Q320" s="104" t="s">
        <v>1893</v>
      </c>
      <c r="R320" s="119" t="s">
        <v>22</v>
      </c>
      <c r="S320" s="58"/>
    </row>
    <row r="321" spans="1:19" s="13" customFormat="1" ht="15" customHeight="1" x14ac:dyDescent="0.2">
      <c r="A321" s="38" t="s">
        <v>314</v>
      </c>
      <c r="B321" s="46">
        <v>260</v>
      </c>
      <c r="C321" s="11">
        <v>295</v>
      </c>
      <c r="D321" s="11">
        <f t="shared" si="16"/>
        <v>35</v>
      </c>
      <c r="E321" s="12">
        <v>79.244132886315143</v>
      </c>
      <c r="F321" s="12">
        <f t="shared" si="17"/>
        <v>89.911612313319111</v>
      </c>
      <c r="G321" s="12">
        <v>656.75586711368487</v>
      </c>
      <c r="H321" s="47">
        <v>646.0883876866809</v>
      </c>
      <c r="I321" s="125">
        <f t="shared" si="18"/>
        <v>6186871.7558671134</v>
      </c>
      <c r="J321" s="125">
        <f t="shared" si="19"/>
        <v>6186861.0883876868</v>
      </c>
      <c r="K321" s="57">
        <f>VLOOKUP(A321,'Study area wells'!$A$2:$O$330,6,FALSE)</f>
        <v>6186951</v>
      </c>
      <c r="L321" s="46" t="s">
        <v>322</v>
      </c>
      <c r="M321" s="14" t="s">
        <v>2</v>
      </c>
      <c r="N321" s="61" t="s">
        <v>7</v>
      </c>
      <c r="O321" s="90"/>
      <c r="P321" s="76" t="s">
        <v>15</v>
      </c>
      <c r="Q321" s="114" t="s">
        <v>7</v>
      </c>
      <c r="R321" s="119" t="s">
        <v>25</v>
      </c>
      <c r="S321" s="58"/>
    </row>
    <row r="322" spans="1:19" ht="15" customHeight="1" x14ac:dyDescent="0.2">
      <c r="A322" s="39" t="s">
        <v>323</v>
      </c>
      <c r="B322" s="48">
        <v>0</v>
      </c>
      <c r="C322" s="15">
        <v>70</v>
      </c>
      <c r="D322" s="15">
        <f t="shared" ref="D322:D385" si="20">C322-B322</f>
        <v>70</v>
      </c>
      <c r="E322" s="16">
        <v>0</v>
      </c>
      <c r="F322" s="16">
        <f t="shared" ref="F322:F385" si="21">C322/3.281</f>
        <v>21.334958854007922</v>
      </c>
      <c r="G322" s="16">
        <v>705</v>
      </c>
      <c r="H322" s="49">
        <v>683.66504114599206</v>
      </c>
      <c r="I322" s="125">
        <f t="shared" ref="I322:I385" si="22">K322-E322</f>
        <v>6190411</v>
      </c>
      <c r="J322" s="125">
        <f t="shared" ref="J322:J385" si="23">K322-F322</f>
        <v>6190389.6650411459</v>
      </c>
      <c r="K322" s="57">
        <f>VLOOKUP(A322,'Study area wells'!$A$2:$O$330,6,FALSE)</f>
        <v>6190411</v>
      </c>
      <c r="L322" s="48" t="s">
        <v>324</v>
      </c>
      <c r="M322" s="17" t="s">
        <v>3</v>
      </c>
      <c r="N322" s="62" t="s">
        <v>1102</v>
      </c>
      <c r="O322" s="87"/>
      <c r="P322" s="68" t="s">
        <v>11</v>
      </c>
      <c r="Q322" s="106" t="s">
        <v>1893</v>
      </c>
      <c r="R322" s="120" t="s">
        <v>22</v>
      </c>
    </row>
    <row r="323" spans="1:19" ht="15" customHeight="1" x14ac:dyDescent="0.2">
      <c r="A323" s="39" t="s">
        <v>323</v>
      </c>
      <c r="B323" s="48">
        <v>70</v>
      </c>
      <c r="C323" s="15">
        <v>90</v>
      </c>
      <c r="D323" s="15">
        <f t="shared" si="20"/>
        <v>20</v>
      </c>
      <c r="E323" s="16">
        <v>21.334958854007922</v>
      </c>
      <c r="F323" s="16">
        <f t="shared" si="21"/>
        <v>27.430661383724473</v>
      </c>
      <c r="G323" s="16">
        <v>683.66504114599206</v>
      </c>
      <c r="H323" s="49">
        <v>677.56933861627556</v>
      </c>
      <c r="I323" s="125">
        <f t="shared" si="22"/>
        <v>6190389.6650411459</v>
      </c>
      <c r="J323" s="125">
        <f t="shared" si="23"/>
        <v>6190383.569338616</v>
      </c>
      <c r="K323" s="57">
        <f>VLOOKUP(A323,'Study area wells'!$A$2:$O$330,6,FALSE)</f>
        <v>6190411</v>
      </c>
      <c r="L323" s="48" t="s">
        <v>325</v>
      </c>
      <c r="M323" s="17" t="s">
        <v>3</v>
      </c>
      <c r="N323" s="62" t="s">
        <v>1102</v>
      </c>
      <c r="O323" s="87"/>
      <c r="P323" s="68" t="s">
        <v>11</v>
      </c>
      <c r="Q323" s="106" t="s">
        <v>1893</v>
      </c>
      <c r="R323" s="120" t="s">
        <v>22</v>
      </c>
    </row>
    <row r="324" spans="1:19" ht="12.75" x14ac:dyDescent="0.2">
      <c r="A324" s="39" t="s">
        <v>323</v>
      </c>
      <c r="B324" s="48">
        <v>90</v>
      </c>
      <c r="C324" s="15">
        <v>118</v>
      </c>
      <c r="D324" s="15">
        <f t="shared" si="20"/>
        <v>28</v>
      </c>
      <c r="E324" s="16">
        <v>27.430661383724473</v>
      </c>
      <c r="F324" s="16">
        <f t="shared" si="21"/>
        <v>35.96464492532764</v>
      </c>
      <c r="G324" s="16">
        <v>677.56933861627556</v>
      </c>
      <c r="H324" s="49">
        <v>669.03535507467234</v>
      </c>
      <c r="I324" s="125">
        <f t="shared" si="22"/>
        <v>6190383.569338616</v>
      </c>
      <c r="J324" s="125">
        <f t="shared" si="23"/>
        <v>6190375.0353550743</v>
      </c>
      <c r="K324" s="57">
        <f>VLOOKUP(A324,'Study area wells'!$A$2:$O$330,6,FALSE)</f>
        <v>6190411</v>
      </c>
      <c r="L324" s="48" t="s">
        <v>1054</v>
      </c>
      <c r="M324" s="17" t="s">
        <v>1958</v>
      </c>
      <c r="N324" s="62" t="s">
        <v>1895</v>
      </c>
      <c r="O324" s="87"/>
      <c r="P324" s="68" t="s">
        <v>21</v>
      </c>
      <c r="Q324" s="106" t="s">
        <v>1893</v>
      </c>
      <c r="R324" s="120" t="s">
        <v>359</v>
      </c>
    </row>
    <row r="325" spans="1:19" ht="12.75" x14ac:dyDescent="0.2">
      <c r="A325" s="39" t="s">
        <v>323</v>
      </c>
      <c r="B325" s="48">
        <v>118</v>
      </c>
      <c r="C325" s="15">
        <v>138</v>
      </c>
      <c r="D325" s="15">
        <f t="shared" si="20"/>
        <v>20</v>
      </c>
      <c r="E325" s="16">
        <v>35.96464492532764</v>
      </c>
      <c r="F325" s="16">
        <f t="shared" si="21"/>
        <v>42.060347455044194</v>
      </c>
      <c r="G325" s="16">
        <v>669.03535507467234</v>
      </c>
      <c r="H325" s="49">
        <v>662.93965254495583</v>
      </c>
      <c r="I325" s="125">
        <f t="shared" si="22"/>
        <v>6190375.0353550743</v>
      </c>
      <c r="J325" s="125">
        <f t="shared" si="23"/>
        <v>6190368.9396525454</v>
      </c>
      <c r="K325" s="57">
        <f>VLOOKUP(A325,'Study area wells'!$A$2:$O$330,6,FALSE)</f>
        <v>6190411</v>
      </c>
      <c r="L325" s="48" t="s">
        <v>326</v>
      </c>
      <c r="M325" s="17" t="s">
        <v>1263</v>
      </c>
      <c r="N325" s="62" t="s">
        <v>1102</v>
      </c>
      <c r="O325" s="87"/>
      <c r="P325" s="68" t="s">
        <v>14</v>
      </c>
      <c r="Q325" s="106" t="s">
        <v>1893</v>
      </c>
      <c r="R325" s="120" t="s">
        <v>22</v>
      </c>
    </row>
    <row r="326" spans="1:19" ht="12.75" x14ac:dyDescent="0.2">
      <c r="A326" s="39" t="s">
        <v>323</v>
      </c>
      <c r="B326" s="48">
        <v>138</v>
      </c>
      <c r="C326" s="15">
        <v>158</v>
      </c>
      <c r="D326" s="15">
        <f t="shared" si="20"/>
        <v>20</v>
      </c>
      <c r="E326" s="16">
        <v>42.060347455044194</v>
      </c>
      <c r="F326" s="16">
        <f t="shared" si="21"/>
        <v>48.156049984760742</v>
      </c>
      <c r="G326" s="16">
        <v>662.93965254495583</v>
      </c>
      <c r="H326" s="49">
        <v>656.84395001523922</v>
      </c>
      <c r="I326" s="125">
        <f t="shared" si="22"/>
        <v>6190368.9396525454</v>
      </c>
      <c r="J326" s="125">
        <f t="shared" si="23"/>
        <v>6190362.8439500155</v>
      </c>
      <c r="K326" s="57">
        <f>VLOOKUP(A326,'Study area wells'!$A$2:$O$330,6,FALSE)</f>
        <v>6190411</v>
      </c>
      <c r="L326" s="48" t="s">
        <v>327</v>
      </c>
      <c r="M326" s="17" t="s">
        <v>5</v>
      </c>
      <c r="N326" s="62" t="s">
        <v>1894</v>
      </c>
      <c r="O326" s="87"/>
      <c r="P326" s="68" t="s">
        <v>34</v>
      </c>
      <c r="Q326" s="106" t="s">
        <v>1893</v>
      </c>
      <c r="R326" s="120" t="s">
        <v>35</v>
      </c>
    </row>
    <row r="327" spans="1:19" s="13" customFormat="1" ht="12.75" x14ac:dyDescent="0.2">
      <c r="A327" s="38" t="s">
        <v>328</v>
      </c>
      <c r="B327" s="46">
        <v>0</v>
      </c>
      <c r="C327" s="11">
        <v>15</v>
      </c>
      <c r="D327" s="11">
        <f t="shared" si="20"/>
        <v>15</v>
      </c>
      <c r="E327" s="12">
        <v>0</v>
      </c>
      <c r="F327" s="12">
        <f t="shared" si="21"/>
        <v>4.5717768972874122</v>
      </c>
      <c r="G327" s="12">
        <v>774</v>
      </c>
      <c r="H327" s="47">
        <v>769.42822310271254</v>
      </c>
      <c r="I327" s="125">
        <f t="shared" si="22"/>
        <v>6196172</v>
      </c>
      <c r="J327" s="125">
        <f t="shared" si="23"/>
        <v>6196167.4282231024</v>
      </c>
      <c r="K327" s="57">
        <f>VLOOKUP(A327,'Study area wells'!$A$2:$O$330,6,FALSE)</f>
        <v>6196172</v>
      </c>
      <c r="L327" s="46" t="s">
        <v>22</v>
      </c>
      <c r="M327" s="14" t="s">
        <v>3</v>
      </c>
      <c r="N327" s="61" t="s">
        <v>1102</v>
      </c>
      <c r="O327" s="90"/>
      <c r="P327" s="76" t="s">
        <v>11</v>
      </c>
      <c r="Q327" s="104" t="s">
        <v>1893</v>
      </c>
      <c r="R327" s="119" t="s">
        <v>22</v>
      </c>
      <c r="S327" s="58"/>
    </row>
    <row r="328" spans="1:19" s="13" customFormat="1" ht="12.75" x14ac:dyDescent="0.2">
      <c r="A328" s="38" t="s">
        <v>328</v>
      </c>
      <c r="B328" s="46">
        <v>15</v>
      </c>
      <c r="C328" s="11">
        <v>150</v>
      </c>
      <c r="D328" s="11">
        <f t="shared" si="20"/>
        <v>135</v>
      </c>
      <c r="E328" s="12">
        <v>4.5717768972874122</v>
      </c>
      <c r="F328" s="12">
        <f t="shared" si="21"/>
        <v>45.717768972874119</v>
      </c>
      <c r="G328" s="12">
        <v>769.42822310271254</v>
      </c>
      <c r="H328" s="47">
        <v>728.28223102712593</v>
      </c>
      <c r="I328" s="125">
        <f t="shared" si="22"/>
        <v>6196167.4282231024</v>
      </c>
      <c r="J328" s="125">
        <f t="shared" si="23"/>
        <v>6196126.2822310273</v>
      </c>
      <c r="K328" s="57">
        <f>VLOOKUP(A328,'Study area wells'!$A$2:$O$330,6,FALSE)</f>
        <v>6196172</v>
      </c>
      <c r="L328" s="46" t="s">
        <v>1090</v>
      </c>
      <c r="M328" s="14" t="s">
        <v>1091</v>
      </c>
      <c r="N328" s="61" t="s">
        <v>7</v>
      </c>
      <c r="O328" s="90"/>
      <c r="P328" s="76" t="s">
        <v>13</v>
      </c>
      <c r="Q328" s="114" t="s">
        <v>7</v>
      </c>
      <c r="R328" s="119" t="s">
        <v>25</v>
      </c>
      <c r="S328" s="58"/>
    </row>
    <row r="329" spans="1:19" ht="12.75" x14ac:dyDescent="0.2">
      <c r="A329" s="39" t="s">
        <v>329</v>
      </c>
      <c r="B329" s="48">
        <v>0</v>
      </c>
      <c r="C329" s="15">
        <v>180</v>
      </c>
      <c r="D329" s="15">
        <f t="shared" si="20"/>
        <v>180</v>
      </c>
      <c r="E329" s="16">
        <v>0</v>
      </c>
      <c r="F329" s="16">
        <f t="shared" si="21"/>
        <v>54.861322767448947</v>
      </c>
      <c r="G329" s="16">
        <v>651</v>
      </c>
      <c r="H329" s="49">
        <v>596.138677232551</v>
      </c>
      <c r="I329" s="125">
        <f t="shared" si="22"/>
        <v>6213045</v>
      </c>
      <c r="J329" s="125">
        <f t="shared" si="23"/>
        <v>6212990.1386772329</v>
      </c>
      <c r="K329" s="57">
        <f>VLOOKUP(A329,'Study area wells'!$A$2:$O$330,6,FALSE)</f>
        <v>6213045</v>
      </c>
      <c r="L329" s="48" t="s">
        <v>267</v>
      </c>
      <c r="M329" s="17" t="s">
        <v>1263</v>
      </c>
      <c r="N329" s="62" t="s">
        <v>1102</v>
      </c>
      <c r="O329" s="87"/>
      <c r="P329" s="68" t="s">
        <v>14</v>
      </c>
      <c r="Q329" s="106" t="s">
        <v>1893</v>
      </c>
      <c r="R329" s="120" t="s">
        <v>22</v>
      </c>
    </row>
    <row r="330" spans="1:19" ht="12.75" x14ac:dyDescent="0.2">
      <c r="A330" s="39" t="s">
        <v>329</v>
      </c>
      <c r="B330" s="48">
        <v>180</v>
      </c>
      <c r="C330" s="15">
        <v>300</v>
      </c>
      <c r="D330" s="15">
        <f t="shared" si="20"/>
        <v>120</v>
      </c>
      <c r="E330" s="16">
        <v>54.861322767448947</v>
      </c>
      <c r="F330" s="16">
        <f t="shared" si="21"/>
        <v>91.435537945748237</v>
      </c>
      <c r="G330" s="16">
        <v>596.138677232551</v>
      </c>
      <c r="H330" s="49">
        <v>559.56446205425175</v>
      </c>
      <c r="I330" s="125">
        <f t="shared" si="22"/>
        <v>6212990.1386772329</v>
      </c>
      <c r="J330" s="125">
        <f t="shared" si="23"/>
        <v>6212953.5644620545</v>
      </c>
      <c r="K330" s="57">
        <f>VLOOKUP(A330,'Study area wells'!$A$2:$O$330,6,FALSE)</f>
        <v>6213045</v>
      </c>
      <c r="L330" s="48" t="s">
        <v>1055</v>
      </c>
      <c r="M330" s="17" t="s">
        <v>1091</v>
      </c>
      <c r="N330" s="62" t="s">
        <v>7</v>
      </c>
      <c r="O330" s="87"/>
      <c r="P330" s="68" t="s">
        <v>13</v>
      </c>
      <c r="Q330" s="109" t="s">
        <v>7</v>
      </c>
      <c r="R330" s="120" t="s">
        <v>23</v>
      </c>
    </row>
    <row r="331" spans="1:19" s="13" customFormat="1" ht="12.75" x14ac:dyDescent="0.2">
      <c r="A331" s="38" t="s">
        <v>330</v>
      </c>
      <c r="B331" s="46">
        <v>0</v>
      </c>
      <c r="C331" s="11">
        <v>50</v>
      </c>
      <c r="D331" s="11">
        <f t="shared" si="20"/>
        <v>50</v>
      </c>
      <c r="E331" s="12">
        <v>0</v>
      </c>
      <c r="F331" s="12">
        <f t="shared" si="21"/>
        <v>15.239256324291373</v>
      </c>
      <c r="G331" s="12">
        <v>704</v>
      </c>
      <c r="H331" s="47">
        <v>688.76074367570868</v>
      </c>
      <c r="I331" s="125">
        <f t="shared" si="22"/>
        <v>6182102</v>
      </c>
      <c r="J331" s="125">
        <f t="shared" si="23"/>
        <v>6182086.7607436758</v>
      </c>
      <c r="K331" s="57">
        <f>VLOOKUP(A331,'Study area wells'!$A$2:$O$330,6,FALSE)</f>
        <v>6182102</v>
      </c>
      <c r="L331" s="46" t="s">
        <v>22</v>
      </c>
      <c r="M331" s="14" t="s">
        <v>3</v>
      </c>
      <c r="N331" s="61" t="s">
        <v>1102</v>
      </c>
      <c r="O331" s="90"/>
      <c r="P331" s="76" t="s">
        <v>11</v>
      </c>
      <c r="Q331" s="104" t="s">
        <v>1893</v>
      </c>
      <c r="R331" s="119" t="s">
        <v>22</v>
      </c>
      <c r="S331" s="58"/>
    </row>
    <row r="332" spans="1:19" s="13" customFormat="1" ht="12.75" x14ac:dyDescent="0.2">
      <c r="A332" s="38" t="s">
        <v>330</v>
      </c>
      <c r="B332" s="46">
        <v>50</v>
      </c>
      <c r="C332" s="11">
        <v>175</v>
      </c>
      <c r="D332" s="11">
        <f t="shared" si="20"/>
        <v>125</v>
      </c>
      <c r="E332" s="12">
        <v>15.239256324291373</v>
      </c>
      <c r="F332" s="12">
        <f t="shared" si="21"/>
        <v>53.337397135019806</v>
      </c>
      <c r="G332" s="12">
        <v>688.76074367570868</v>
      </c>
      <c r="H332" s="47">
        <v>650.66260286498016</v>
      </c>
      <c r="I332" s="125">
        <f t="shared" si="22"/>
        <v>6182086.7607436758</v>
      </c>
      <c r="J332" s="125">
        <f t="shared" si="23"/>
        <v>6182048.6626028651</v>
      </c>
      <c r="K332" s="57">
        <f>VLOOKUP(A332,'Study area wells'!$A$2:$O$330,6,FALSE)</f>
        <v>6182102</v>
      </c>
      <c r="L332" s="46" t="s">
        <v>35</v>
      </c>
      <c r="M332" s="14" t="s">
        <v>5</v>
      </c>
      <c r="N332" s="61" t="s">
        <v>1894</v>
      </c>
      <c r="O332" s="90"/>
      <c r="P332" s="76" t="s">
        <v>632</v>
      </c>
      <c r="Q332" s="104" t="s">
        <v>1893</v>
      </c>
      <c r="R332" s="119" t="s">
        <v>35</v>
      </c>
      <c r="S332" s="58"/>
    </row>
    <row r="333" spans="1:19" s="13" customFormat="1" ht="12.75" x14ac:dyDescent="0.2">
      <c r="A333" s="38" t="s">
        <v>330</v>
      </c>
      <c r="B333" s="46">
        <v>175</v>
      </c>
      <c r="C333" s="11">
        <v>200</v>
      </c>
      <c r="D333" s="11">
        <f t="shared" si="20"/>
        <v>25</v>
      </c>
      <c r="E333" s="12">
        <v>53.337397135019806</v>
      </c>
      <c r="F333" s="12">
        <f t="shared" si="21"/>
        <v>60.957025297165494</v>
      </c>
      <c r="G333" s="12">
        <v>650.66260286498016</v>
      </c>
      <c r="H333" s="47">
        <v>643.0429747028345</v>
      </c>
      <c r="I333" s="125">
        <f t="shared" si="22"/>
        <v>6182048.6626028651</v>
      </c>
      <c r="J333" s="125">
        <f t="shared" si="23"/>
        <v>6182041.042974703</v>
      </c>
      <c r="K333" s="57">
        <f>VLOOKUP(A333,'Study area wells'!$A$2:$O$330,6,FALSE)</f>
        <v>6182102</v>
      </c>
      <c r="L333" s="46" t="s">
        <v>331</v>
      </c>
      <c r="M333" s="14" t="s">
        <v>1</v>
      </c>
      <c r="N333" s="61" t="s">
        <v>7</v>
      </c>
      <c r="O333" s="90"/>
      <c r="P333" s="76" t="s">
        <v>10</v>
      </c>
      <c r="Q333" s="114" t="s">
        <v>7</v>
      </c>
      <c r="R333" s="119" t="s">
        <v>29</v>
      </c>
      <c r="S333" s="58"/>
    </row>
    <row r="334" spans="1:19" ht="12.75" x14ac:dyDescent="0.2">
      <c r="A334" s="39" t="s">
        <v>332</v>
      </c>
      <c r="B334" s="48">
        <v>0</v>
      </c>
      <c r="C334" s="15">
        <v>13</v>
      </c>
      <c r="D334" s="15">
        <f t="shared" si="20"/>
        <v>13</v>
      </c>
      <c r="E334" s="16">
        <v>0</v>
      </c>
      <c r="F334" s="16">
        <f t="shared" si="21"/>
        <v>3.9622066443157573</v>
      </c>
      <c r="G334" s="16">
        <v>731</v>
      </c>
      <c r="H334" s="49">
        <v>727.03779335568424</v>
      </c>
      <c r="I334" s="125">
        <f t="shared" si="22"/>
        <v>6183807</v>
      </c>
      <c r="J334" s="125">
        <f t="shared" si="23"/>
        <v>6183803.037793356</v>
      </c>
      <c r="K334" s="57">
        <f>VLOOKUP(A334,'Study area wells'!$A$2:$O$330,6,FALSE)</f>
        <v>6183807</v>
      </c>
      <c r="L334" s="48" t="s">
        <v>22</v>
      </c>
      <c r="M334" s="17" t="s">
        <v>3</v>
      </c>
      <c r="N334" s="62" t="s">
        <v>1102</v>
      </c>
      <c r="O334" s="87"/>
      <c r="P334" s="68" t="s">
        <v>11</v>
      </c>
      <c r="Q334" s="106" t="s">
        <v>1893</v>
      </c>
      <c r="R334" s="120" t="s">
        <v>22</v>
      </c>
    </row>
    <row r="335" spans="1:19" ht="12.75" x14ac:dyDescent="0.2">
      <c r="A335" s="39" t="s">
        <v>332</v>
      </c>
      <c r="B335" s="48">
        <v>13</v>
      </c>
      <c r="C335" s="15">
        <v>148</v>
      </c>
      <c r="D335" s="15">
        <f t="shared" si="20"/>
        <v>135</v>
      </c>
      <c r="E335" s="16">
        <v>3.9622066443157573</v>
      </c>
      <c r="F335" s="16">
        <f t="shared" si="21"/>
        <v>45.108198719902468</v>
      </c>
      <c r="G335" s="16">
        <v>727.03779335568424</v>
      </c>
      <c r="H335" s="49">
        <v>685.89180128009752</v>
      </c>
      <c r="I335" s="125">
        <f t="shared" si="22"/>
        <v>6183803.037793356</v>
      </c>
      <c r="J335" s="125">
        <f t="shared" si="23"/>
        <v>6183761.89180128</v>
      </c>
      <c r="K335" s="57">
        <f>VLOOKUP(A335,'Study area wells'!$A$2:$O$330,6,FALSE)</f>
        <v>6183807</v>
      </c>
      <c r="L335" s="48" t="s">
        <v>25</v>
      </c>
      <c r="M335" s="17" t="s">
        <v>2</v>
      </c>
      <c r="N335" s="62" t="s">
        <v>7</v>
      </c>
      <c r="O335" s="87"/>
      <c r="P335" s="68" t="s">
        <v>15</v>
      </c>
      <c r="Q335" s="109" t="s">
        <v>7</v>
      </c>
      <c r="R335" s="120" t="s">
        <v>25</v>
      </c>
    </row>
    <row r="336" spans="1:19" s="13" customFormat="1" ht="12.75" x14ac:dyDescent="0.2">
      <c r="A336" s="38" t="s">
        <v>333</v>
      </c>
      <c r="B336" s="46">
        <v>0</v>
      </c>
      <c r="C336" s="11">
        <v>4</v>
      </c>
      <c r="D336" s="11">
        <f t="shared" si="20"/>
        <v>4</v>
      </c>
      <c r="E336" s="12">
        <v>0</v>
      </c>
      <c r="F336" s="12">
        <f t="shared" si="21"/>
        <v>1.2191405059433098</v>
      </c>
      <c r="G336" s="12">
        <v>736</v>
      </c>
      <c r="H336" s="47">
        <v>734.7808594940567</v>
      </c>
      <c r="I336" s="125">
        <f t="shared" si="22"/>
        <v>6181685</v>
      </c>
      <c r="J336" s="125">
        <f t="shared" si="23"/>
        <v>6181683.7808594937</v>
      </c>
      <c r="K336" s="57">
        <f>VLOOKUP(A336,'Study area wells'!$A$2:$O$330,6,FALSE)</f>
        <v>6181685</v>
      </c>
      <c r="L336" s="46" t="s">
        <v>22</v>
      </c>
      <c r="M336" s="14" t="s">
        <v>3</v>
      </c>
      <c r="N336" s="61" t="s">
        <v>1102</v>
      </c>
      <c r="O336" s="90"/>
      <c r="P336" s="76" t="s">
        <v>11</v>
      </c>
      <c r="Q336" s="104" t="s">
        <v>1893</v>
      </c>
      <c r="R336" s="119" t="s">
        <v>22</v>
      </c>
      <c r="S336" s="58"/>
    </row>
    <row r="337" spans="1:19" s="13" customFormat="1" ht="12.75" x14ac:dyDescent="0.2">
      <c r="A337" s="38" t="s">
        <v>333</v>
      </c>
      <c r="B337" s="46">
        <v>4</v>
      </c>
      <c r="C337" s="11">
        <v>40</v>
      </c>
      <c r="D337" s="11">
        <f t="shared" si="20"/>
        <v>36</v>
      </c>
      <c r="E337" s="12">
        <v>1.2191405059433098</v>
      </c>
      <c r="F337" s="12">
        <f t="shared" si="21"/>
        <v>12.1914050594331</v>
      </c>
      <c r="G337" s="12">
        <v>734.7808594940567</v>
      </c>
      <c r="H337" s="47">
        <v>723.80859494056688</v>
      </c>
      <c r="I337" s="125">
        <f t="shared" si="22"/>
        <v>6181683.7808594937</v>
      </c>
      <c r="J337" s="125">
        <f t="shared" si="23"/>
        <v>6181672.8085949402</v>
      </c>
      <c r="K337" s="57">
        <f>VLOOKUP(A337,'Study area wells'!$A$2:$O$330,6,FALSE)</f>
        <v>6181685</v>
      </c>
      <c r="L337" s="46" t="s">
        <v>1056</v>
      </c>
      <c r="M337" s="14" t="s">
        <v>1091</v>
      </c>
      <c r="N337" s="61" t="s">
        <v>7</v>
      </c>
      <c r="O337" s="90"/>
      <c r="P337" s="76" t="s">
        <v>13</v>
      </c>
      <c r="Q337" s="114" t="s">
        <v>7</v>
      </c>
      <c r="R337" s="119" t="s">
        <v>397</v>
      </c>
      <c r="S337" s="58"/>
    </row>
    <row r="338" spans="1:19" ht="12.75" x14ac:dyDescent="0.2">
      <c r="A338" s="39" t="s">
        <v>334</v>
      </c>
      <c r="B338" s="48">
        <v>0</v>
      </c>
      <c r="C338" s="15">
        <v>120</v>
      </c>
      <c r="D338" s="15">
        <f t="shared" si="20"/>
        <v>120</v>
      </c>
      <c r="E338" s="16">
        <v>0</v>
      </c>
      <c r="F338" s="16">
        <f t="shared" si="21"/>
        <v>36.574215178299298</v>
      </c>
      <c r="G338" s="16">
        <v>697</v>
      </c>
      <c r="H338" s="49">
        <v>660.42578482170074</v>
      </c>
      <c r="I338" s="125">
        <f t="shared" si="22"/>
        <v>6182376</v>
      </c>
      <c r="J338" s="125">
        <f t="shared" si="23"/>
        <v>6182339.4257848216</v>
      </c>
      <c r="K338" s="57">
        <f>VLOOKUP(A338,'Study area wells'!$A$2:$O$330,6,FALSE)</f>
        <v>6182376</v>
      </c>
      <c r="L338" s="48" t="s">
        <v>22</v>
      </c>
      <c r="M338" s="17" t="s">
        <v>3</v>
      </c>
      <c r="N338" s="62" t="s">
        <v>1102</v>
      </c>
      <c r="O338" s="87"/>
      <c r="P338" s="68" t="s">
        <v>11</v>
      </c>
      <c r="Q338" s="106" t="s">
        <v>1893</v>
      </c>
      <c r="R338" s="120" t="s">
        <v>22</v>
      </c>
    </row>
    <row r="339" spans="1:19" ht="12.75" x14ac:dyDescent="0.2">
      <c r="A339" s="39" t="s">
        <v>334</v>
      </c>
      <c r="B339" s="48">
        <v>120</v>
      </c>
      <c r="C339" s="15">
        <v>300</v>
      </c>
      <c r="D339" s="15">
        <f t="shared" si="20"/>
        <v>180</v>
      </c>
      <c r="E339" s="16">
        <v>36.574215178299298</v>
      </c>
      <c r="F339" s="16">
        <f t="shared" si="21"/>
        <v>91.435537945748237</v>
      </c>
      <c r="G339" s="16">
        <v>660.42578482170074</v>
      </c>
      <c r="H339" s="49">
        <v>605.56446205425175</v>
      </c>
      <c r="I339" s="125">
        <f t="shared" si="22"/>
        <v>6182339.4257848216</v>
      </c>
      <c r="J339" s="125">
        <f t="shared" si="23"/>
        <v>6182284.5644620545</v>
      </c>
      <c r="K339" s="57">
        <f>VLOOKUP(A339,'Study area wells'!$A$2:$O$330,6,FALSE)</f>
        <v>6182376</v>
      </c>
      <c r="L339" s="48" t="s">
        <v>335</v>
      </c>
      <c r="M339" s="17" t="s">
        <v>2</v>
      </c>
      <c r="N339" s="62" t="s">
        <v>7</v>
      </c>
      <c r="O339" s="87"/>
      <c r="P339" s="68" t="s">
        <v>15</v>
      </c>
      <c r="Q339" s="109" t="s">
        <v>7</v>
      </c>
      <c r="R339" s="120" t="s">
        <v>25</v>
      </c>
    </row>
    <row r="340" spans="1:19" s="13" customFormat="1" ht="12.75" x14ac:dyDescent="0.2">
      <c r="A340" s="38" t="s">
        <v>336</v>
      </c>
      <c r="B340" s="46">
        <v>0</v>
      </c>
      <c r="C340" s="11">
        <v>15</v>
      </c>
      <c r="D340" s="11">
        <f t="shared" si="20"/>
        <v>15</v>
      </c>
      <c r="E340" s="12">
        <v>0</v>
      </c>
      <c r="F340" s="12">
        <f t="shared" si="21"/>
        <v>4.5717768972874122</v>
      </c>
      <c r="G340" s="12">
        <v>750</v>
      </c>
      <c r="H340" s="47">
        <v>745.42822310271254</v>
      </c>
      <c r="I340" s="125">
        <f t="shared" si="22"/>
        <v>6188643</v>
      </c>
      <c r="J340" s="125">
        <f t="shared" si="23"/>
        <v>6188638.4282231024</v>
      </c>
      <c r="K340" s="57">
        <f>VLOOKUP(A340,'Study area wells'!$A$2:$O$330,6,FALSE)</f>
        <v>6188643</v>
      </c>
      <c r="L340" s="46" t="s">
        <v>22</v>
      </c>
      <c r="M340" s="14" t="s">
        <v>3</v>
      </c>
      <c r="N340" s="61" t="s">
        <v>1102</v>
      </c>
      <c r="O340" s="90"/>
      <c r="P340" s="76" t="s">
        <v>11</v>
      </c>
      <c r="Q340" s="104" t="s">
        <v>1893</v>
      </c>
      <c r="R340" s="119" t="s">
        <v>22</v>
      </c>
      <c r="S340" s="58"/>
    </row>
    <row r="341" spans="1:19" s="13" customFormat="1" ht="12.75" x14ac:dyDescent="0.2">
      <c r="A341" s="38" t="s">
        <v>336</v>
      </c>
      <c r="B341" s="46">
        <v>15</v>
      </c>
      <c r="C341" s="11">
        <v>300</v>
      </c>
      <c r="D341" s="11">
        <f t="shared" si="20"/>
        <v>285</v>
      </c>
      <c r="E341" s="12">
        <v>4.5717768972874122</v>
      </c>
      <c r="F341" s="12">
        <f t="shared" si="21"/>
        <v>91.435537945748237</v>
      </c>
      <c r="G341" s="12">
        <v>745.42822310271254</v>
      </c>
      <c r="H341" s="47">
        <v>658.56446205425175</v>
      </c>
      <c r="I341" s="125">
        <f t="shared" si="22"/>
        <v>6188638.4282231024</v>
      </c>
      <c r="J341" s="125">
        <f t="shared" si="23"/>
        <v>6188551.5644620545</v>
      </c>
      <c r="K341" s="57">
        <f>VLOOKUP(A341,'Study area wells'!$A$2:$O$330,6,FALSE)</f>
        <v>6188643</v>
      </c>
      <c r="L341" s="46" t="s">
        <v>1092</v>
      </c>
      <c r="M341" s="14" t="s">
        <v>2</v>
      </c>
      <c r="N341" s="61" t="s">
        <v>7</v>
      </c>
      <c r="O341" s="90" t="s">
        <v>1265</v>
      </c>
      <c r="P341" s="76" t="s">
        <v>15</v>
      </c>
      <c r="Q341" s="114" t="s">
        <v>7</v>
      </c>
      <c r="R341" s="119" t="s">
        <v>25</v>
      </c>
      <c r="S341" s="58"/>
    </row>
    <row r="342" spans="1:19" ht="12.75" x14ac:dyDescent="0.2">
      <c r="A342" s="39" t="s">
        <v>337</v>
      </c>
      <c r="B342" s="48">
        <v>0</v>
      </c>
      <c r="C342" s="15">
        <v>70</v>
      </c>
      <c r="D342" s="15">
        <f t="shared" si="20"/>
        <v>70</v>
      </c>
      <c r="E342" s="16">
        <v>0</v>
      </c>
      <c r="F342" s="16">
        <f t="shared" si="21"/>
        <v>21.334958854007922</v>
      </c>
      <c r="G342" s="16">
        <v>720</v>
      </c>
      <c r="H342" s="49">
        <v>698.66504114599206</v>
      </c>
      <c r="I342" s="125">
        <f t="shared" si="22"/>
        <v>6190068</v>
      </c>
      <c r="J342" s="125">
        <f t="shared" si="23"/>
        <v>6190046.6650411459</v>
      </c>
      <c r="K342" s="57">
        <f>VLOOKUP(A342,'Study area wells'!$A$2:$O$330,6,FALSE)</f>
        <v>6190068</v>
      </c>
      <c r="L342" s="48" t="s">
        <v>22</v>
      </c>
      <c r="M342" s="17" t="s">
        <v>3</v>
      </c>
      <c r="N342" s="62" t="s">
        <v>1102</v>
      </c>
      <c r="O342" s="87"/>
      <c r="P342" s="68" t="s">
        <v>11</v>
      </c>
      <c r="Q342" s="106" t="s">
        <v>1893</v>
      </c>
      <c r="R342" s="120" t="s">
        <v>22</v>
      </c>
    </row>
    <row r="343" spans="1:19" ht="12.75" x14ac:dyDescent="0.2">
      <c r="A343" s="39" t="s">
        <v>337</v>
      </c>
      <c r="B343" s="48">
        <v>70</v>
      </c>
      <c r="C343" s="15">
        <v>90</v>
      </c>
      <c r="D343" s="15">
        <f t="shared" si="20"/>
        <v>20</v>
      </c>
      <c r="E343" s="16">
        <v>21.334958854007922</v>
      </c>
      <c r="F343" s="16">
        <f t="shared" si="21"/>
        <v>27.430661383724473</v>
      </c>
      <c r="G343" s="16">
        <v>698.66504114599206</v>
      </c>
      <c r="H343" s="49">
        <v>692.56933861627556</v>
      </c>
      <c r="I343" s="125">
        <f t="shared" si="22"/>
        <v>6190046.6650411459</v>
      </c>
      <c r="J343" s="125">
        <f t="shared" si="23"/>
        <v>6190040.569338616</v>
      </c>
      <c r="K343" s="57">
        <f>VLOOKUP(A343,'Study area wells'!$A$2:$O$330,6,FALSE)</f>
        <v>6190068</v>
      </c>
      <c r="L343" s="48" t="s">
        <v>338</v>
      </c>
      <c r="M343" s="17" t="s">
        <v>5</v>
      </c>
      <c r="N343" s="62" t="s">
        <v>1894</v>
      </c>
      <c r="O343" s="87"/>
      <c r="P343" s="68" t="s">
        <v>18</v>
      </c>
      <c r="Q343" s="106" t="s">
        <v>1893</v>
      </c>
      <c r="R343" s="120" t="s">
        <v>359</v>
      </c>
    </row>
    <row r="344" spans="1:19" ht="12.75" x14ac:dyDescent="0.2">
      <c r="A344" s="39" t="s">
        <v>337</v>
      </c>
      <c r="B344" s="48">
        <v>90</v>
      </c>
      <c r="C344" s="15">
        <v>212</v>
      </c>
      <c r="D344" s="15">
        <f t="shared" si="20"/>
        <v>122</v>
      </c>
      <c r="E344" s="16">
        <v>27.430661383724473</v>
      </c>
      <c r="F344" s="16">
        <f t="shared" si="21"/>
        <v>64.614446814995432</v>
      </c>
      <c r="G344" s="16">
        <v>692.56933861627556</v>
      </c>
      <c r="H344" s="49">
        <v>655.3855531850046</v>
      </c>
      <c r="I344" s="125">
        <f t="shared" si="22"/>
        <v>6190040.569338616</v>
      </c>
      <c r="J344" s="125">
        <f t="shared" si="23"/>
        <v>6190003.3855531849</v>
      </c>
      <c r="K344" s="57">
        <f>VLOOKUP(A344,'Study area wells'!$A$2:$O$330,6,FALSE)</f>
        <v>6190068</v>
      </c>
      <c r="L344" s="48" t="s">
        <v>339</v>
      </c>
      <c r="M344" s="17" t="s">
        <v>5</v>
      </c>
      <c r="N344" s="62" t="s">
        <v>1894</v>
      </c>
      <c r="O344" s="87"/>
      <c r="P344" s="68" t="s">
        <v>632</v>
      </c>
      <c r="Q344" s="106" t="s">
        <v>1893</v>
      </c>
      <c r="R344" s="120" t="s">
        <v>35</v>
      </c>
    </row>
    <row r="345" spans="1:19" s="13" customFormat="1" ht="12.75" x14ac:dyDescent="0.2">
      <c r="A345" s="38" t="s">
        <v>340</v>
      </c>
      <c r="B345" s="46">
        <v>0</v>
      </c>
      <c r="C345" s="11">
        <v>35</v>
      </c>
      <c r="D345" s="11">
        <f t="shared" si="20"/>
        <v>35</v>
      </c>
      <c r="E345" s="12">
        <v>0</v>
      </c>
      <c r="F345" s="12">
        <f t="shared" si="21"/>
        <v>10.667479427003961</v>
      </c>
      <c r="G345" s="12">
        <v>719</v>
      </c>
      <c r="H345" s="47">
        <v>708.33252057299603</v>
      </c>
      <c r="I345" s="125">
        <f t="shared" si="22"/>
        <v>6189623</v>
      </c>
      <c r="J345" s="125">
        <f t="shared" si="23"/>
        <v>6189612.3325205734</v>
      </c>
      <c r="K345" s="57">
        <f>VLOOKUP(A345,'Study area wells'!$A$2:$O$330,6,FALSE)</f>
        <v>6189623</v>
      </c>
      <c r="L345" s="46" t="s">
        <v>22</v>
      </c>
      <c r="M345" s="14" t="s">
        <v>3</v>
      </c>
      <c r="N345" s="61" t="s">
        <v>1102</v>
      </c>
      <c r="O345" s="90"/>
      <c r="P345" s="76" t="s">
        <v>11</v>
      </c>
      <c r="Q345" s="104" t="s">
        <v>1893</v>
      </c>
      <c r="R345" s="119" t="s">
        <v>22</v>
      </c>
      <c r="S345" s="58"/>
    </row>
    <row r="346" spans="1:19" s="13" customFormat="1" ht="12.75" x14ac:dyDescent="0.2">
      <c r="A346" s="38" t="s">
        <v>340</v>
      </c>
      <c r="B346" s="46">
        <v>35</v>
      </c>
      <c r="C346" s="11">
        <v>255</v>
      </c>
      <c r="D346" s="11">
        <f t="shared" si="20"/>
        <v>220</v>
      </c>
      <c r="E346" s="12">
        <v>10.667479427003961</v>
      </c>
      <c r="F346" s="12">
        <f t="shared" si="21"/>
        <v>77.720207253886002</v>
      </c>
      <c r="G346" s="12">
        <v>708.33252057299603</v>
      </c>
      <c r="H346" s="47">
        <v>641.27979274611403</v>
      </c>
      <c r="I346" s="125">
        <f t="shared" si="22"/>
        <v>6189612.3325205734</v>
      </c>
      <c r="J346" s="125">
        <f t="shared" si="23"/>
        <v>6189545.2797927465</v>
      </c>
      <c r="K346" s="57">
        <f>VLOOKUP(A346,'Study area wells'!$A$2:$O$330,6,FALSE)</f>
        <v>6189623</v>
      </c>
      <c r="L346" s="46" t="s">
        <v>341</v>
      </c>
      <c r="M346" s="14" t="s">
        <v>5</v>
      </c>
      <c r="N346" s="61" t="s">
        <v>1894</v>
      </c>
      <c r="O346" s="90"/>
      <c r="P346" s="76" t="s">
        <v>34</v>
      </c>
      <c r="Q346" s="104" t="s">
        <v>1893</v>
      </c>
      <c r="R346" s="119" t="s">
        <v>33</v>
      </c>
      <c r="S346" s="58"/>
    </row>
    <row r="347" spans="1:19" s="13" customFormat="1" ht="12.75" x14ac:dyDescent="0.2">
      <c r="A347" s="38" t="s">
        <v>340</v>
      </c>
      <c r="B347" s="46">
        <v>255</v>
      </c>
      <c r="C347" s="11">
        <v>310</v>
      </c>
      <c r="D347" s="11">
        <f t="shared" si="20"/>
        <v>55</v>
      </c>
      <c r="E347" s="12">
        <v>77.720207253886002</v>
      </c>
      <c r="F347" s="12">
        <f t="shared" si="21"/>
        <v>94.483389210606518</v>
      </c>
      <c r="G347" s="12">
        <v>641.27979274611403</v>
      </c>
      <c r="H347" s="47">
        <v>624.51661078939344</v>
      </c>
      <c r="I347" s="125">
        <f t="shared" si="22"/>
        <v>6189545.2797927465</v>
      </c>
      <c r="J347" s="125">
        <f t="shared" si="23"/>
        <v>6189528.5166107891</v>
      </c>
      <c r="K347" s="57">
        <f>VLOOKUP(A347,'Study area wells'!$A$2:$O$330,6,FALSE)</f>
        <v>6189623</v>
      </c>
      <c r="L347" s="46" t="s">
        <v>342</v>
      </c>
      <c r="M347" s="14" t="s">
        <v>1091</v>
      </c>
      <c r="N347" s="61" t="s">
        <v>7</v>
      </c>
      <c r="O347" s="90"/>
      <c r="P347" s="76" t="s">
        <v>13</v>
      </c>
      <c r="Q347" s="114" t="s">
        <v>7</v>
      </c>
      <c r="R347" s="119" t="s">
        <v>23</v>
      </c>
      <c r="S347" s="58"/>
    </row>
    <row r="348" spans="1:19" ht="12.75" x14ac:dyDescent="0.2">
      <c r="A348" s="39" t="s">
        <v>343</v>
      </c>
      <c r="B348" s="48">
        <v>0</v>
      </c>
      <c r="C348" s="15">
        <v>30</v>
      </c>
      <c r="D348" s="15">
        <f t="shared" si="20"/>
        <v>30</v>
      </c>
      <c r="E348" s="16">
        <v>0</v>
      </c>
      <c r="F348" s="16">
        <f t="shared" si="21"/>
        <v>9.1435537945748244</v>
      </c>
      <c r="G348" s="16">
        <v>726</v>
      </c>
      <c r="H348" s="49">
        <v>716.85644620542519</v>
      </c>
      <c r="I348" s="125">
        <f t="shared" si="22"/>
        <v>6185393</v>
      </c>
      <c r="J348" s="125">
        <f t="shared" si="23"/>
        <v>6185383.8564462056</v>
      </c>
      <c r="K348" s="57">
        <f>VLOOKUP(A348,'Study area wells'!$A$2:$O$330,6,FALSE)</f>
        <v>6185393</v>
      </c>
      <c r="L348" s="48" t="s">
        <v>22</v>
      </c>
      <c r="M348" s="17" t="s">
        <v>3</v>
      </c>
      <c r="N348" s="62" t="s">
        <v>1102</v>
      </c>
      <c r="O348" s="87"/>
      <c r="P348" s="68" t="s">
        <v>11</v>
      </c>
      <c r="Q348" s="106" t="s">
        <v>1893</v>
      </c>
      <c r="R348" s="120" t="s">
        <v>22</v>
      </c>
    </row>
    <row r="349" spans="1:19" ht="12.75" x14ac:dyDescent="0.2">
      <c r="A349" s="39" t="s">
        <v>343</v>
      </c>
      <c r="B349" s="48">
        <v>30</v>
      </c>
      <c r="C349" s="15">
        <v>260</v>
      </c>
      <c r="D349" s="15">
        <f t="shared" si="20"/>
        <v>230</v>
      </c>
      <c r="E349" s="16">
        <v>9.1435537945748244</v>
      </c>
      <c r="F349" s="16">
        <f t="shared" si="21"/>
        <v>79.244132886315143</v>
      </c>
      <c r="G349" s="16">
        <v>716.85644620542519</v>
      </c>
      <c r="H349" s="49">
        <v>646.75586711368487</v>
      </c>
      <c r="I349" s="125">
        <f t="shared" si="22"/>
        <v>6185383.8564462056</v>
      </c>
      <c r="J349" s="125">
        <f t="shared" si="23"/>
        <v>6185313.7558671134</v>
      </c>
      <c r="K349" s="57">
        <f>VLOOKUP(A349,'Study area wells'!$A$2:$O$330,6,FALSE)</f>
        <v>6185393</v>
      </c>
      <c r="L349" s="48" t="s">
        <v>35</v>
      </c>
      <c r="M349" s="17" t="s">
        <v>5</v>
      </c>
      <c r="N349" s="62" t="s">
        <v>1894</v>
      </c>
      <c r="O349" s="87"/>
      <c r="P349" s="68" t="s">
        <v>632</v>
      </c>
      <c r="Q349" s="106" t="s">
        <v>1893</v>
      </c>
      <c r="R349" s="120" t="s">
        <v>35</v>
      </c>
    </row>
    <row r="350" spans="1:19" ht="12.75" x14ac:dyDescent="0.2">
      <c r="A350" s="39" t="s">
        <v>343</v>
      </c>
      <c r="B350" s="48">
        <v>260</v>
      </c>
      <c r="C350" s="15">
        <v>270</v>
      </c>
      <c r="D350" s="15">
        <f t="shared" si="20"/>
        <v>10</v>
      </c>
      <c r="E350" s="16">
        <v>79.244132886315143</v>
      </c>
      <c r="F350" s="16">
        <f t="shared" si="21"/>
        <v>82.291984151173423</v>
      </c>
      <c r="G350" s="16">
        <v>646.75586711368487</v>
      </c>
      <c r="H350" s="49">
        <v>643.70801584882656</v>
      </c>
      <c r="I350" s="125">
        <f t="shared" si="22"/>
        <v>6185313.7558671134</v>
      </c>
      <c r="J350" s="125">
        <f t="shared" si="23"/>
        <v>6185310.7080158489</v>
      </c>
      <c r="K350" s="57">
        <f>VLOOKUP(A350,'Study area wells'!$A$2:$O$330,6,FALSE)</f>
        <v>6185393</v>
      </c>
      <c r="L350" s="48" t="s">
        <v>344</v>
      </c>
      <c r="M350" s="17" t="s">
        <v>1091</v>
      </c>
      <c r="N350" s="62" t="s">
        <v>7</v>
      </c>
      <c r="O350" s="87"/>
      <c r="P350" s="68" t="s">
        <v>13</v>
      </c>
      <c r="Q350" s="109" t="s">
        <v>7</v>
      </c>
      <c r="R350" s="120" t="s">
        <v>33</v>
      </c>
    </row>
    <row r="351" spans="1:19" ht="12.75" x14ac:dyDescent="0.2">
      <c r="A351" s="39" t="s">
        <v>343</v>
      </c>
      <c r="B351" s="48">
        <v>270</v>
      </c>
      <c r="C351" s="15">
        <v>325</v>
      </c>
      <c r="D351" s="15">
        <f t="shared" si="20"/>
        <v>55</v>
      </c>
      <c r="E351" s="16">
        <v>82.291984151173423</v>
      </c>
      <c r="F351" s="16">
        <f t="shared" si="21"/>
        <v>99.055166107893925</v>
      </c>
      <c r="G351" s="16">
        <v>643.70801584882656</v>
      </c>
      <c r="H351" s="49">
        <v>626.94483389210609</v>
      </c>
      <c r="I351" s="125">
        <f t="shared" si="22"/>
        <v>6185310.7080158489</v>
      </c>
      <c r="J351" s="125">
        <f t="shared" si="23"/>
        <v>6185293.9448338924</v>
      </c>
      <c r="K351" s="57">
        <f>VLOOKUP(A351,'Study area wells'!$A$2:$O$330,6,FALSE)</f>
        <v>6185393</v>
      </c>
      <c r="L351" s="48" t="s">
        <v>345</v>
      </c>
      <c r="M351" s="17" t="s">
        <v>1983</v>
      </c>
      <c r="N351" s="62" t="s">
        <v>7</v>
      </c>
      <c r="O351" s="87" t="s">
        <v>1215</v>
      </c>
      <c r="P351" s="68" t="s">
        <v>20</v>
      </c>
      <c r="Q351" s="109" t="s">
        <v>7</v>
      </c>
      <c r="R351" s="120" t="s">
        <v>33</v>
      </c>
    </row>
    <row r="352" spans="1:19" s="13" customFormat="1" ht="12.75" x14ac:dyDescent="0.2">
      <c r="A352" s="38" t="s">
        <v>346</v>
      </c>
      <c r="B352" s="46">
        <v>0</v>
      </c>
      <c r="C352" s="11">
        <v>35</v>
      </c>
      <c r="D352" s="11">
        <f t="shared" si="20"/>
        <v>35</v>
      </c>
      <c r="E352" s="12">
        <v>0</v>
      </c>
      <c r="F352" s="12">
        <f t="shared" si="21"/>
        <v>10.667479427003961</v>
      </c>
      <c r="G352" s="12">
        <v>747</v>
      </c>
      <c r="H352" s="47">
        <v>736.33252057299603</v>
      </c>
      <c r="I352" s="125">
        <f t="shared" si="22"/>
        <v>6184061</v>
      </c>
      <c r="J352" s="125">
        <f t="shared" si="23"/>
        <v>6184050.3325205734</v>
      </c>
      <c r="K352" s="57">
        <f>VLOOKUP(A352,'Study area wells'!$A$2:$O$330,6,FALSE)</f>
        <v>6184061</v>
      </c>
      <c r="L352" s="46" t="s">
        <v>22</v>
      </c>
      <c r="M352" s="14" t="s">
        <v>3</v>
      </c>
      <c r="N352" s="61" t="s">
        <v>1102</v>
      </c>
      <c r="O352" s="90"/>
      <c r="P352" s="76" t="s">
        <v>11</v>
      </c>
      <c r="Q352" s="104" t="s">
        <v>1893</v>
      </c>
      <c r="R352" s="119" t="s">
        <v>22</v>
      </c>
      <c r="S352" s="58"/>
    </row>
    <row r="353" spans="1:19" s="13" customFormat="1" ht="12.75" x14ac:dyDescent="0.2">
      <c r="A353" s="38" t="s">
        <v>346</v>
      </c>
      <c r="B353" s="46">
        <v>35</v>
      </c>
      <c r="C353" s="11">
        <v>90</v>
      </c>
      <c r="D353" s="11">
        <f t="shared" si="20"/>
        <v>55</v>
      </c>
      <c r="E353" s="12">
        <v>10.667479427003961</v>
      </c>
      <c r="F353" s="12">
        <f t="shared" si="21"/>
        <v>27.430661383724473</v>
      </c>
      <c r="G353" s="12">
        <v>736.33252057299603</v>
      </c>
      <c r="H353" s="47">
        <v>719.56933861627556</v>
      </c>
      <c r="I353" s="125">
        <f t="shared" si="22"/>
        <v>6184050.3325205734</v>
      </c>
      <c r="J353" s="125">
        <f t="shared" si="23"/>
        <v>6184033.569338616</v>
      </c>
      <c r="K353" s="57">
        <f>VLOOKUP(A353,'Study area wells'!$A$2:$O$330,6,FALSE)</f>
        <v>6184061</v>
      </c>
      <c r="L353" s="46" t="s">
        <v>347</v>
      </c>
      <c r="M353" s="14" t="s">
        <v>1091</v>
      </c>
      <c r="N353" s="61" t="s">
        <v>7</v>
      </c>
      <c r="O353" s="90"/>
      <c r="P353" s="76" t="s">
        <v>13</v>
      </c>
      <c r="Q353" s="114" t="s">
        <v>7</v>
      </c>
      <c r="R353" s="119" t="s">
        <v>23</v>
      </c>
      <c r="S353" s="58"/>
    </row>
    <row r="354" spans="1:19" ht="12.75" x14ac:dyDescent="0.2">
      <c r="A354" s="39" t="s">
        <v>348</v>
      </c>
      <c r="B354" s="48">
        <v>0</v>
      </c>
      <c r="C354" s="15">
        <v>110</v>
      </c>
      <c r="D354" s="15">
        <f t="shared" si="20"/>
        <v>110</v>
      </c>
      <c r="E354" s="16">
        <v>0</v>
      </c>
      <c r="F354" s="16">
        <f t="shared" si="21"/>
        <v>33.526363913441024</v>
      </c>
      <c r="G354" s="16">
        <v>657</v>
      </c>
      <c r="H354" s="49">
        <v>623.47363608655894</v>
      </c>
      <c r="I354" s="125">
        <f t="shared" si="22"/>
        <v>6181849</v>
      </c>
      <c r="J354" s="125">
        <f t="shared" si="23"/>
        <v>6181815.4736360861</v>
      </c>
      <c r="K354" s="57">
        <f>VLOOKUP(A354,'Study area wells'!$A$2:$O$330,6,FALSE)</f>
        <v>6181849</v>
      </c>
      <c r="L354" s="48" t="s">
        <v>22</v>
      </c>
      <c r="M354" s="17" t="s">
        <v>3</v>
      </c>
      <c r="N354" s="62" t="s">
        <v>1102</v>
      </c>
      <c r="O354" s="87"/>
      <c r="P354" s="68" t="s">
        <v>11</v>
      </c>
      <c r="Q354" s="106" t="s">
        <v>1893</v>
      </c>
      <c r="R354" s="120" t="s">
        <v>22</v>
      </c>
    </row>
    <row r="355" spans="1:19" ht="12.75" x14ac:dyDescent="0.2">
      <c r="A355" s="39" t="s">
        <v>348</v>
      </c>
      <c r="B355" s="48">
        <v>110</v>
      </c>
      <c r="C355" s="15">
        <v>600</v>
      </c>
      <c r="D355" s="15">
        <f t="shared" si="20"/>
        <v>490</v>
      </c>
      <c r="E355" s="16">
        <v>33.526363913441024</v>
      </c>
      <c r="F355" s="16">
        <f t="shared" si="21"/>
        <v>182.87107589149647</v>
      </c>
      <c r="G355" s="16">
        <v>623.47363608655894</v>
      </c>
      <c r="H355" s="49">
        <v>474.1289241085035</v>
      </c>
      <c r="I355" s="125">
        <f t="shared" si="22"/>
        <v>6181815.4736360861</v>
      </c>
      <c r="J355" s="125">
        <f t="shared" si="23"/>
        <v>6181666.1289241081</v>
      </c>
      <c r="K355" s="57">
        <f>VLOOKUP(A355,'Study area wells'!$A$2:$O$330,6,FALSE)</f>
        <v>6181849</v>
      </c>
      <c r="L355" s="48" t="s">
        <v>1093</v>
      </c>
      <c r="M355" s="17" t="s">
        <v>41</v>
      </c>
      <c r="N355" s="62" t="s">
        <v>7</v>
      </c>
      <c r="O355" s="87" t="s">
        <v>1266</v>
      </c>
      <c r="P355" s="68" t="s">
        <v>13</v>
      </c>
      <c r="Q355" s="109" t="s">
        <v>7</v>
      </c>
      <c r="R355" s="120" t="s">
        <v>23</v>
      </c>
    </row>
    <row r="356" spans="1:19" s="13" customFormat="1" ht="12.75" x14ac:dyDescent="0.2">
      <c r="A356" s="38" t="s">
        <v>349</v>
      </c>
      <c r="B356" s="46">
        <v>0</v>
      </c>
      <c r="C356" s="11">
        <v>120</v>
      </c>
      <c r="D356" s="11">
        <f t="shared" si="20"/>
        <v>120</v>
      </c>
      <c r="E356" s="12">
        <v>0</v>
      </c>
      <c r="F356" s="12">
        <f t="shared" si="21"/>
        <v>36.574215178299298</v>
      </c>
      <c r="G356" s="12">
        <v>745</v>
      </c>
      <c r="H356" s="47">
        <v>708.42578482170074</v>
      </c>
      <c r="I356" s="125">
        <f t="shared" si="22"/>
        <v>6161393</v>
      </c>
      <c r="J356" s="125">
        <f t="shared" si="23"/>
        <v>6161356.4257848216</v>
      </c>
      <c r="K356" s="57">
        <f>VLOOKUP(A356,'Study area wells'!$A$2:$O$330,6,FALSE)</f>
        <v>6161393</v>
      </c>
      <c r="L356" s="46" t="s">
        <v>22</v>
      </c>
      <c r="M356" s="14" t="s">
        <v>3</v>
      </c>
      <c r="N356" s="61" t="s">
        <v>1102</v>
      </c>
      <c r="O356" s="90"/>
      <c r="P356" s="76" t="s">
        <v>11</v>
      </c>
      <c r="Q356" s="104" t="s">
        <v>1893</v>
      </c>
      <c r="R356" s="119" t="s">
        <v>22</v>
      </c>
      <c r="S356" s="58"/>
    </row>
    <row r="357" spans="1:19" s="13" customFormat="1" ht="12.75" x14ac:dyDescent="0.2">
      <c r="A357" s="38" t="s">
        <v>349</v>
      </c>
      <c r="B357" s="46">
        <v>120</v>
      </c>
      <c r="C357" s="11">
        <v>180</v>
      </c>
      <c r="D357" s="11">
        <f t="shared" si="20"/>
        <v>60</v>
      </c>
      <c r="E357" s="12">
        <v>36.574215178299298</v>
      </c>
      <c r="F357" s="12">
        <f t="shared" si="21"/>
        <v>54.861322767448947</v>
      </c>
      <c r="G357" s="12">
        <v>708.42578482170074</v>
      </c>
      <c r="H357" s="47">
        <v>690.138677232551</v>
      </c>
      <c r="I357" s="125">
        <f t="shared" si="22"/>
        <v>6161356.4257848216</v>
      </c>
      <c r="J357" s="125">
        <f t="shared" si="23"/>
        <v>6161338.1386772329</v>
      </c>
      <c r="K357" s="57">
        <f>VLOOKUP(A357,'Study area wells'!$A$2:$O$330,6,FALSE)</f>
        <v>6161393</v>
      </c>
      <c r="L357" s="46" t="s">
        <v>23</v>
      </c>
      <c r="M357" s="14" t="s">
        <v>1091</v>
      </c>
      <c r="N357" s="61" t="s">
        <v>7</v>
      </c>
      <c r="O357" s="90"/>
      <c r="P357" s="76" t="s">
        <v>17</v>
      </c>
      <c r="Q357" s="114" t="s">
        <v>7</v>
      </c>
      <c r="R357" s="119" t="s">
        <v>23</v>
      </c>
      <c r="S357" s="58"/>
    </row>
    <row r="358" spans="1:19" ht="12.75" x14ac:dyDescent="0.2">
      <c r="A358" s="39" t="s">
        <v>350</v>
      </c>
      <c r="B358" s="48">
        <v>0</v>
      </c>
      <c r="C358" s="15">
        <v>120</v>
      </c>
      <c r="D358" s="15">
        <f t="shared" si="20"/>
        <v>120</v>
      </c>
      <c r="E358" s="16">
        <v>0</v>
      </c>
      <c r="F358" s="16">
        <f t="shared" si="21"/>
        <v>36.574215178299298</v>
      </c>
      <c r="G358" s="16">
        <v>834</v>
      </c>
      <c r="H358" s="49">
        <v>797.42578482170074</v>
      </c>
      <c r="I358" s="125">
        <f t="shared" si="22"/>
        <v>6148781</v>
      </c>
      <c r="J358" s="125">
        <f t="shared" si="23"/>
        <v>6148744.4257848216</v>
      </c>
      <c r="K358" s="57">
        <f>VLOOKUP(A358,'Study area wells'!$A$2:$O$330,6,FALSE)</f>
        <v>6148781</v>
      </c>
      <c r="L358" s="48" t="s">
        <v>267</v>
      </c>
      <c r="M358" s="17" t="s">
        <v>1263</v>
      </c>
      <c r="N358" s="62" t="s">
        <v>1102</v>
      </c>
      <c r="O358" s="87"/>
      <c r="P358" s="68" t="s">
        <v>14</v>
      </c>
      <c r="Q358" s="106" t="s">
        <v>1893</v>
      </c>
      <c r="R358" s="120" t="s">
        <v>22</v>
      </c>
    </row>
    <row r="359" spans="1:19" ht="12.75" x14ac:dyDescent="0.2">
      <c r="A359" s="39" t="s">
        <v>350</v>
      </c>
      <c r="B359" s="48">
        <v>120</v>
      </c>
      <c r="C359" s="15">
        <v>190</v>
      </c>
      <c r="D359" s="15">
        <f t="shared" si="20"/>
        <v>70</v>
      </c>
      <c r="E359" s="16">
        <v>36.574215178299298</v>
      </c>
      <c r="F359" s="16">
        <f t="shared" si="21"/>
        <v>57.90917403230722</v>
      </c>
      <c r="G359" s="16">
        <v>797.42578482170074</v>
      </c>
      <c r="H359" s="49">
        <v>776.09082596769281</v>
      </c>
      <c r="I359" s="125">
        <f t="shared" si="22"/>
        <v>6148744.4257848216</v>
      </c>
      <c r="J359" s="125">
        <f t="shared" si="23"/>
        <v>6148723.0908259675</v>
      </c>
      <c r="K359" s="57">
        <f>VLOOKUP(A359,'Study area wells'!$A$2:$O$330,6,FALSE)</f>
        <v>6148781</v>
      </c>
      <c r="L359" s="48" t="s">
        <v>347</v>
      </c>
      <c r="M359" s="17" t="s">
        <v>1091</v>
      </c>
      <c r="N359" s="62" t="s">
        <v>7</v>
      </c>
      <c r="O359" s="87"/>
      <c r="P359" s="68" t="s">
        <v>15</v>
      </c>
      <c r="Q359" s="109" t="s">
        <v>7</v>
      </c>
      <c r="R359" s="120" t="s">
        <v>23</v>
      </c>
    </row>
    <row r="360" spans="1:19" s="13" customFormat="1" ht="12.75" x14ac:dyDescent="0.2">
      <c r="A360" s="38" t="s">
        <v>351</v>
      </c>
      <c r="B360" s="46">
        <v>0</v>
      </c>
      <c r="C360" s="11">
        <v>15</v>
      </c>
      <c r="D360" s="11">
        <f t="shared" si="20"/>
        <v>15</v>
      </c>
      <c r="E360" s="12">
        <v>0</v>
      </c>
      <c r="F360" s="12">
        <f t="shared" si="21"/>
        <v>4.5717768972874122</v>
      </c>
      <c r="G360" s="12">
        <v>788</v>
      </c>
      <c r="H360" s="47">
        <v>783.42822310271254</v>
      </c>
      <c r="I360" s="125">
        <f t="shared" si="22"/>
        <v>6207079</v>
      </c>
      <c r="J360" s="125">
        <f t="shared" si="23"/>
        <v>6207074.4282231024</v>
      </c>
      <c r="K360" s="57">
        <f>VLOOKUP(A360,'Study area wells'!$A$2:$O$330,6,FALSE)</f>
        <v>6207079</v>
      </c>
      <c r="L360" s="46" t="s">
        <v>22</v>
      </c>
      <c r="M360" s="14" t="s">
        <v>3</v>
      </c>
      <c r="N360" s="61" t="s">
        <v>1102</v>
      </c>
      <c r="O360" s="90"/>
      <c r="P360" s="76" t="s">
        <v>11</v>
      </c>
      <c r="Q360" s="104" t="s">
        <v>1893</v>
      </c>
      <c r="R360" s="119" t="s">
        <v>22</v>
      </c>
      <c r="S360" s="58"/>
    </row>
    <row r="361" spans="1:19" s="13" customFormat="1" ht="12.75" x14ac:dyDescent="0.2">
      <c r="A361" s="38" t="s">
        <v>351</v>
      </c>
      <c r="B361" s="46">
        <v>15</v>
      </c>
      <c r="C361" s="11">
        <v>500</v>
      </c>
      <c r="D361" s="11">
        <f t="shared" si="20"/>
        <v>485</v>
      </c>
      <c r="E361" s="12">
        <v>4.5717768972874122</v>
      </c>
      <c r="F361" s="12">
        <f t="shared" si="21"/>
        <v>152.39256324291375</v>
      </c>
      <c r="G361" s="12">
        <v>783.42822310271254</v>
      </c>
      <c r="H361" s="47">
        <v>635.60743675708625</v>
      </c>
      <c r="I361" s="125">
        <f t="shared" si="22"/>
        <v>6207074.4282231024</v>
      </c>
      <c r="J361" s="125">
        <f t="shared" si="23"/>
        <v>6206926.6074367575</v>
      </c>
      <c r="K361" s="57">
        <f>VLOOKUP(A361,'Study area wells'!$A$2:$O$330,6,FALSE)</f>
        <v>6207079</v>
      </c>
      <c r="L361" s="46" t="s">
        <v>347</v>
      </c>
      <c r="M361" s="14" t="s">
        <v>1091</v>
      </c>
      <c r="N361" s="61" t="s">
        <v>7</v>
      </c>
      <c r="O361" s="90"/>
      <c r="P361" s="76" t="s">
        <v>13</v>
      </c>
      <c r="Q361" s="114" t="s">
        <v>7</v>
      </c>
      <c r="R361" s="119" t="s">
        <v>23</v>
      </c>
      <c r="S361" s="58"/>
    </row>
    <row r="362" spans="1:19" ht="12.75" x14ac:dyDescent="0.2">
      <c r="A362" s="39" t="s">
        <v>352</v>
      </c>
      <c r="B362" s="48">
        <v>0</v>
      </c>
      <c r="C362" s="15">
        <v>140</v>
      </c>
      <c r="D362" s="15">
        <f t="shared" si="20"/>
        <v>140</v>
      </c>
      <c r="E362" s="16">
        <v>0</v>
      </c>
      <c r="F362" s="16">
        <f t="shared" si="21"/>
        <v>42.669917708015845</v>
      </c>
      <c r="G362" s="16">
        <v>745</v>
      </c>
      <c r="H362" s="49">
        <v>702.33008229198413</v>
      </c>
      <c r="I362" s="125">
        <f t="shared" si="22"/>
        <v>6187400</v>
      </c>
      <c r="J362" s="125">
        <f t="shared" si="23"/>
        <v>6187357.3300822917</v>
      </c>
      <c r="K362" s="57">
        <f>VLOOKUP(A362,'Study area wells'!$A$2:$O$330,6,FALSE)</f>
        <v>6187400</v>
      </c>
      <c r="L362" s="48" t="s">
        <v>353</v>
      </c>
      <c r="M362" s="17" t="s">
        <v>1958</v>
      </c>
      <c r="N362" s="62" t="s">
        <v>1895</v>
      </c>
      <c r="O362" s="87"/>
      <c r="P362" s="68" t="s">
        <v>18</v>
      </c>
      <c r="Q362" s="106" t="s">
        <v>1893</v>
      </c>
      <c r="R362" s="120" t="s">
        <v>359</v>
      </c>
    </row>
    <row r="363" spans="1:19" ht="12.75" x14ac:dyDescent="0.2">
      <c r="A363" s="39" t="s">
        <v>352</v>
      </c>
      <c r="B363" s="48">
        <v>140</v>
      </c>
      <c r="C363" s="15">
        <v>310</v>
      </c>
      <c r="D363" s="15">
        <f t="shared" si="20"/>
        <v>170</v>
      </c>
      <c r="E363" s="16">
        <v>42.669917708015845</v>
      </c>
      <c r="F363" s="16">
        <f t="shared" si="21"/>
        <v>94.483389210606518</v>
      </c>
      <c r="G363" s="16">
        <v>702.33008229198413</v>
      </c>
      <c r="H363" s="49">
        <v>650.51661078939344</v>
      </c>
      <c r="I363" s="125">
        <f t="shared" si="22"/>
        <v>6187357.3300822917</v>
      </c>
      <c r="J363" s="125">
        <f t="shared" si="23"/>
        <v>6187305.5166107891</v>
      </c>
      <c r="K363" s="57">
        <f>VLOOKUP(A363,'Study area wells'!$A$2:$O$330,6,FALSE)</f>
        <v>6187400</v>
      </c>
      <c r="L363" s="48" t="s">
        <v>51</v>
      </c>
      <c r="M363" s="17" t="s">
        <v>1091</v>
      </c>
      <c r="N363" s="62" t="s">
        <v>7</v>
      </c>
      <c r="O363" s="87"/>
      <c r="P363" s="68" t="s">
        <v>13</v>
      </c>
      <c r="Q363" s="109" t="s">
        <v>7</v>
      </c>
      <c r="R363" s="120" t="s">
        <v>23</v>
      </c>
    </row>
    <row r="364" spans="1:19" s="13" customFormat="1" ht="12.75" x14ac:dyDescent="0.2">
      <c r="A364" s="38" t="s">
        <v>354</v>
      </c>
      <c r="B364" s="46">
        <v>0</v>
      </c>
      <c r="C364" s="11">
        <v>165</v>
      </c>
      <c r="D364" s="11">
        <f t="shared" si="20"/>
        <v>165</v>
      </c>
      <c r="E364" s="12">
        <v>0</v>
      </c>
      <c r="F364" s="12">
        <f t="shared" si="21"/>
        <v>50.289545870161533</v>
      </c>
      <c r="G364" s="12">
        <v>701</v>
      </c>
      <c r="H364" s="47">
        <v>650.71045412983847</v>
      </c>
      <c r="I364" s="125">
        <f t="shared" si="22"/>
        <v>6182008</v>
      </c>
      <c r="J364" s="125">
        <f t="shared" si="23"/>
        <v>6181957.7104541296</v>
      </c>
      <c r="K364" s="57">
        <f>VLOOKUP(A364,'Study area wells'!$A$2:$O$330,6,FALSE)</f>
        <v>6182008</v>
      </c>
      <c r="L364" s="46" t="s">
        <v>355</v>
      </c>
      <c r="M364" s="14" t="s">
        <v>1958</v>
      </c>
      <c r="N364" s="61" t="s">
        <v>1895</v>
      </c>
      <c r="O364" s="90"/>
      <c r="P364" s="76" t="s">
        <v>14</v>
      </c>
      <c r="Q364" s="104" t="s">
        <v>1893</v>
      </c>
      <c r="R364" s="119" t="s">
        <v>359</v>
      </c>
      <c r="S364" s="58"/>
    </row>
    <row r="365" spans="1:19" ht="12.75" x14ac:dyDescent="0.2">
      <c r="A365" s="39" t="s">
        <v>356</v>
      </c>
      <c r="B365" s="48">
        <v>0</v>
      </c>
      <c r="C365" s="15">
        <v>60</v>
      </c>
      <c r="D365" s="15">
        <f t="shared" si="20"/>
        <v>60</v>
      </c>
      <c r="E365" s="16">
        <v>0</v>
      </c>
      <c r="F365" s="16">
        <f t="shared" si="21"/>
        <v>18.287107589149649</v>
      </c>
      <c r="G365" s="16">
        <v>781</v>
      </c>
      <c r="H365" s="49">
        <v>762.71289241085037</v>
      </c>
      <c r="I365" s="125">
        <f t="shared" si="22"/>
        <v>6199962</v>
      </c>
      <c r="J365" s="125">
        <f t="shared" si="23"/>
        <v>6199943.7128924113</v>
      </c>
      <c r="K365" s="57">
        <f>VLOOKUP(A365,'Study area wells'!$A$2:$O$330,6,FALSE)</f>
        <v>6199962</v>
      </c>
      <c r="L365" s="48" t="s">
        <v>22</v>
      </c>
      <c r="M365" s="17" t="s">
        <v>3</v>
      </c>
      <c r="N365" s="62" t="s">
        <v>1102</v>
      </c>
      <c r="O365" s="87"/>
      <c r="P365" s="68" t="s">
        <v>11</v>
      </c>
      <c r="Q365" s="106" t="s">
        <v>1893</v>
      </c>
      <c r="R365" s="120" t="s">
        <v>22</v>
      </c>
    </row>
    <row r="366" spans="1:19" s="13" customFormat="1" ht="12.75" x14ac:dyDescent="0.2">
      <c r="A366" s="38" t="s">
        <v>357</v>
      </c>
      <c r="B366" s="46">
        <v>0</v>
      </c>
      <c r="C366" s="11">
        <v>185</v>
      </c>
      <c r="D366" s="11">
        <f t="shared" si="20"/>
        <v>185</v>
      </c>
      <c r="E366" s="12">
        <v>0</v>
      </c>
      <c r="F366" s="12">
        <f t="shared" si="21"/>
        <v>56.385248399878087</v>
      </c>
      <c r="G366" s="12">
        <v>700</v>
      </c>
      <c r="H366" s="47">
        <v>643.61475160012196</v>
      </c>
      <c r="I366" s="125">
        <f t="shared" si="22"/>
        <v>6181862</v>
      </c>
      <c r="J366" s="125">
        <f t="shared" si="23"/>
        <v>6181805.6147515997</v>
      </c>
      <c r="K366" s="57">
        <f>VLOOKUP(A366,'Study area wells'!$A$2:$O$330,6,FALSE)</f>
        <v>6181862</v>
      </c>
      <c r="L366" s="46" t="s">
        <v>148</v>
      </c>
      <c r="M366" s="14" t="s">
        <v>36</v>
      </c>
      <c r="N366" s="61" t="s">
        <v>1894</v>
      </c>
      <c r="O366" s="90"/>
      <c r="P366" s="76" t="s">
        <v>1187</v>
      </c>
      <c r="Q366" s="104" t="s">
        <v>1893</v>
      </c>
      <c r="R366" s="119" t="s">
        <v>148</v>
      </c>
      <c r="S366" s="58"/>
    </row>
    <row r="367" spans="1:19" ht="12.75" x14ac:dyDescent="0.2">
      <c r="A367" s="39" t="s">
        <v>358</v>
      </c>
      <c r="B367" s="48">
        <v>0</v>
      </c>
      <c r="C367" s="15">
        <v>260</v>
      </c>
      <c r="D367" s="15">
        <f t="shared" si="20"/>
        <v>260</v>
      </c>
      <c r="E367" s="16">
        <v>0</v>
      </c>
      <c r="F367" s="16">
        <f t="shared" si="21"/>
        <v>79.244132886315143</v>
      </c>
      <c r="G367" s="16">
        <v>701</v>
      </c>
      <c r="H367" s="49">
        <v>621.75586711368487</v>
      </c>
      <c r="I367" s="125">
        <f t="shared" si="22"/>
        <v>6192233</v>
      </c>
      <c r="J367" s="125">
        <f t="shared" si="23"/>
        <v>6192153.7558671134</v>
      </c>
      <c r="K367" s="57">
        <f>VLOOKUP(A367,'Study area wells'!$A$2:$O$330,6,FALSE)</f>
        <v>6192233</v>
      </c>
      <c r="L367" s="48" t="s">
        <v>359</v>
      </c>
      <c r="M367" s="17" t="s">
        <v>1958</v>
      </c>
      <c r="N367" s="62" t="s">
        <v>1895</v>
      </c>
      <c r="O367" s="87"/>
      <c r="P367" s="68" t="s">
        <v>18</v>
      </c>
      <c r="Q367" s="106" t="s">
        <v>1893</v>
      </c>
      <c r="R367" s="120" t="s">
        <v>359</v>
      </c>
    </row>
    <row r="368" spans="1:19" ht="15" customHeight="1" x14ac:dyDescent="0.2">
      <c r="A368" s="39" t="s">
        <v>358</v>
      </c>
      <c r="B368" s="48">
        <v>260</v>
      </c>
      <c r="C368" s="15">
        <v>315</v>
      </c>
      <c r="D368" s="15">
        <f t="shared" si="20"/>
        <v>55</v>
      </c>
      <c r="E368" s="16">
        <v>79.244132886315143</v>
      </c>
      <c r="F368" s="16">
        <f t="shared" si="21"/>
        <v>96.007314843035658</v>
      </c>
      <c r="G368" s="16">
        <v>621.75586711368487</v>
      </c>
      <c r="H368" s="49">
        <v>604.9926851569644</v>
      </c>
      <c r="I368" s="125">
        <f t="shared" si="22"/>
        <v>6192153.7558671134</v>
      </c>
      <c r="J368" s="125">
        <f t="shared" si="23"/>
        <v>6192136.9926851569</v>
      </c>
      <c r="K368" s="57">
        <f>VLOOKUP(A368,'Study area wells'!$A$2:$O$330,6,FALSE)</f>
        <v>6192233</v>
      </c>
      <c r="L368" s="48" t="s">
        <v>51</v>
      </c>
      <c r="M368" s="17" t="s">
        <v>1091</v>
      </c>
      <c r="N368" s="62" t="s">
        <v>7</v>
      </c>
      <c r="O368" s="87"/>
      <c r="P368" s="68" t="s">
        <v>13</v>
      </c>
      <c r="Q368" s="109" t="s">
        <v>7</v>
      </c>
      <c r="R368" s="120" t="s">
        <v>23</v>
      </c>
    </row>
    <row r="369" spans="1:19" s="13" customFormat="1" ht="15" customHeight="1" x14ac:dyDescent="0.2">
      <c r="A369" s="38" t="s">
        <v>360</v>
      </c>
      <c r="B369" s="46">
        <v>0</v>
      </c>
      <c r="C369" s="11">
        <v>20</v>
      </c>
      <c r="D369" s="11">
        <f t="shared" si="20"/>
        <v>20</v>
      </c>
      <c r="E369" s="12">
        <v>0</v>
      </c>
      <c r="F369" s="12">
        <f t="shared" si="21"/>
        <v>6.0957025297165499</v>
      </c>
      <c r="G369" s="12">
        <v>746</v>
      </c>
      <c r="H369" s="47">
        <v>739.9042974702835</v>
      </c>
      <c r="I369" s="125">
        <f t="shared" si="22"/>
        <v>6193706</v>
      </c>
      <c r="J369" s="125">
        <f t="shared" si="23"/>
        <v>6193699.9042974701</v>
      </c>
      <c r="K369" s="57">
        <f>VLOOKUP(A369,'Study area wells'!$A$2:$O$330,6,FALSE)</f>
        <v>6193706</v>
      </c>
      <c r="L369" s="46" t="s">
        <v>22</v>
      </c>
      <c r="M369" s="14" t="s">
        <v>3</v>
      </c>
      <c r="N369" s="61" t="s">
        <v>1102</v>
      </c>
      <c r="O369" s="90"/>
      <c r="P369" s="76" t="s">
        <v>11</v>
      </c>
      <c r="Q369" s="104" t="s">
        <v>1893</v>
      </c>
      <c r="R369" s="119" t="s">
        <v>22</v>
      </c>
      <c r="S369" s="58"/>
    </row>
    <row r="370" spans="1:19" s="13" customFormat="1" ht="15" customHeight="1" x14ac:dyDescent="0.2">
      <c r="A370" s="38" t="s">
        <v>360</v>
      </c>
      <c r="B370" s="46">
        <v>20</v>
      </c>
      <c r="C370" s="11">
        <v>130</v>
      </c>
      <c r="D370" s="11">
        <f t="shared" si="20"/>
        <v>110</v>
      </c>
      <c r="E370" s="12">
        <v>6.0957025297165499</v>
      </c>
      <c r="F370" s="12">
        <f t="shared" si="21"/>
        <v>39.622066443157571</v>
      </c>
      <c r="G370" s="12">
        <v>739.9042974702835</v>
      </c>
      <c r="H370" s="47">
        <v>706.37793355684244</v>
      </c>
      <c r="I370" s="125">
        <f t="shared" si="22"/>
        <v>6193699.9042974701</v>
      </c>
      <c r="J370" s="125">
        <f t="shared" si="23"/>
        <v>6193666.3779335571</v>
      </c>
      <c r="K370" s="57">
        <f>VLOOKUP(A370,'Study area wells'!$A$2:$O$330,6,FALSE)</f>
        <v>6193706</v>
      </c>
      <c r="L370" s="46" t="s">
        <v>347</v>
      </c>
      <c r="M370" s="14" t="s">
        <v>1091</v>
      </c>
      <c r="N370" s="61" t="s">
        <v>7</v>
      </c>
      <c r="O370" s="90"/>
      <c r="P370" s="76" t="s">
        <v>13</v>
      </c>
      <c r="Q370" s="114" t="s">
        <v>7</v>
      </c>
      <c r="R370" s="119" t="s">
        <v>23</v>
      </c>
      <c r="S370" s="58"/>
    </row>
    <row r="371" spans="1:19" ht="15" customHeight="1" x14ac:dyDescent="0.2">
      <c r="A371" s="39" t="s">
        <v>361</v>
      </c>
      <c r="B371" s="48">
        <v>0</v>
      </c>
      <c r="C371" s="15">
        <v>125</v>
      </c>
      <c r="D371" s="15">
        <f t="shared" si="20"/>
        <v>125</v>
      </c>
      <c r="E371" s="16">
        <v>0</v>
      </c>
      <c r="F371" s="16">
        <f t="shared" si="21"/>
        <v>38.098140810728438</v>
      </c>
      <c r="G371" s="16">
        <v>756</v>
      </c>
      <c r="H371" s="49">
        <v>717.90185918927159</v>
      </c>
      <c r="I371" s="125">
        <f t="shared" si="22"/>
        <v>6163693</v>
      </c>
      <c r="J371" s="125">
        <f t="shared" si="23"/>
        <v>6163654.9018591894</v>
      </c>
      <c r="K371" s="57">
        <f>VLOOKUP(A371,'Study area wells'!$A$2:$O$330,6,FALSE)</f>
        <v>6163693</v>
      </c>
      <c r="L371" s="48" t="s">
        <v>22</v>
      </c>
      <c r="M371" s="17" t="s">
        <v>3</v>
      </c>
      <c r="N371" s="62" t="s">
        <v>1102</v>
      </c>
      <c r="O371" s="87"/>
      <c r="P371" s="68" t="s">
        <v>11</v>
      </c>
      <c r="Q371" s="106" t="s">
        <v>1893</v>
      </c>
      <c r="R371" s="120" t="s">
        <v>22</v>
      </c>
    </row>
    <row r="372" spans="1:19" ht="15" customHeight="1" x14ac:dyDescent="0.2">
      <c r="A372" s="39" t="s">
        <v>361</v>
      </c>
      <c r="B372" s="48">
        <v>125</v>
      </c>
      <c r="C372" s="15">
        <v>240</v>
      </c>
      <c r="D372" s="15">
        <f t="shared" si="20"/>
        <v>115</v>
      </c>
      <c r="E372" s="16">
        <v>38.098140810728438</v>
      </c>
      <c r="F372" s="16">
        <f t="shared" si="21"/>
        <v>73.148430356598595</v>
      </c>
      <c r="G372" s="16">
        <v>717.90185918927159</v>
      </c>
      <c r="H372" s="49">
        <v>682.85156964340138</v>
      </c>
      <c r="I372" s="125">
        <f t="shared" si="22"/>
        <v>6163654.9018591894</v>
      </c>
      <c r="J372" s="125">
        <f t="shared" si="23"/>
        <v>6163619.8515696432</v>
      </c>
      <c r="K372" s="57">
        <f>VLOOKUP(A372,'Study area wells'!$A$2:$O$330,6,FALSE)</f>
        <v>6163693</v>
      </c>
      <c r="L372" s="48" t="s">
        <v>51</v>
      </c>
      <c r="M372" s="17" t="s">
        <v>1091</v>
      </c>
      <c r="N372" s="62" t="s">
        <v>7</v>
      </c>
      <c r="O372" s="87"/>
      <c r="P372" s="68" t="s">
        <v>13</v>
      </c>
      <c r="Q372" s="109" t="s">
        <v>7</v>
      </c>
      <c r="R372" s="120" t="s">
        <v>23</v>
      </c>
    </row>
    <row r="373" spans="1:19" s="13" customFormat="1" ht="15" customHeight="1" x14ac:dyDescent="0.2">
      <c r="A373" s="38" t="s">
        <v>362</v>
      </c>
      <c r="B373" s="46">
        <v>0</v>
      </c>
      <c r="C373" s="11">
        <v>177</v>
      </c>
      <c r="D373" s="11">
        <f t="shared" si="20"/>
        <v>177</v>
      </c>
      <c r="E373" s="12">
        <v>0</v>
      </c>
      <c r="F373" s="12">
        <f t="shared" si="21"/>
        <v>53.946967387991464</v>
      </c>
      <c r="G373" s="12">
        <v>719</v>
      </c>
      <c r="H373" s="47">
        <v>665.05303261200856</v>
      </c>
      <c r="I373" s="125">
        <f t="shared" si="22"/>
        <v>6182867</v>
      </c>
      <c r="J373" s="125">
        <f t="shared" si="23"/>
        <v>6182813.0530326124</v>
      </c>
      <c r="K373" s="57">
        <f>VLOOKUP(A373,'Study area wells'!$A$2:$O$330,6,FALSE)</f>
        <v>6182867</v>
      </c>
      <c r="L373" s="46" t="s">
        <v>363</v>
      </c>
      <c r="M373" s="14" t="s">
        <v>1958</v>
      </c>
      <c r="N373" s="61" t="s">
        <v>1895</v>
      </c>
      <c r="O373" s="90"/>
      <c r="P373" s="76" t="s">
        <v>18</v>
      </c>
      <c r="Q373" s="104" t="s">
        <v>1893</v>
      </c>
      <c r="R373" s="119" t="s">
        <v>359</v>
      </c>
      <c r="S373" s="58"/>
    </row>
    <row r="374" spans="1:19" ht="15" customHeight="1" x14ac:dyDescent="0.2">
      <c r="A374" s="39" t="s">
        <v>364</v>
      </c>
      <c r="B374" s="48">
        <v>0</v>
      </c>
      <c r="C374" s="15">
        <v>285</v>
      </c>
      <c r="D374" s="15">
        <f t="shared" si="20"/>
        <v>285</v>
      </c>
      <c r="E374" s="16">
        <v>0</v>
      </c>
      <c r="F374" s="16">
        <f t="shared" si="21"/>
        <v>86.86376104846083</v>
      </c>
      <c r="G374" s="16">
        <v>727</v>
      </c>
      <c r="H374" s="49">
        <v>640.13623895153921</v>
      </c>
      <c r="I374" s="125">
        <f t="shared" si="22"/>
        <v>6158793</v>
      </c>
      <c r="J374" s="125">
        <f t="shared" si="23"/>
        <v>6158706.1362389512</v>
      </c>
      <c r="K374" s="57">
        <f>VLOOKUP(A374,'Study area wells'!$A$2:$O$330,6,FALSE)</f>
        <v>6158793</v>
      </c>
      <c r="L374" s="48" t="s">
        <v>22</v>
      </c>
      <c r="M374" s="17" t="s">
        <v>3</v>
      </c>
      <c r="N374" s="62" t="s">
        <v>1102</v>
      </c>
      <c r="O374" s="87"/>
      <c r="P374" s="68" t="s">
        <v>11</v>
      </c>
      <c r="Q374" s="106" t="s">
        <v>1893</v>
      </c>
      <c r="R374" s="120" t="s">
        <v>22</v>
      </c>
    </row>
    <row r="375" spans="1:19" ht="15" customHeight="1" x14ac:dyDescent="0.2">
      <c r="A375" s="39" t="s">
        <v>364</v>
      </c>
      <c r="B375" s="48">
        <v>285</v>
      </c>
      <c r="C375" s="15">
        <v>330</v>
      </c>
      <c r="D375" s="15">
        <f t="shared" si="20"/>
        <v>45</v>
      </c>
      <c r="E375" s="16">
        <v>86.86376104846083</v>
      </c>
      <c r="F375" s="16">
        <f t="shared" si="21"/>
        <v>100.57909174032307</v>
      </c>
      <c r="G375" s="16">
        <v>640.13623895153921</v>
      </c>
      <c r="H375" s="49">
        <v>626.42090825967693</v>
      </c>
      <c r="I375" s="125">
        <f t="shared" si="22"/>
        <v>6158706.1362389512</v>
      </c>
      <c r="J375" s="125">
        <f t="shared" si="23"/>
        <v>6158692.4209082592</v>
      </c>
      <c r="K375" s="57">
        <f>VLOOKUP(A375,'Study area wells'!$A$2:$O$330,6,FALSE)</f>
        <v>6158793</v>
      </c>
      <c r="L375" s="48" t="s">
        <v>51</v>
      </c>
      <c r="M375" s="17" t="s">
        <v>1091</v>
      </c>
      <c r="N375" s="62" t="s">
        <v>7</v>
      </c>
      <c r="O375" s="87"/>
      <c r="P375" s="68" t="s">
        <v>13</v>
      </c>
      <c r="Q375" s="109" t="s">
        <v>7</v>
      </c>
      <c r="R375" s="120" t="s">
        <v>23</v>
      </c>
    </row>
    <row r="376" spans="1:19" s="13" customFormat="1" ht="15" customHeight="1" x14ac:dyDescent="0.2">
      <c r="A376" s="38" t="s">
        <v>365</v>
      </c>
      <c r="B376" s="46">
        <v>0</v>
      </c>
      <c r="C376" s="11">
        <v>80</v>
      </c>
      <c r="D376" s="11">
        <f t="shared" si="20"/>
        <v>80</v>
      </c>
      <c r="E376" s="12">
        <v>0</v>
      </c>
      <c r="F376" s="12">
        <f t="shared" si="21"/>
        <v>24.3828101188662</v>
      </c>
      <c r="G376" s="12">
        <v>714</v>
      </c>
      <c r="H376" s="47">
        <v>689.61718988113375</v>
      </c>
      <c r="I376" s="125">
        <f t="shared" si="22"/>
        <v>6182889</v>
      </c>
      <c r="J376" s="125">
        <f t="shared" si="23"/>
        <v>6182864.6171898814</v>
      </c>
      <c r="K376" s="57">
        <f>VLOOKUP(A376,'Study area wells'!$A$2:$O$330,6,FALSE)</f>
        <v>6182889</v>
      </c>
      <c r="L376" s="46" t="s">
        <v>231</v>
      </c>
      <c r="M376" s="14" t="s">
        <v>3</v>
      </c>
      <c r="N376" s="61" t="s">
        <v>1102</v>
      </c>
      <c r="O376" s="90"/>
      <c r="P376" s="76" t="s">
        <v>18</v>
      </c>
      <c r="Q376" s="104" t="s">
        <v>1893</v>
      </c>
      <c r="R376" s="119" t="s">
        <v>22</v>
      </c>
      <c r="S376" s="58"/>
    </row>
    <row r="377" spans="1:19" s="13" customFormat="1" ht="15" customHeight="1" x14ac:dyDescent="0.2">
      <c r="A377" s="38" t="s">
        <v>365</v>
      </c>
      <c r="B377" s="46">
        <v>80</v>
      </c>
      <c r="C377" s="11">
        <v>160</v>
      </c>
      <c r="D377" s="11">
        <f t="shared" si="20"/>
        <v>80</v>
      </c>
      <c r="E377" s="12">
        <v>24.3828101188662</v>
      </c>
      <c r="F377" s="12">
        <f t="shared" si="21"/>
        <v>48.765620237732399</v>
      </c>
      <c r="G377" s="12">
        <v>689.61718988113375</v>
      </c>
      <c r="H377" s="47">
        <v>665.23437976226762</v>
      </c>
      <c r="I377" s="125">
        <f t="shared" si="22"/>
        <v>6182864.6171898814</v>
      </c>
      <c r="J377" s="125">
        <f t="shared" si="23"/>
        <v>6182840.2343797619</v>
      </c>
      <c r="K377" s="57">
        <f>VLOOKUP(A377,'Study area wells'!$A$2:$O$330,6,FALSE)</f>
        <v>6182889</v>
      </c>
      <c r="L377" s="46" t="s">
        <v>366</v>
      </c>
      <c r="M377" s="14" t="s">
        <v>1958</v>
      </c>
      <c r="N377" s="61" t="s">
        <v>1895</v>
      </c>
      <c r="O377" s="90"/>
      <c r="P377" s="76" t="s">
        <v>19</v>
      </c>
      <c r="Q377" s="104" t="s">
        <v>1893</v>
      </c>
      <c r="R377" s="119" t="s">
        <v>1015</v>
      </c>
      <c r="S377" s="58"/>
    </row>
    <row r="378" spans="1:19" s="13" customFormat="1" ht="15" customHeight="1" x14ac:dyDescent="0.2">
      <c r="A378" s="38" t="s">
        <v>365</v>
      </c>
      <c r="B378" s="46">
        <v>160</v>
      </c>
      <c r="C378" s="11">
        <v>165</v>
      </c>
      <c r="D378" s="11">
        <f t="shared" si="20"/>
        <v>5</v>
      </c>
      <c r="E378" s="12">
        <v>48.765620237732399</v>
      </c>
      <c r="F378" s="12">
        <f t="shared" si="21"/>
        <v>50.289545870161533</v>
      </c>
      <c r="G378" s="12">
        <v>665.23437976226762</v>
      </c>
      <c r="H378" s="47">
        <v>663.71045412983847</v>
      </c>
      <c r="I378" s="125">
        <f t="shared" si="22"/>
        <v>6182840.2343797619</v>
      </c>
      <c r="J378" s="125">
        <f t="shared" si="23"/>
        <v>6182838.7104541296</v>
      </c>
      <c r="K378" s="57">
        <f>VLOOKUP(A378,'Study area wells'!$A$2:$O$330,6,FALSE)</f>
        <v>6182889</v>
      </c>
      <c r="L378" s="46" t="s">
        <v>158</v>
      </c>
      <c r="M378" s="14" t="s">
        <v>42</v>
      </c>
      <c r="N378" s="61" t="s">
        <v>1894</v>
      </c>
      <c r="O378" s="90"/>
      <c r="P378" s="76" t="s">
        <v>599</v>
      </c>
      <c r="Q378" s="104" t="s">
        <v>1893</v>
      </c>
      <c r="R378" s="119" t="s">
        <v>158</v>
      </c>
      <c r="S378" s="58"/>
    </row>
    <row r="379" spans="1:19" ht="15" customHeight="1" x14ac:dyDescent="0.2">
      <c r="A379" s="39" t="s">
        <v>367</v>
      </c>
      <c r="B379" s="48">
        <v>0</v>
      </c>
      <c r="C379" s="15">
        <v>180</v>
      </c>
      <c r="D379" s="15">
        <f t="shared" si="20"/>
        <v>180</v>
      </c>
      <c r="E379" s="16">
        <v>0</v>
      </c>
      <c r="F379" s="16">
        <f t="shared" si="21"/>
        <v>54.861322767448947</v>
      </c>
      <c r="G379" s="16">
        <v>719</v>
      </c>
      <c r="H379" s="49">
        <v>664.138677232551</v>
      </c>
      <c r="I379" s="125">
        <f t="shared" si="22"/>
        <v>6179572</v>
      </c>
      <c r="J379" s="125">
        <f t="shared" si="23"/>
        <v>6179517.1386772329</v>
      </c>
      <c r="K379" s="57">
        <f>VLOOKUP(A379,'Study area wells'!$A$2:$O$330,6,FALSE)</f>
        <v>6179572</v>
      </c>
      <c r="L379" s="48" t="s">
        <v>363</v>
      </c>
      <c r="M379" s="17" t="s">
        <v>1958</v>
      </c>
      <c r="N379" s="62" t="s">
        <v>1895</v>
      </c>
      <c r="O379" s="87"/>
      <c r="P379" s="68" t="s">
        <v>18</v>
      </c>
      <c r="Q379" s="106" t="s">
        <v>1893</v>
      </c>
      <c r="R379" s="120" t="s">
        <v>359</v>
      </c>
    </row>
    <row r="380" spans="1:19" s="13" customFormat="1" ht="15" customHeight="1" x14ac:dyDescent="0.2">
      <c r="A380" s="38" t="s">
        <v>368</v>
      </c>
      <c r="B380" s="46">
        <v>0</v>
      </c>
      <c r="C380" s="11">
        <v>385</v>
      </c>
      <c r="D380" s="11">
        <f t="shared" si="20"/>
        <v>385</v>
      </c>
      <c r="E380" s="12">
        <v>0</v>
      </c>
      <c r="F380" s="12">
        <f t="shared" si="21"/>
        <v>117.34227369704358</v>
      </c>
      <c r="G380" s="12">
        <v>728</v>
      </c>
      <c r="H380" s="47">
        <v>610.65772630295646</v>
      </c>
      <c r="I380" s="125">
        <f t="shared" si="22"/>
        <v>6166711</v>
      </c>
      <c r="J380" s="125">
        <f t="shared" si="23"/>
        <v>6166593.6577263027</v>
      </c>
      <c r="K380" s="57">
        <f>VLOOKUP(A380,'Study area wells'!$A$2:$O$330,6,FALSE)</f>
        <v>6166711</v>
      </c>
      <c r="L380" s="46" t="s">
        <v>363</v>
      </c>
      <c r="M380" s="14" t="s">
        <v>1958</v>
      </c>
      <c r="N380" s="61" t="s">
        <v>1895</v>
      </c>
      <c r="O380" s="90"/>
      <c r="P380" s="76" t="s">
        <v>18</v>
      </c>
      <c r="Q380" s="104" t="s">
        <v>1893</v>
      </c>
      <c r="R380" s="119" t="s">
        <v>359</v>
      </c>
      <c r="S380" s="58"/>
    </row>
    <row r="381" spans="1:19" s="13" customFormat="1" ht="15" customHeight="1" x14ac:dyDescent="0.2">
      <c r="A381" s="38" t="s">
        <v>368</v>
      </c>
      <c r="B381" s="46">
        <v>385</v>
      </c>
      <c r="C381" s="11">
        <v>405</v>
      </c>
      <c r="D381" s="11">
        <f t="shared" si="20"/>
        <v>20</v>
      </c>
      <c r="E381" s="12">
        <v>117.34227369704358</v>
      </c>
      <c r="F381" s="12">
        <f t="shared" si="21"/>
        <v>123.43797622676013</v>
      </c>
      <c r="G381" s="12">
        <v>610.65772630295646</v>
      </c>
      <c r="H381" s="47">
        <v>604.56202377323984</v>
      </c>
      <c r="I381" s="125">
        <f t="shared" si="22"/>
        <v>6166593.6577263027</v>
      </c>
      <c r="J381" s="125">
        <f t="shared" si="23"/>
        <v>6166587.5620237729</v>
      </c>
      <c r="K381" s="57">
        <f>VLOOKUP(A381,'Study area wells'!$A$2:$O$330,6,FALSE)</f>
        <v>6166711</v>
      </c>
      <c r="L381" s="46" t="s">
        <v>369</v>
      </c>
      <c r="M381" s="14" t="s">
        <v>1091</v>
      </c>
      <c r="N381" s="61" t="s">
        <v>7</v>
      </c>
      <c r="O381" s="90"/>
      <c r="P381" s="76" t="s">
        <v>13</v>
      </c>
      <c r="Q381" s="114" t="s">
        <v>7</v>
      </c>
      <c r="R381" s="119" t="s">
        <v>33</v>
      </c>
      <c r="S381" s="58"/>
    </row>
    <row r="382" spans="1:19" ht="15" customHeight="1" x14ac:dyDescent="0.2">
      <c r="A382" s="39" t="s">
        <v>370</v>
      </c>
      <c r="B382" s="48">
        <v>0</v>
      </c>
      <c r="C382" s="15">
        <v>90</v>
      </c>
      <c r="D382" s="15">
        <f t="shared" si="20"/>
        <v>90</v>
      </c>
      <c r="E382" s="16">
        <v>0</v>
      </c>
      <c r="F382" s="16">
        <f t="shared" si="21"/>
        <v>27.430661383724473</v>
      </c>
      <c r="G382" s="16">
        <v>726</v>
      </c>
      <c r="H382" s="49">
        <v>698.56933861627556</v>
      </c>
      <c r="I382" s="125">
        <f t="shared" si="22"/>
        <v>6183620</v>
      </c>
      <c r="J382" s="125">
        <f t="shared" si="23"/>
        <v>6183592.569338616</v>
      </c>
      <c r="K382" s="57">
        <f>VLOOKUP(A382,'Study area wells'!$A$2:$O$330,6,FALSE)</f>
        <v>6183620</v>
      </c>
      <c r="L382" s="48" t="s">
        <v>22</v>
      </c>
      <c r="M382" s="17" t="s">
        <v>3</v>
      </c>
      <c r="N382" s="62" t="s">
        <v>1102</v>
      </c>
      <c r="O382" s="87"/>
      <c r="P382" s="68" t="s">
        <v>11</v>
      </c>
      <c r="Q382" s="106" t="s">
        <v>1893</v>
      </c>
      <c r="R382" s="120" t="s">
        <v>22</v>
      </c>
    </row>
    <row r="383" spans="1:19" ht="15" customHeight="1" x14ac:dyDescent="0.2">
      <c r="A383" s="39" t="s">
        <v>370</v>
      </c>
      <c r="B383" s="48">
        <v>90</v>
      </c>
      <c r="C383" s="15">
        <v>285</v>
      </c>
      <c r="D383" s="15">
        <f t="shared" si="20"/>
        <v>195</v>
      </c>
      <c r="E383" s="16">
        <v>27.430661383724473</v>
      </c>
      <c r="F383" s="16">
        <f t="shared" si="21"/>
        <v>86.86376104846083</v>
      </c>
      <c r="G383" s="16">
        <v>698.56933861627556</v>
      </c>
      <c r="H383" s="49">
        <v>639.13623895153921</v>
      </c>
      <c r="I383" s="125">
        <f t="shared" si="22"/>
        <v>6183592.569338616</v>
      </c>
      <c r="J383" s="125">
        <f t="shared" si="23"/>
        <v>6183533.1362389512</v>
      </c>
      <c r="K383" s="57">
        <f>VLOOKUP(A383,'Study area wells'!$A$2:$O$330,6,FALSE)</f>
        <v>6183620</v>
      </c>
      <c r="L383" s="48" t="s">
        <v>347</v>
      </c>
      <c r="M383" s="17" t="s">
        <v>1091</v>
      </c>
      <c r="N383" s="62" t="s">
        <v>7</v>
      </c>
      <c r="O383" s="87"/>
      <c r="P383" s="68" t="s">
        <v>13</v>
      </c>
      <c r="Q383" s="109" t="s">
        <v>7</v>
      </c>
      <c r="R383" s="120" t="s">
        <v>23</v>
      </c>
    </row>
    <row r="384" spans="1:19" s="13" customFormat="1" ht="12.75" x14ac:dyDescent="0.2">
      <c r="A384" s="38" t="s">
        <v>371</v>
      </c>
      <c r="B384" s="46">
        <v>0</v>
      </c>
      <c r="C384" s="11">
        <v>2</v>
      </c>
      <c r="D384" s="11">
        <f t="shared" si="20"/>
        <v>2</v>
      </c>
      <c r="E384" s="12">
        <v>0</v>
      </c>
      <c r="F384" s="12">
        <f t="shared" si="21"/>
        <v>0.6095702529716549</v>
      </c>
      <c r="G384" s="12">
        <v>609</v>
      </c>
      <c r="H384" s="47">
        <v>608.39042974702829</v>
      </c>
      <c r="I384" s="125">
        <f t="shared" si="22"/>
        <v>6178598</v>
      </c>
      <c r="J384" s="125">
        <f t="shared" si="23"/>
        <v>6178597.3904297473</v>
      </c>
      <c r="K384" s="57">
        <f>VLOOKUP(A384,'Study area wells'!$A$2:$O$330,6,FALSE)</f>
        <v>6178598</v>
      </c>
      <c r="L384" s="46"/>
      <c r="M384" s="14" t="s">
        <v>8</v>
      </c>
      <c r="N384" s="61" t="s">
        <v>1102</v>
      </c>
      <c r="O384" s="90"/>
      <c r="P384" s="76" t="s">
        <v>12</v>
      </c>
      <c r="Q384" s="104" t="s">
        <v>1893</v>
      </c>
      <c r="R384" s="119" t="s">
        <v>33</v>
      </c>
      <c r="S384" s="58"/>
    </row>
    <row r="385" spans="1:19" s="13" customFormat="1" ht="12.75" x14ac:dyDescent="0.2">
      <c r="A385" s="38" t="s">
        <v>371</v>
      </c>
      <c r="B385" s="46">
        <v>2</v>
      </c>
      <c r="C385" s="11">
        <v>44</v>
      </c>
      <c r="D385" s="11">
        <f t="shared" si="20"/>
        <v>42</v>
      </c>
      <c r="E385" s="12">
        <v>0.6095702529716549</v>
      </c>
      <c r="F385" s="12">
        <f t="shared" si="21"/>
        <v>13.41054556537641</v>
      </c>
      <c r="G385" s="12">
        <v>608.39042974702829</v>
      </c>
      <c r="H385" s="47">
        <v>595.58945443462358</v>
      </c>
      <c r="I385" s="125">
        <f t="shared" si="22"/>
        <v>6178597.3904297473</v>
      </c>
      <c r="J385" s="125">
        <f t="shared" si="23"/>
        <v>6178584.5894544348</v>
      </c>
      <c r="K385" s="57">
        <f>VLOOKUP(A385,'Study area wells'!$A$2:$O$330,6,FALSE)</f>
        <v>6178598</v>
      </c>
      <c r="L385" s="46" t="s">
        <v>372</v>
      </c>
      <c r="M385" s="14" t="s">
        <v>44</v>
      </c>
      <c r="N385" s="61" t="s">
        <v>1102</v>
      </c>
      <c r="O385" s="90"/>
      <c r="P385" s="76" t="s">
        <v>1192</v>
      </c>
      <c r="Q385" s="104" t="s">
        <v>1893</v>
      </c>
      <c r="R385" s="119" t="s">
        <v>1023</v>
      </c>
      <c r="S385" s="58"/>
    </row>
    <row r="386" spans="1:19" s="13" customFormat="1" ht="12.75" x14ac:dyDescent="0.2">
      <c r="A386" s="38" t="s">
        <v>371</v>
      </c>
      <c r="B386" s="46">
        <v>44</v>
      </c>
      <c r="C386" s="11">
        <v>50</v>
      </c>
      <c r="D386" s="11">
        <f t="shared" ref="D386:D449" si="24">C386-B386</f>
        <v>6</v>
      </c>
      <c r="E386" s="12">
        <v>13.41054556537641</v>
      </c>
      <c r="F386" s="12">
        <f t="shared" ref="F386:F449" si="25">C386/3.281</f>
        <v>15.239256324291373</v>
      </c>
      <c r="G386" s="12">
        <v>595.58945443462358</v>
      </c>
      <c r="H386" s="47">
        <v>593.76074367570868</v>
      </c>
      <c r="I386" s="125">
        <f t="shared" ref="I386:I449" si="26">K386-E386</f>
        <v>6178584.5894544348</v>
      </c>
      <c r="J386" s="125">
        <f t="shared" ref="J386:J449" si="27">K386-F386</f>
        <v>6178582.7607436758</v>
      </c>
      <c r="K386" s="57">
        <f>VLOOKUP(A386,'Study area wells'!$A$2:$O$330,6,FALSE)</f>
        <v>6178598</v>
      </c>
      <c r="L386" s="46" t="s">
        <v>373</v>
      </c>
      <c r="M386" s="14" t="s">
        <v>36</v>
      </c>
      <c r="N386" s="61" t="s">
        <v>1894</v>
      </c>
      <c r="O386" s="90"/>
      <c r="P386" s="76" t="s">
        <v>1187</v>
      </c>
      <c r="Q386" s="104" t="s">
        <v>1893</v>
      </c>
      <c r="R386" s="119" t="s">
        <v>148</v>
      </c>
      <c r="S386" s="58"/>
    </row>
    <row r="387" spans="1:19" s="13" customFormat="1" ht="12.75" x14ac:dyDescent="0.2">
      <c r="A387" s="38" t="s">
        <v>371</v>
      </c>
      <c r="B387" s="46">
        <v>50</v>
      </c>
      <c r="C387" s="11">
        <v>53</v>
      </c>
      <c r="D387" s="11">
        <f t="shared" si="24"/>
        <v>3</v>
      </c>
      <c r="E387" s="12">
        <v>15.239256324291373</v>
      </c>
      <c r="F387" s="12">
        <f t="shared" si="25"/>
        <v>16.153611703748858</v>
      </c>
      <c r="G387" s="12">
        <v>593.76074367570868</v>
      </c>
      <c r="H387" s="47">
        <v>592.84638829625112</v>
      </c>
      <c r="I387" s="125">
        <f t="shared" si="26"/>
        <v>6178582.7607436758</v>
      </c>
      <c r="J387" s="125">
        <f t="shared" si="27"/>
        <v>6178581.8463882962</v>
      </c>
      <c r="K387" s="57">
        <f>VLOOKUP(A387,'Study area wells'!$A$2:$O$330,6,FALSE)</f>
        <v>6178598</v>
      </c>
      <c r="L387" s="46" t="s">
        <v>50</v>
      </c>
      <c r="M387" s="14" t="s">
        <v>3</v>
      </c>
      <c r="N387" s="61" t="s">
        <v>1102</v>
      </c>
      <c r="O387" s="90"/>
      <c r="P387" s="76" t="s">
        <v>21</v>
      </c>
      <c r="Q387" s="104" t="s">
        <v>1893</v>
      </c>
      <c r="R387" s="119" t="s">
        <v>22</v>
      </c>
      <c r="S387" s="58"/>
    </row>
    <row r="388" spans="1:19" s="13" customFormat="1" ht="12.75" x14ac:dyDescent="0.2">
      <c r="A388" s="38" t="s">
        <v>371</v>
      </c>
      <c r="B388" s="46">
        <v>53</v>
      </c>
      <c r="C388" s="11">
        <v>57</v>
      </c>
      <c r="D388" s="11">
        <f t="shared" si="24"/>
        <v>4</v>
      </c>
      <c r="E388" s="12">
        <v>16.153611703748858</v>
      </c>
      <c r="F388" s="12">
        <f t="shared" si="25"/>
        <v>17.372752209692166</v>
      </c>
      <c r="G388" s="12">
        <v>592.84638829625112</v>
      </c>
      <c r="H388" s="47">
        <v>591.62724779030782</v>
      </c>
      <c r="I388" s="125">
        <f t="shared" si="26"/>
        <v>6178581.8463882962</v>
      </c>
      <c r="J388" s="125">
        <f t="shared" si="27"/>
        <v>6178580.6272477899</v>
      </c>
      <c r="K388" s="57">
        <f>VLOOKUP(A388,'Study area wells'!$A$2:$O$330,6,FALSE)</f>
        <v>6178598</v>
      </c>
      <c r="L388" s="46" t="s">
        <v>373</v>
      </c>
      <c r="M388" s="14" t="s">
        <v>36</v>
      </c>
      <c r="N388" s="61" t="s">
        <v>1894</v>
      </c>
      <c r="O388" s="90"/>
      <c r="P388" s="76" t="s">
        <v>1187</v>
      </c>
      <c r="Q388" s="104" t="s">
        <v>1893</v>
      </c>
      <c r="R388" s="119" t="s">
        <v>148</v>
      </c>
      <c r="S388" s="58"/>
    </row>
    <row r="389" spans="1:19" s="13" customFormat="1" ht="12.75" x14ac:dyDescent="0.2">
      <c r="A389" s="38" t="s">
        <v>371</v>
      </c>
      <c r="B389" s="46">
        <v>57</v>
      </c>
      <c r="C389" s="11">
        <v>63</v>
      </c>
      <c r="D389" s="11">
        <f t="shared" si="24"/>
        <v>6</v>
      </c>
      <c r="E389" s="12">
        <v>17.372752209692166</v>
      </c>
      <c r="F389" s="12">
        <f t="shared" si="25"/>
        <v>19.201462968607132</v>
      </c>
      <c r="G389" s="12">
        <v>591.62724779030782</v>
      </c>
      <c r="H389" s="47">
        <v>589.79853703139293</v>
      </c>
      <c r="I389" s="125">
        <f t="shared" si="26"/>
        <v>6178580.6272477899</v>
      </c>
      <c r="J389" s="125">
        <f t="shared" si="27"/>
        <v>6178578.7985370317</v>
      </c>
      <c r="K389" s="57">
        <f>VLOOKUP(A389,'Study area wells'!$A$2:$O$330,6,FALSE)</f>
        <v>6178598</v>
      </c>
      <c r="L389" s="46" t="s">
        <v>50</v>
      </c>
      <c r="M389" s="14" t="s">
        <v>3</v>
      </c>
      <c r="N389" s="61" t="s">
        <v>1102</v>
      </c>
      <c r="O389" s="90"/>
      <c r="P389" s="76" t="s">
        <v>21</v>
      </c>
      <c r="Q389" s="104" t="s">
        <v>1893</v>
      </c>
      <c r="R389" s="119" t="s">
        <v>22</v>
      </c>
      <c r="S389" s="58"/>
    </row>
    <row r="390" spans="1:19" s="13" customFormat="1" ht="12.75" x14ac:dyDescent="0.2">
      <c r="A390" s="38" t="s">
        <v>371</v>
      </c>
      <c r="B390" s="46">
        <v>63</v>
      </c>
      <c r="C390" s="11">
        <v>112</v>
      </c>
      <c r="D390" s="11">
        <f t="shared" si="24"/>
        <v>49</v>
      </c>
      <c r="E390" s="12">
        <v>19.201462968607132</v>
      </c>
      <c r="F390" s="12">
        <f t="shared" si="25"/>
        <v>34.135934166412675</v>
      </c>
      <c r="G390" s="12">
        <v>589.79853703139293</v>
      </c>
      <c r="H390" s="47">
        <v>574.86406583358735</v>
      </c>
      <c r="I390" s="125">
        <f t="shared" si="26"/>
        <v>6178578.7985370317</v>
      </c>
      <c r="J390" s="125">
        <f t="shared" si="27"/>
        <v>6178563.8640658334</v>
      </c>
      <c r="K390" s="57">
        <f>VLOOKUP(A390,'Study area wells'!$A$2:$O$330,6,FALSE)</f>
        <v>6178598</v>
      </c>
      <c r="L390" s="46" t="s">
        <v>374</v>
      </c>
      <c r="M390" s="14" t="s">
        <v>5</v>
      </c>
      <c r="N390" s="61" t="s">
        <v>1894</v>
      </c>
      <c r="O390" s="90"/>
      <c r="P390" s="76" t="s">
        <v>14</v>
      </c>
      <c r="Q390" s="104" t="s">
        <v>1893</v>
      </c>
      <c r="R390" s="119" t="s">
        <v>1022</v>
      </c>
      <c r="S390" s="58"/>
    </row>
    <row r="391" spans="1:19" s="13" customFormat="1" ht="12.75" x14ac:dyDescent="0.2">
      <c r="A391" s="38" t="s">
        <v>371</v>
      </c>
      <c r="B391" s="46">
        <v>112</v>
      </c>
      <c r="C391" s="11">
        <v>148</v>
      </c>
      <c r="D391" s="11">
        <f t="shared" si="24"/>
        <v>36</v>
      </c>
      <c r="E391" s="12">
        <v>34.135934166412675</v>
      </c>
      <c r="F391" s="12">
        <f t="shared" si="25"/>
        <v>45.108198719902468</v>
      </c>
      <c r="G391" s="12">
        <v>574.86406583358735</v>
      </c>
      <c r="H391" s="47">
        <v>563.89180128009752</v>
      </c>
      <c r="I391" s="125">
        <f t="shared" si="26"/>
        <v>6178563.8640658334</v>
      </c>
      <c r="J391" s="125">
        <f t="shared" si="27"/>
        <v>6178552.89180128</v>
      </c>
      <c r="K391" s="57">
        <f>VLOOKUP(A391,'Study area wells'!$A$2:$O$330,6,FALSE)</f>
        <v>6178598</v>
      </c>
      <c r="L391" s="46" t="s">
        <v>375</v>
      </c>
      <c r="M391" s="14" t="s">
        <v>5</v>
      </c>
      <c r="N391" s="61" t="s">
        <v>1894</v>
      </c>
      <c r="O391" s="90" t="s">
        <v>1267</v>
      </c>
      <c r="P391" s="76" t="s">
        <v>34</v>
      </c>
      <c r="Q391" s="104" t="s">
        <v>1893</v>
      </c>
      <c r="R391" s="119" t="s">
        <v>1022</v>
      </c>
      <c r="S391" s="58"/>
    </row>
    <row r="392" spans="1:19" s="13" customFormat="1" ht="12.75" x14ac:dyDescent="0.2">
      <c r="A392" s="38" t="s">
        <v>371</v>
      </c>
      <c r="B392" s="46">
        <v>148</v>
      </c>
      <c r="C392" s="11">
        <v>168</v>
      </c>
      <c r="D392" s="11">
        <f t="shared" si="24"/>
        <v>20</v>
      </c>
      <c r="E392" s="12">
        <v>45.108198719902468</v>
      </c>
      <c r="F392" s="12">
        <f t="shared" si="25"/>
        <v>51.203901249619015</v>
      </c>
      <c r="G392" s="12">
        <v>563.89180128009752</v>
      </c>
      <c r="H392" s="47">
        <v>557.79609875038102</v>
      </c>
      <c r="I392" s="125">
        <f t="shared" si="26"/>
        <v>6178552.89180128</v>
      </c>
      <c r="J392" s="125">
        <f t="shared" si="27"/>
        <v>6178546.7960987501</v>
      </c>
      <c r="K392" s="57">
        <f>VLOOKUP(A392,'Study area wells'!$A$2:$O$330,6,FALSE)</f>
        <v>6178598</v>
      </c>
      <c r="L392" s="46" t="s">
        <v>542</v>
      </c>
      <c r="M392" s="14" t="s">
        <v>1263</v>
      </c>
      <c r="N392" s="61" t="s">
        <v>1102</v>
      </c>
      <c r="O392" s="90"/>
      <c r="P392" s="76"/>
      <c r="Q392" s="104"/>
      <c r="R392" s="119"/>
      <c r="S392" s="58"/>
    </row>
    <row r="393" spans="1:19" s="13" customFormat="1" ht="12.75" x14ac:dyDescent="0.2">
      <c r="A393" s="38" t="s">
        <v>371</v>
      </c>
      <c r="B393" s="46">
        <v>168</v>
      </c>
      <c r="C393" s="11">
        <v>370</v>
      </c>
      <c r="D393" s="11">
        <f t="shared" si="24"/>
        <v>202</v>
      </c>
      <c r="E393" s="12">
        <v>51.203901249619015</v>
      </c>
      <c r="F393" s="12">
        <f t="shared" si="25"/>
        <v>112.77049679975617</v>
      </c>
      <c r="G393" s="12">
        <v>557.79609875038102</v>
      </c>
      <c r="H393" s="47">
        <v>496.22950320024381</v>
      </c>
      <c r="I393" s="125">
        <f t="shared" si="26"/>
        <v>6178546.7960987501</v>
      </c>
      <c r="J393" s="125">
        <f t="shared" si="27"/>
        <v>6178485.2295032004</v>
      </c>
      <c r="K393" s="57">
        <f>VLOOKUP(A393,'Study area wells'!$A$2:$O$330,6,FALSE)</f>
        <v>6178598</v>
      </c>
      <c r="L393" s="46" t="s">
        <v>376</v>
      </c>
      <c r="M393" s="14" t="s">
        <v>1091</v>
      </c>
      <c r="N393" s="61" t="s">
        <v>7</v>
      </c>
      <c r="O393" s="90"/>
      <c r="P393" s="76"/>
      <c r="Q393" s="114"/>
      <c r="R393" s="119"/>
      <c r="S393" s="58"/>
    </row>
    <row r="394" spans="1:19" ht="12.75" x14ac:dyDescent="0.2">
      <c r="A394" s="39" t="s">
        <v>377</v>
      </c>
      <c r="B394" s="48">
        <v>0</v>
      </c>
      <c r="C394" s="15">
        <v>225</v>
      </c>
      <c r="D394" s="15">
        <f t="shared" si="24"/>
        <v>225</v>
      </c>
      <c r="E394" s="16">
        <v>0</v>
      </c>
      <c r="F394" s="16">
        <f t="shared" si="25"/>
        <v>68.576653459311188</v>
      </c>
      <c r="G394" s="16">
        <v>708</v>
      </c>
      <c r="H394" s="49">
        <v>639.42334654068884</v>
      </c>
      <c r="I394" s="125">
        <f t="shared" si="26"/>
        <v>6181123</v>
      </c>
      <c r="J394" s="125">
        <f t="shared" si="27"/>
        <v>6181054.4233465409</v>
      </c>
      <c r="K394" s="57">
        <f>VLOOKUP(A394,'Study area wells'!$A$2:$O$330,6,FALSE)</f>
        <v>6181123</v>
      </c>
      <c r="L394" s="48" t="s">
        <v>378</v>
      </c>
      <c r="M394" s="17" t="s">
        <v>1958</v>
      </c>
      <c r="N394" s="62" t="s">
        <v>1895</v>
      </c>
      <c r="O394" s="87"/>
      <c r="P394" s="68" t="s">
        <v>14</v>
      </c>
      <c r="Q394" s="106" t="s">
        <v>1893</v>
      </c>
      <c r="R394" s="120" t="s">
        <v>359</v>
      </c>
    </row>
    <row r="395" spans="1:19" s="13" customFormat="1" ht="12.75" x14ac:dyDescent="0.2">
      <c r="A395" s="38" t="s">
        <v>379</v>
      </c>
      <c r="B395" s="46">
        <v>0</v>
      </c>
      <c r="C395" s="11">
        <v>45</v>
      </c>
      <c r="D395" s="11">
        <f t="shared" si="24"/>
        <v>45</v>
      </c>
      <c r="E395" s="12">
        <v>0</v>
      </c>
      <c r="F395" s="12">
        <f t="shared" si="25"/>
        <v>13.715330691862237</v>
      </c>
      <c r="G395" s="12">
        <v>772</v>
      </c>
      <c r="H395" s="47">
        <v>758.28466930813772</v>
      </c>
      <c r="I395" s="125">
        <f t="shared" si="26"/>
        <v>6197994</v>
      </c>
      <c r="J395" s="125">
        <f t="shared" si="27"/>
        <v>6197980.284669308</v>
      </c>
      <c r="K395" s="57">
        <f>VLOOKUP(A395,'Study area wells'!$A$2:$O$330,6,FALSE)</f>
        <v>6197994</v>
      </c>
      <c r="L395" s="46" t="s">
        <v>22</v>
      </c>
      <c r="M395" s="14" t="s">
        <v>3</v>
      </c>
      <c r="N395" s="61" t="s">
        <v>1102</v>
      </c>
      <c r="O395" s="90"/>
      <c r="P395" s="76" t="s">
        <v>11</v>
      </c>
      <c r="Q395" s="104" t="s">
        <v>1893</v>
      </c>
      <c r="R395" s="119" t="s">
        <v>22</v>
      </c>
      <c r="S395" s="58"/>
    </row>
    <row r="396" spans="1:19" s="13" customFormat="1" ht="12.75" x14ac:dyDescent="0.2">
      <c r="A396" s="38" t="s">
        <v>379</v>
      </c>
      <c r="B396" s="46">
        <v>45</v>
      </c>
      <c r="C396" s="11">
        <v>125</v>
      </c>
      <c r="D396" s="11">
        <f t="shared" si="24"/>
        <v>80</v>
      </c>
      <c r="E396" s="12">
        <v>13.715330691862237</v>
      </c>
      <c r="F396" s="12">
        <f t="shared" si="25"/>
        <v>38.098140810728438</v>
      </c>
      <c r="G396" s="12">
        <v>758.28466930813772</v>
      </c>
      <c r="H396" s="47">
        <v>733.90185918927159</v>
      </c>
      <c r="I396" s="125">
        <f t="shared" si="26"/>
        <v>6197980.284669308</v>
      </c>
      <c r="J396" s="125">
        <f t="shared" si="27"/>
        <v>6197955.9018591894</v>
      </c>
      <c r="K396" s="57">
        <f>VLOOKUP(A396,'Study area wells'!$A$2:$O$330,6,FALSE)</f>
        <v>6197994</v>
      </c>
      <c r="L396" s="46" t="s">
        <v>380</v>
      </c>
      <c r="M396" s="14" t="s">
        <v>1091</v>
      </c>
      <c r="N396" s="61" t="s">
        <v>7</v>
      </c>
      <c r="O396" s="90"/>
      <c r="P396" s="76" t="s">
        <v>13</v>
      </c>
      <c r="Q396" s="114" t="s">
        <v>7</v>
      </c>
      <c r="R396" s="119" t="s">
        <v>33</v>
      </c>
      <c r="S396" s="58"/>
    </row>
    <row r="397" spans="1:19" s="36" customFormat="1" ht="12.75" x14ac:dyDescent="0.2">
      <c r="A397" s="41" t="s">
        <v>381</v>
      </c>
      <c r="B397" s="52">
        <v>0</v>
      </c>
      <c r="C397" s="33">
        <v>200</v>
      </c>
      <c r="D397" s="33">
        <f t="shared" si="24"/>
        <v>200</v>
      </c>
      <c r="E397" s="34">
        <v>0</v>
      </c>
      <c r="F397" s="34">
        <f t="shared" si="25"/>
        <v>60.957025297165494</v>
      </c>
      <c r="G397" s="34">
        <v>787</v>
      </c>
      <c r="H397" s="53">
        <v>726.0429747028345</v>
      </c>
      <c r="I397" s="125">
        <f t="shared" si="26"/>
        <v>6178097</v>
      </c>
      <c r="J397" s="125">
        <f t="shared" si="27"/>
        <v>6178036.042974703</v>
      </c>
      <c r="K397" s="57">
        <f>VLOOKUP(A397,'Study area wells'!$A$2:$O$330,6,FALSE)</f>
        <v>6178097</v>
      </c>
      <c r="L397" s="52" t="s">
        <v>382</v>
      </c>
      <c r="M397" s="35" t="s">
        <v>1958</v>
      </c>
      <c r="N397" s="65" t="s">
        <v>1895</v>
      </c>
      <c r="O397" s="92"/>
      <c r="P397" s="110" t="s">
        <v>14</v>
      </c>
      <c r="Q397" s="111" t="s">
        <v>1893</v>
      </c>
      <c r="R397" s="122" t="s">
        <v>359</v>
      </c>
      <c r="S397" s="100"/>
    </row>
    <row r="398" spans="1:19" ht="12.75" x14ac:dyDescent="0.2">
      <c r="A398" s="39" t="s">
        <v>383</v>
      </c>
      <c r="B398" s="48">
        <v>0</v>
      </c>
      <c r="C398" s="15">
        <v>20</v>
      </c>
      <c r="D398" s="15">
        <f t="shared" si="24"/>
        <v>20</v>
      </c>
      <c r="E398" s="16">
        <v>0</v>
      </c>
      <c r="F398" s="16">
        <f t="shared" si="25"/>
        <v>6.0957025297165499</v>
      </c>
      <c r="G398" s="16">
        <v>715</v>
      </c>
      <c r="H398" s="49">
        <v>708.9042974702835</v>
      </c>
      <c r="I398" s="125">
        <f t="shared" si="26"/>
        <v>6198298</v>
      </c>
      <c r="J398" s="125">
        <f t="shared" si="27"/>
        <v>6198291.9042974701</v>
      </c>
      <c r="K398" s="57">
        <f>VLOOKUP(A398,'Study area wells'!$A$2:$O$330,6,FALSE)</f>
        <v>6198298</v>
      </c>
      <c r="L398" s="48" t="s">
        <v>1057</v>
      </c>
      <c r="M398" s="17" t="s">
        <v>1</v>
      </c>
      <c r="N398" s="62" t="s">
        <v>7</v>
      </c>
      <c r="O398" s="87"/>
      <c r="P398" s="68" t="s">
        <v>10</v>
      </c>
      <c r="Q398" s="106" t="s">
        <v>1893</v>
      </c>
      <c r="R398" s="120" t="s">
        <v>1024</v>
      </c>
    </row>
    <row r="399" spans="1:19" ht="12.75" x14ac:dyDescent="0.2">
      <c r="A399" s="39" t="s">
        <v>383</v>
      </c>
      <c r="B399" s="48">
        <v>20</v>
      </c>
      <c r="C399" s="15">
        <v>35</v>
      </c>
      <c r="D399" s="15">
        <f t="shared" si="24"/>
        <v>15</v>
      </c>
      <c r="E399" s="16">
        <v>6.0957025297165499</v>
      </c>
      <c r="F399" s="16">
        <f t="shared" si="25"/>
        <v>10.667479427003961</v>
      </c>
      <c r="G399" s="16">
        <v>708.9042974702835</v>
      </c>
      <c r="H399" s="49">
        <v>704.33252057299603</v>
      </c>
      <c r="I399" s="125">
        <f t="shared" si="26"/>
        <v>6198291.9042974701</v>
      </c>
      <c r="J399" s="125">
        <f t="shared" si="27"/>
        <v>6198287.3325205734</v>
      </c>
      <c r="K399" s="57">
        <f>VLOOKUP(A399,'Study area wells'!$A$2:$O$330,6,FALSE)</f>
        <v>6198298</v>
      </c>
      <c r="L399" s="48" t="s">
        <v>384</v>
      </c>
      <c r="M399" s="17" t="s">
        <v>3</v>
      </c>
      <c r="N399" s="62" t="s">
        <v>1102</v>
      </c>
      <c r="O399" s="87"/>
      <c r="P399" s="68" t="s">
        <v>11</v>
      </c>
      <c r="Q399" s="106" t="s">
        <v>1893</v>
      </c>
      <c r="R399" s="120" t="s">
        <v>22</v>
      </c>
    </row>
    <row r="400" spans="1:19" ht="12.75" x14ac:dyDescent="0.2">
      <c r="A400" s="39" t="s">
        <v>383</v>
      </c>
      <c r="B400" s="48">
        <v>35</v>
      </c>
      <c r="C400" s="15">
        <v>53</v>
      </c>
      <c r="D400" s="15">
        <f t="shared" si="24"/>
        <v>18</v>
      </c>
      <c r="E400" s="16">
        <v>10.667479427003961</v>
      </c>
      <c r="F400" s="16">
        <f t="shared" si="25"/>
        <v>16.153611703748858</v>
      </c>
      <c r="G400" s="16">
        <v>704.33252057299603</v>
      </c>
      <c r="H400" s="49">
        <v>698.84638829625112</v>
      </c>
      <c r="I400" s="125">
        <f t="shared" si="26"/>
        <v>6198287.3325205734</v>
      </c>
      <c r="J400" s="125">
        <f t="shared" si="27"/>
        <v>6198281.8463882962</v>
      </c>
      <c r="K400" s="57">
        <f>VLOOKUP(A400,'Study area wells'!$A$2:$O$330,6,FALSE)</f>
        <v>6198298</v>
      </c>
      <c r="L400" s="48" t="s">
        <v>385</v>
      </c>
      <c r="M400" s="17" t="s">
        <v>3</v>
      </c>
      <c r="N400" s="62" t="s">
        <v>1102</v>
      </c>
      <c r="O400" s="87"/>
      <c r="P400" s="68" t="s">
        <v>24</v>
      </c>
      <c r="Q400" s="106" t="s">
        <v>1893</v>
      </c>
      <c r="R400" s="120" t="s">
        <v>22</v>
      </c>
    </row>
    <row r="401" spans="1:19" ht="12.75" x14ac:dyDescent="0.2">
      <c r="A401" s="39" t="s">
        <v>383</v>
      </c>
      <c r="B401" s="48">
        <v>53</v>
      </c>
      <c r="C401" s="15">
        <v>71</v>
      </c>
      <c r="D401" s="15">
        <f t="shared" si="24"/>
        <v>18</v>
      </c>
      <c r="E401" s="16">
        <v>16.153611703748858</v>
      </c>
      <c r="F401" s="16">
        <f t="shared" si="25"/>
        <v>21.639743980493751</v>
      </c>
      <c r="G401" s="16">
        <v>698.84638829625112</v>
      </c>
      <c r="H401" s="49">
        <v>693.36025601950621</v>
      </c>
      <c r="I401" s="125">
        <f t="shared" si="26"/>
        <v>6198281.8463882962</v>
      </c>
      <c r="J401" s="125">
        <f t="shared" si="27"/>
        <v>6198276.360256019</v>
      </c>
      <c r="K401" s="57">
        <f>VLOOKUP(A401,'Study area wells'!$A$2:$O$330,6,FALSE)</f>
        <v>6198298</v>
      </c>
      <c r="L401" s="48" t="s">
        <v>384</v>
      </c>
      <c r="M401" s="17" t="s">
        <v>3</v>
      </c>
      <c r="N401" s="62" t="s">
        <v>1102</v>
      </c>
      <c r="O401" s="87"/>
      <c r="P401" s="68" t="s">
        <v>11</v>
      </c>
      <c r="Q401" s="106" t="s">
        <v>1893</v>
      </c>
      <c r="R401" s="120" t="s">
        <v>22</v>
      </c>
    </row>
    <row r="402" spans="1:19" ht="12.75" x14ac:dyDescent="0.2">
      <c r="A402" s="39" t="s">
        <v>383</v>
      </c>
      <c r="B402" s="48">
        <v>71</v>
      </c>
      <c r="C402" s="15">
        <v>72</v>
      </c>
      <c r="D402" s="15">
        <f t="shared" si="24"/>
        <v>1</v>
      </c>
      <c r="E402" s="16">
        <v>21.639743980493751</v>
      </c>
      <c r="F402" s="16">
        <f t="shared" si="25"/>
        <v>21.94452910697958</v>
      </c>
      <c r="G402" s="16">
        <v>693.36025601950621</v>
      </c>
      <c r="H402" s="49">
        <v>693.05547089302047</v>
      </c>
      <c r="I402" s="125">
        <f t="shared" si="26"/>
        <v>6198276.360256019</v>
      </c>
      <c r="J402" s="125">
        <f t="shared" si="27"/>
        <v>6198276.0554708932</v>
      </c>
      <c r="K402" s="57">
        <f>VLOOKUP(A402,'Study area wells'!$A$2:$O$330,6,FALSE)</f>
        <v>6198298</v>
      </c>
      <c r="L402" s="48" t="s">
        <v>1094</v>
      </c>
      <c r="M402" s="17" t="s">
        <v>1958</v>
      </c>
      <c r="N402" s="62" t="s">
        <v>1895</v>
      </c>
      <c r="O402" s="87" t="s">
        <v>1268</v>
      </c>
      <c r="P402" s="68" t="s">
        <v>11</v>
      </c>
      <c r="Q402" s="106" t="s">
        <v>1893</v>
      </c>
      <c r="R402" s="120" t="s">
        <v>22</v>
      </c>
    </row>
    <row r="403" spans="1:19" s="13" customFormat="1" ht="12.75" x14ac:dyDescent="0.2">
      <c r="A403" s="38" t="s">
        <v>386</v>
      </c>
      <c r="B403" s="46">
        <v>0</v>
      </c>
      <c r="C403" s="11">
        <v>12</v>
      </c>
      <c r="D403" s="11">
        <f t="shared" si="24"/>
        <v>12</v>
      </c>
      <c r="E403" s="12">
        <v>0</v>
      </c>
      <c r="F403" s="12">
        <f t="shared" si="25"/>
        <v>3.6574215178299299</v>
      </c>
      <c r="G403" s="12">
        <v>728</v>
      </c>
      <c r="H403" s="47">
        <v>724.3425784821701</v>
      </c>
      <c r="I403" s="125">
        <f t="shared" si="26"/>
        <v>6192334</v>
      </c>
      <c r="J403" s="125">
        <f t="shared" si="27"/>
        <v>6192330.3425784819</v>
      </c>
      <c r="K403" s="57">
        <f>VLOOKUP(A403,'Study area wells'!$A$2:$O$330,6,FALSE)</f>
        <v>6192334</v>
      </c>
      <c r="L403" s="46" t="s">
        <v>387</v>
      </c>
      <c r="M403" s="14" t="s">
        <v>3</v>
      </c>
      <c r="N403" s="61" t="s">
        <v>1102</v>
      </c>
      <c r="O403" s="90"/>
      <c r="P403" s="76" t="s">
        <v>11</v>
      </c>
      <c r="Q403" s="104" t="s">
        <v>1893</v>
      </c>
      <c r="R403" s="119" t="s">
        <v>22</v>
      </c>
      <c r="S403" s="58"/>
    </row>
    <row r="404" spans="1:19" s="13" customFormat="1" ht="12.75" x14ac:dyDescent="0.2">
      <c r="A404" s="38" t="s">
        <v>386</v>
      </c>
      <c r="B404" s="46">
        <v>12</v>
      </c>
      <c r="C404" s="11">
        <v>20</v>
      </c>
      <c r="D404" s="11">
        <f t="shared" si="24"/>
        <v>8</v>
      </c>
      <c r="E404" s="12">
        <v>3.6574215178299299</v>
      </c>
      <c r="F404" s="12">
        <f t="shared" si="25"/>
        <v>6.0957025297165499</v>
      </c>
      <c r="G404" s="12">
        <v>724.3425784821701</v>
      </c>
      <c r="H404" s="47">
        <v>721.9042974702835</v>
      </c>
      <c r="I404" s="125">
        <f t="shared" si="26"/>
        <v>6192330.3425784819</v>
      </c>
      <c r="J404" s="125">
        <f t="shared" si="27"/>
        <v>6192327.9042974701</v>
      </c>
      <c r="K404" s="57">
        <f>VLOOKUP(A404,'Study area wells'!$A$2:$O$330,6,FALSE)</f>
        <v>6192334</v>
      </c>
      <c r="L404" s="46" t="s">
        <v>388</v>
      </c>
      <c r="M404" s="14" t="s">
        <v>3</v>
      </c>
      <c r="N404" s="61" t="s">
        <v>1102</v>
      </c>
      <c r="O404" s="90"/>
      <c r="P404" s="76" t="s">
        <v>11</v>
      </c>
      <c r="Q404" s="104" t="s">
        <v>1893</v>
      </c>
      <c r="R404" s="119" t="s">
        <v>22</v>
      </c>
      <c r="S404" s="58"/>
    </row>
    <row r="405" spans="1:19" s="13" customFormat="1" ht="12.75" x14ac:dyDescent="0.2">
      <c r="A405" s="38" t="s">
        <v>386</v>
      </c>
      <c r="B405" s="46">
        <v>20</v>
      </c>
      <c r="C405" s="11">
        <v>31</v>
      </c>
      <c r="D405" s="11">
        <f t="shared" si="24"/>
        <v>11</v>
      </c>
      <c r="E405" s="12">
        <v>6.0957025297165499</v>
      </c>
      <c r="F405" s="12">
        <f t="shared" si="25"/>
        <v>9.4483389210606514</v>
      </c>
      <c r="G405" s="12">
        <v>721.9042974702835</v>
      </c>
      <c r="H405" s="47">
        <v>718.55166107893933</v>
      </c>
      <c r="I405" s="125">
        <f t="shared" si="26"/>
        <v>6192327.9042974701</v>
      </c>
      <c r="J405" s="125">
        <f t="shared" si="27"/>
        <v>6192324.5516610788</v>
      </c>
      <c r="K405" s="57">
        <f>VLOOKUP(A405,'Study area wells'!$A$2:$O$330,6,FALSE)</f>
        <v>6192334</v>
      </c>
      <c r="L405" s="46" t="s">
        <v>389</v>
      </c>
      <c r="M405" s="14" t="s">
        <v>3</v>
      </c>
      <c r="N405" s="61" t="s">
        <v>1102</v>
      </c>
      <c r="O405" s="90"/>
      <c r="P405" s="76" t="s">
        <v>18</v>
      </c>
      <c r="Q405" s="104" t="s">
        <v>1893</v>
      </c>
      <c r="R405" s="119" t="s">
        <v>22</v>
      </c>
      <c r="S405" s="58"/>
    </row>
    <row r="406" spans="1:19" s="13" customFormat="1" ht="12.75" x14ac:dyDescent="0.2">
      <c r="A406" s="38" t="s">
        <v>386</v>
      </c>
      <c r="B406" s="46">
        <v>31</v>
      </c>
      <c r="C406" s="11">
        <v>68</v>
      </c>
      <c r="D406" s="11">
        <f t="shared" si="24"/>
        <v>37</v>
      </c>
      <c r="E406" s="12">
        <v>9.4483389210606514</v>
      </c>
      <c r="F406" s="12">
        <f t="shared" si="25"/>
        <v>20.725388601036268</v>
      </c>
      <c r="G406" s="12">
        <v>718.55166107893933</v>
      </c>
      <c r="H406" s="47">
        <v>707.27461139896377</v>
      </c>
      <c r="I406" s="125">
        <f t="shared" si="26"/>
        <v>6192324.5516610788</v>
      </c>
      <c r="J406" s="125">
        <f t="shared" si="27"/>
        <v>6192313.2746113986</v>
      </c>
      <c r="K406" s="57">
        <f>VLOOKUP(A406,'Study area wells'!$A$2:$O$330,6,FALSE)</f>
        <v>6192334</v>
      </c>
      <c r="L406" s="46" t="s">
        <v>74</v>
      </c>
      <c r="M406" s="14" t="s">
        <v>44</v>
      </c>
      <c r="N406" s="61" t="s">
        <v>1102</v>
      </c>
      <c r="O406" s="90"/>
      <c r="P406" s="76" t="s">
        <v>31</v>
      </c>
      <c r="Q406" s="104" t="s">
        <v>1893</v>
      </c>
      <c r="R406" s="119" t="s">
        <v>32</v>
      </c>
      <c r="S406" s="58"/>
    </row>
    <row r="407" spans="1:19" s="13" customFormat="1" ht="12.75" x14ac:dyDescent="0.2">
      <c r="A407" s="38" t="s">
        <v>386</v>
      </c>
      <c r="B407" s="46">
        <v>68</v>
      </c>
      <c r="C407" s="11">
        <v>75</v>
      </c>
      <c r="D407" s="11">
        <f t="shared" si="24"/>
        <v>7</v>
      </c>
      <c r="E407" s="12">
        <v>20.725388601036268</v>
      </c>
      <c r="F407" s="12">
        <f t="shared" si="25"/>
        <v>22.858884486437059</v>
      </c>
      <c r="G407" s="12">
        <v>707.27461139896377</v>
      </c>
      <c r="H407" s="47">
        <v>705.14111551356291</v>
      </c>
      <c r="I407" s="125">
        <f t="shared" si="26"/>
        <v>6192313.2746113986</v>
      </c>
      <c r="J407" s="125">
        <f t="shared" si="27"/>
        <v>6192311.1411155136</v>
      </c>
      <c r="K407" s="57">
        <f>VLOOKUP(A407,'Study area wells'!$A$2:$O$330,6,FALSE)</f>
        <v>6192334</v>
      </c>
      <c r="L407" s="46" t="s">
        <v>390</v>
      </c>
      <c r="M407" s="14" t="s">
        <v>3</v>
      </c>
      <c r="N407" s="61" t="s">
        <v>1102</v>
      </c>
      <c r="O407" s="90"/>
      <c r="P407" s="76" t="s">
        <v>1193</v>
      </c>
      <c r="Q407" s="104" t="s">
        <v>1893</v>
      </c>
      <c r="R407" s="119" t="s">
        <v>22</v>
      </c>
      <c r="S407" s="58"/>
    </row>
    <row r="408" spans="1:19" s="13" customFormat="1" ht="12.75" x14ac:dyDescent="0.2">
      <c r="A408" s="38" t="s">
        <v>386</v>
      </c>
      <c r="B408" s="46">
        <v>75</v>
      </c>
      <c r="C408" s="11">
        <v>98</v>
      </c>
      <c r="D408" s="11">
        <f t="shared" si="24"/>
        <v>23</v>
      </c>
      <c r="E408" s="12">
        <v>22.858884486437059</v>
      </c>
      <c r="F408" s="12">
        <f t="shared" si="25"/>
        <v>29.868942395611093</v>
      </c>
      <c r="G408" s="12">
        <v>705.14111551356291</v>
      </c>
      <c r="H408" s="47">
        <v>698.13105760438896</v>
      </c>
      <c r="I408" s="125">
        <f t="shared" si="26"/>
        <v>6192311.1411155136</v>
      </c>
      <c r="J408" s="125">
        <f t="shared" si="27"/>
        <v>6192304.1310576042</v>
      </c>
      <c r="K408" s="57">
        <f>VLOOKUP(A408,'Study area wells'!$A$2:$O$330,6,FALSE)</f>
        <v>6192334</v>
      </c>
      <c r="L408" s="46" t="s">
        <v>1058</v>
      </c>
      <c r="M408" s="14" t="s">
        <v>1958</v>
      </c>
      <c r="N408" s="61" t="s">
        <v>1895</v>
      </c>
      <c r="O408" s="90" t="s">
        <v>1249</v>
      </c>
      <c r="P408" s="76" t="s">
        <v>21</v>
      </c>
      <c r="Q408" s="104" t="s">
        <v>1893</v>
      </c>
      <c r="R408" s="119" t="s">
        <v>1025</v>
      </c>
      <c r="S408" s="58"/>
    </row>
    <row r="409" spans="1:19" ht="12.75" x14ac:dyDescent="0.2">
      <c r="A409" s="39" t="s">
        <v>391</v>
      </c>
      <c r="B409" s="48">
        <v>0</v>
      </c>
      <c r="C409" s="15">
        <v>90</v>
      </c>
      <c r="D409" s="15">
        <f t="shared" si="24"/>
        <v>90</v>
      </c>
      <c r="E409" s="16">
        <v>0</v>
      </c>
      <c r="F409" s="16">
        <f t="shared" si="25"/>
        <v>27.430661383724473</v>
      </c>
      <c r="G409" s="16">
        <v>706</v>
      </c>
      <c r="H409" s="49">
        <v>678.56933861627556</v>
      </c>
      <c r="I409" s="125">
        <f t="shared" si="26"/>
        <v>6216860</v>
      </c>
      <c r="J409" s="125">
        <f t="shared" si="27"/>
        <v>6216832.569338616</v>
      </c>
      <c r="K409" s="57">
        <f>VLOOKUP(A409,'Study area wells'!$A$2:$O$330,6,FALSE)</f>
        <v>6216860</v>
      </c>
      <c r="L409" s="48" t="s">
        <v>22</v>
      </c>
      <c r="M409" s="17" t="s">
        <v>3</v>
      </c>
      <c r="N409" s="62" t="s">
        <v>1102</v>
      </c>
      <c r="O409" s="87"/>
      <c r="P409" s="68" t="s">
        <v>11</v>
      </c>
      <c r="Q409" s="106" t="s">
        <v>1893</v>
      </c>
      <c r="R409" s="120" t="s">
        <v>22</v>
      </c>
    </row>
    <row r="410" spans="1:19" ht="12.75" x14ac:dyDescent="0.2">
      <c r="A410" s="39" t="s">
        <v>391</v>
      </c>
      <c r="B410" s="48">
        <v>90</v>
      </c>
      <c r="C410" s="15">
        <v>115</v>
      </c>
      <c r="D410" s="15">
        <f t="shared" si="24"/>
        <v>25</v>
      </c>
      <c r="E410" s="16">
        <v>27.430661383724473</v>
      </c>
      <c r="F410" s="16">
        <f t="shared" si="25"/>
        <v>35.050289545870157</v>
      </c>
      <c r="G410" s="16">
        <v>678.56933861627556</v>
      </c>
      <c r="H410" s="49">
        <v>670.9497104541299</v>
      </c>
      <c r="I410" s="125">
        <f t="shared" si="26"/>
        <v>6216832.569338616</v>
      </c>
      <c r="J410" s="125">
        <f t="shared" si="27"/>
        <v>6216824.9497104539</v>
      </c>
      <c r="K410" s="57">
        <f>VLOOKUP(A410,'Study area wells'!$A$2:$O$330,6,FALSE)</f>
        <v>6216860</v>
      </c>
      <c r="L410" s="48" t="s">
        <v>23</v>
      </c>
      <c r="M410" s="17" t="s">
        <v>1091</v>
      </c>
      <c r="N410" s="62" t="s">
        <v>7</v>
      </c>
      <c r="O410" s="87"/>
      <c r="P410" s="68" t="s">
        <v>17</v>
      </c>
      <c r="Q410" s="109" t="s">
        <v>7</v>
      </c>
      <c r="R410" s="120" t="s">
        <v>23</v>
      </c>
    </row>
    <row r="411" spans="1:19" s="13" customFormat="1" ht="12.75" x14ac:dyDescent="0.2">
      <c r="A411" s="38" t="s">
        <v>392</v>
      </c>
      <c r="B411" s="46">
        <v>0</v>
      </c>
      <c r="C411" s="11">
        <v>65</v>
      </c>
      <c r="D411" s="11">
        <f t="shared" si="24"/>
        <v>65</v>
      </c>
      <c r="E411" s="12">
        <v>0</v>
      </c>
      <c r="F411" s="12">
        <f t="shared" si="25"/>
        <v>19.811033221578786</v>
      </c>
      <c r="G411" s="12">
        <v>811</v>
      </c>
      <c r="H411" s="47">
        <v>791.18896677842122</v>
      </c>
      <c r="I411" s="125">
        <f t="shared" si="26"/>
        <v>6170047</v>
      </c>
      <c r="J411" s="125">
        <f t="shared" si="27"/>
        <v>6170027.1889667781</v>
      </c>
      <c r="K411" s="57">
        <f>VLOOKUP(A411,'Study area wells'!$A$2:$O$330,6,FALSE)</f>
        <v>6170047</v>
      </c>
      <c r="L411" s="46" t="s">
        <v>22</v>
      </c>
      <c r="M411" s="14" t="s">
        <v>3</v>
      </c>
      <c r="N411" s="61" t="s">
        <v>1102</v>
      </c>
      <c r="O411" s="90"/>
      <c r="P411" s="76" t="s">
        <v>11</v>
      </c>
      <c r="Q411" s="104" t="s">
        <v>1893</v>
      </c>
      <c r="R411" s="119" t="s">
        <v>22</v>
      </c>
      <c r="S411" s="58"/>
    </row>
    <row r="412" spans="1:19" s="13" customFormat="1" ht="15" customHeight="1" x14ac:dyDescent="0.2">
      <c r="A412" s="38" t="s">
        <v>392</v>
      </c>
      <c r="B412" s="46">
        <v>65</v>
      </c>
      <c r="C412" s="11">
        <v>255</v>
      </c>
      <c r="D412" s="11">
        <f t="shared" si="24"/>
        <v>190</v>
      </c>
      <c r="E412" s="12">
        <v>19.811033221578786</v>
      </c>
      <c r="F412" s="12">
        <f t="shared" si="25"/>
        <v>77.720207253886002</v>
      </c>
      <c r="G412" s="12">
        <v>791.18896677842122</v>
      </c>
      <c r="H412" s="47">
        <v>733.27979274611403</v>
      </c>
      <c r="I412" s="125">
        <f t="shared" si="26"/>
        <v>6170027.1889667781</v>
      </c>
      <c r="J412" s="125">
        <f t="shared" si="27"/>
        <v>6169969.2797927465</v>
      </c>
      <c r="K412" s="57">
        <f>VLOOKUP(A412,'Study area wells'!$A$2:$O$330,6,FALSE)</f>
        <v>6170047</v>
      </c>
      <c r="L412" s="46" t="s">
        <v>393</v>
      </c>
      <c r="M412" s="14" t="s">
        <v>1091</v>
      </c>
      <c r="N412" s="61" t="s">
        <v>7</v>
      </c>
      <c r="O412" s="90"/>
      <c r="P412" s="76" t="s">
        <v>13</v>
      </c>
      <c r="Q412" s="114" t="s">
        <v>7</v>
      </c>
      <c r="R412" s="119" t="s">
        <v>23</v>
      </c>
      <c r="S412" s="58"/>
    </row>
    <row r="413" spans="1:19" ht="15" customHeight="1" x14ac:dyDescent="0.2">
      <c r="A413" s="39" t="s">
        <v>394</v>
      </c>
      <c r="B413" s="48">
        <v>0</v>
      </c>
      <c r="C413" s="15">
        <v>120</v>
      </c>
      <c r="D413" s="15">
        <f t="shared" si="24"/>
        <v>120</v>
      </c>
      <c r="E413" s="16">
        <v>0</v>
      </c>
      <c r="F413" s="16">
        <f t="shared" si="25"/>
        <v>36.574215178299298</v>
      </c>
      <c r="G413" s="16">
        <v>752</v>
      </c>
      <c r="H413" s="49">
        <v>715.42578482170074</v>
      </c>
      <c r="I413" s="125">
        <f t="shared" si="26"/>
        <v>6184122</v>
      </c>
      <c r="J413" s="125">
        <f t="shared" si="27"/>
        <v>6184085.4257848216</v>
      </c>
      <c r="K413" s="57">
        <f>VLOOKUP(A413,'Study area wells'!$A$2:$O$330,6,FALSE)</f>
        <v>6184122</v>
      </c>
      <c r="L413" s="48" t="s">
        <v>74</v>
      </c>
      <c r="M413" s="17" t="s">
        <v>44</v>
      </c>
      <c r="N413" s="62" t="s">
        <v>1102</v>
      </c>
      <c r="O413" s="87"/>
      <c r="P413" s="68" t="s">
        <v>31</v>
      </c>
      <c r="Q413" s="106" t="s">
        <v>1893</v>
      </c>
      <c r="R413" s="120" t="s">
        <v>32</v>
      </c>
    </row>
    <row r="414" spans="1:19" ht="15" customHeight="1" x14ac:dyDescent="0.2">
      <c r="A414" s="39" t="s">
        <v>394</v>
      </c>
      <c r="B414" s="48">
        <v>120</v>
      </c>
      <c r="C414" s="15">
        <v>300</v>
      </c>
      <c r="D414" s="15">
        <f t="shared" si="24"/>
        <v>180</v>
      </c>
      <c r="E414" s="16">
        <v>36.574215178299298</v>
      </c>
      <c r="F414" s="16">
        <f t="shared" si="25"/>
        <v>91.435537945748237</v>
      </c>
      <c r="G414" s="16">
        <v>715.42578482170074</v>
      </c>
      <c r="H414" s="49">
        <v>660.56446205425175</v>
      </c>
      <c r="I414" s="125">
        <f t="shared" si="26"/>
        <v>6184085.4257848216</v>
      </c>
      <c r="J414" s="125">
        <f t="shared" si="27"/>
        <v>6184030.5644620545</v>
      </c>
      <c r="K414" s="57">
        <f>VLOOKUP(A414,'Study area wells'!$A$2:$O$330,6,FALSE)</f>
        <v>6184122</v>
      </c>
      <c r="L414" s="48" t="s">
        <v>25</v>
      </c>
      <c r="M414" s="17" t="s">
        <v>2</v>
      </c>
      <c r="N414" s="62" t="s">
        <v>7</v>
      </c>
      <c r="O414" s="87"/>
      <c r="P414" s="68" t="s">
        <v>15</v>
      </c>
      <c r="Q414" s="109" t="s">
        <v>7</v>
      </c>
      <c r="R414" s="120" t="s">
        <v>25</v>
      </c>
    </row>
    <row r="415" spans="1:19" s="13" customFormat="1" ht="15" customHeight="1" x14ac:dyDescent="0.2">
      <c r="A415" s="38" t="s">
        <v>395</v>
      </c>
      <c r="B415" s="46">
        <v>0</v>
      </c>
      <c r="C415" s="11">
        <v>90</v>
      </c>
      <c r="D415" s="11">
        <f t="shared" si="24"/>
        <v>90</v>
      </c>
      <c r="E415" s="12">
        <v>0</v>
      </c>
      <c r="F415" s="12">
        <f t="shared" si="25"/>
        <v>27.430661383724473</v>
      </c>
      <c r="G415" s="12">
        <v>721</v>
      </c>
      <c r="H415" s="47">
        <v>693.56933861627556</v>
      </c>
      <c r="I415" s="125">
        <f t="shared" si="26"/>
        <v>6183563</v>
      </c>
      <c r="J415" s="125">
        <f t="shared" si="27"/>
        <v>6183535.569338616</v>
      </c>
      <c r="K415" s="57">
        <f>VLOOKUP(A415,'Study area wells'!$A$2:$O$330,6,FALSE)</f>
        <v>6183563</v>
      </c>
      <c r="L415" s="46" t="s">
        <v>396</v>
      </c>
      <c r="M415" s="14" t="s">
        <v>5</v>
      </c>
      <c r="N415" s="61" t="s">
        <v>1894</v>
      </c>
      <c r="O415" s="90"/>
      <c r="P415" s="76" t="s">
        <v>14</v>
      </c>
      <c r="Q415" s="104" t="s">
        <v>1893</v>
      </c>
      <c r="R415" s="119" t="s">
        <v>1014</v>
      </c>
      <c r="S415" s="58"/>
    </row>
    <row r="416" spans="1:19" s="13" customFormat="1" ht="12.75" x14ac:dyDescent="0.2">
      <c r="A416" s="38" t="s">
        <v>395</v>
      </c>
      <c r="B416" s="46">
        <v>90</v>
      </c>
      <c r="C416" s="11">
        <v>150</v>
      </c>
      <c r="D416" s="11">
        <f t="shared" si="24"/>
        <v>60</v>
      </c>
      <c r="E416" s="12">
        <v>27.430661383724473</v>
      </c>
      <c r="F416" s="12">
        <f t="shared" si="25"/>
        <v>45.717768972874119</v>
      </c>
      <c r="G416" s="12">
        <v>693.56933861627556</v>
      </c>
      <c r="H416" s="47">
        <v>675.28223102712593</v>
      </c>
      <c r="I416" s="125">
        <f t="shared" si="26"/>
        <v>6183535.569338616</v>
      </c>
      <c r="J416" s="125">
        <f t="shared" si="27"/>
        <v>6183517.2822310273</v>
      </c>
      <c r="K416" s="57">
        <f>VLOOKUP(A416,'Study area wells'!$A$2:$O$330,6,FALSE)</f>
        <v>6183563</v>
      </c>
      <c r="L416" s="46" t="s">
        <v>397</v>
      </c>
      <c r="M416" s="14" t="s">
        <v>1091</v>
      </c>
      <c r="N416" s="61" t="s">
        <v>7</v>
      </c>
      <c r="O416" s="90"/>
      <c r="P416" s="76" t="s">
        <v>13</v>
      </c>
      <c r="Q416" s="114" t="s">
        <v>7</v>
      </c>
      <c r="R416" s="119" t="s">
        <v>397</v>
      </c>
      <c r="S416" s="58"/>
    </row>
    <row r="417" spans="1:19" ht="12.75" x14ac:dyDescent="0.2">
      <c r="A417" s="39" t="s">
        <v>398</v>
      </c>
      <c r="B417" s="48">
        <v>0</v>
      </c>
      <c r="C417" s="15">
        <v>95</v>
      </c>
      <c r="D417" s="15">
        <f t="shared" si="24"/>
        <v>95</v>
      </c>
      <c r="E417" s="16">
        <v>0</v>
      </c>
      <c r="F417" s="16">
        <f t="shared" si="25"/>
        <v>28.95458701615361</v>
      </c>
      <c r="G417" s="16">
        <v>726</v>
      </c>
      <c r="H417" s="49">
        <v>697.0454129838464</v>
      </c>
      <c r="I417" s="125">
        <f t="shared" si="26"/>
        <v>6190288</v>
      </c>
      <c r="J417" s="125">
        <f t="shared" si="27"/>
        <v>6190259.0454129837</v>
      </c>
      <c r="K417" s="57">
        <f>VLOOKUP(A417,'Study area wells'!$A$2:$O$330,6,FALSE)</f>
        <v>6190288</v>
      </c>
      <c r="L417" s="48" t="s">
        <v>399</v>
      </c>
      <c r="M417" s="17" t="s">
        <v>36</v>
      </c>
      <c r="N417" s="62" t="s">
        <v>1894</v>
      </c>
      <c r="O417" s="87"/>
      <c r="P417" s="68" t="s">
        <v>14</v>
      </c>
      <c r="Q417" s="106" t="s">
        <v>1893</v>
      </c>
      <c r="R417" s="120" t="s">
        <v>148</v>
      </c>
    </row>
    <row r="418" spans="1:19" ht="12.75" x14ac:dyDescent="0.2">
      <c r="A418" s="39" t="s">
        <v>398</v>
      </c>
      <c r="B418" s="48">
        <v>95</v>
      </c>
      <c r="C418" s="15">
        <v>150</v>
      </c>
      <c r="D418" s="15">
        <f t="shared" si="24"/>
        <v>55</v>
      </c>
      <c r="E418" s="16">
        <v>28.95458701615361</v>
      </c>
      <c r="F418" s="16">
        <f t="shared" si="25"/>
        <v>45.717768972874119</v>
      </c>
      <c r="G418" s="16">
        <v>697.0454129838464</v>
      </c>
      <c r="H418" s="49">
        <v>680.28223102712593</v>
      </c>
      <c r="I418" s="125">
        <f t="shared" si="26"/>
        <v>6190259.0454129837</v>
      </c>
      <c r="J418" s="125">
        <f t="shared" si="27"/>
        <v>6190242.2822310273</v>
      </c>
      <c r="K418" s="57">
        <f>VLOOKUP(A418,'Study area wells'!$A$2:$O$330,6,FALSE)</f>
        <v>6190288</v>
      </c>
      <c r="L418" s="48" t="s">
        <v>23</v>
      </c>
      <c r="M418" s="17" t="s">
        <v>1091</v>
      </c>
      <c r="N418" s="62" t="s">
        <v>7</v>
      </c>
      <c r="O418" s="87"/>
      <c r="P418" s="68" t="s">
        <v>17</v>
      </c>
      <c r="Q418" s="109" t="s">
        <v>7</v>
      </c>
      <c r="R418" s="120" t="s">
        <v>23</v>
      </c>
    </row>
    <row r="419" spans="1:19" s="13" customFormat="1" ht="12.75" x14ac:dyDescent="0.2">
      <c r="A419" s="38" t="s">
        <v>400</v>
      </c>
      <c r="B419" s="46">
        <v>0</v>
      </c>
      <c r="C419" s="11">
        <v>15</v>
      </c>
      <c r="D419" s="11">
        <f t="shared" si="24"/>
        <v>15</v>
      </c>
      <c r="E419" s="12">
        <v>0</v>
      </c>
      <c r="F419" s="12">
        <f t="shared" si="25"/>
        <v>4.5717768972874122</v>
      </c>
      <c r="G419" s="12">
        <v>803</v>
      </c>
      <c r="H419" s="47">
        <v>798.42822310271254</v>
      </c>
      <c r="I419" s="125">
        <f t="shared" si="26"/>
        <v>6180570</v>
      </c>
      <c r="J419" s="125">
        <f t="shared" si="27"/>
        <v>6180565.4282231024</v>
      </c>
      <c r="K419" s="57">
        <f>VLOOKUP(A419,'Study area wells'!$A$2:$O$330,6,FALSE)</f>
        <v>6180570</v>
      </c>
      <c r="L419" s="46" t="s">
        <v>22</v>
      </c>
      <c r="M419" s="14" t="s">
        <v>3</v>
      </c>
      <c r="N419" s="61" t="s">
        <v>1102</v>
      </c>
      <c r="O419" s="90"/>
      <c r="P419" s="76" t="s">
        <v>11</v>
      </c>
      <c r="Q419" s="104" t="s">
        <v>1893</v>
      </c>
      <c r="R419" s="119" t="s">
        <v>22</v>
      </c>
      <c r="S419" s="58"/>
    </row>
    <row r="420" spans="1:19" s="13" customFormat="1" ht="12.75" x14ac:dyDescent="0.2">
      <c r="A420" s="38" t="s">
        <v>400</v>
      </c>
      <c r="B420" s="46">
        <v>15</v>
      </c>
      <c r="C420" s="11">
        <v>135</v>
      </c>
      <c r="D420" s="11">
        <f t="shared" si="24"/>
        <v>120</v>
      </c>
      <c r="E420" s="12">
        <v>4.5717768972874122</v>
      </c>
      <c r="F420" s="12">
        <f t="shared" si="25"/>
        <v>41.145992075586712</v>
      </c>
      <c r="G420" s="12">
        <v>798.42822310271254</v>
      </c>
      <c r="H420" s="47">
        <v>761.85400792441328</v>
      </c>
      <c r="I420" s="125">
        <f t="shared" si="26"/>
        <v>6180565.4282231024</v>
      </c>
      <c r="J420" s="125">
        <f t="shared" si="27"/>
        <v>6180528.854007924</v>
      </c>
      <c r="K420" s="57">
        <f>VLOOKUP(A420,'Study area wells'!$A$2:$O$330,6,FALSE)</f>
        <v>6180570</v>
      </c>
      <c r="L420" s="46" t="s">
        <v>51</v>
      </c>
      <c r="M420" s="14" t="s">
        <v>1091</v>
      </c>
      <c r="N420" s="61" t="s">
        <v>7</v>
      </c>
      <c r="O420" s="90"/>
      <c r="P420" s="76" t="s">
        <v>13</v>
      </c>
      <c r="Q420" s="114" t="s">
        <v>7</v>
      </c>
      <c r="R420" s="119" t="s">
        <v>23</v>
      </c>
      <c r="S420" s="58"/>
    </row>
    <row r="421" spans="1:19" ht="12.75" x14ac:dyDescent="0.2">
      <c r="A421" s="39" t="s">
        <v>401</v>
      </c>
      <c r="B421" s="48">
        <v>0</v>
      </c>
      <c r="C421" s="15">
        <v>50</v>
      </c>
      <c r="D421" s="15">
        <f t="shared" si="24"/>
        <v>50</v>
      </c>
      <c r="E421" s="16">
        <v>0</v>
      </c>
      <c r="F421" s="16">
        <f t="shared" si="25"/>
        <v>15.239256324291373</v>
      </c>
      <c r="G421" s="16">
        <v>654</v>
      </c>
      <c r="H421" s="49">
        <v>638.76074367570868</v>
      </c>
      <c r="I421" s="125">
        <f t="shared" si="26"/>
        <v>6216550</v>
      </c>
      <c r="J421" s="125">
        <f t="shared" si="27"/>
        <v>6216534.7607436758</v>
      </c>
      <c r="K421" s="57">
        <f>VLOOKUP(A421,'Study area wells'!$A$2:$O$330,6,FALSE)</f>
        <v>6216550</v>
      </c>
      <c r="L421" s="48" t="s">
        <v>22</v>
      </c>
      <c r="M421" s="17" t="s">
        <v>3</v>
      </c>
      <c r="N421" s="62" t="s">
        <v>1102</v>
      </c>
      <c r="O421" s="87"/>
      <c r="P421" s="68" t="s">
        <v>11</v>
      </c>
      <c r="Q421" s="106" t="s">
        <v>1893</v>
      </c>
      <c r="R421" s="120" t="s">
        <v>22</v>
      </c>
    </row>
    <row r="422" spans="1:19" ht="12.75" x14ac:dyDescent="0.2">
      <c r="A422" s="39" t="s">
        <v>401</v>
      </c>
      <c r="B422" s="48">
        <v>50</v>
      </c>
      <c r="C422" s="15">
        <v>90</v>
      </c>
      <c r="D422" s="15">
        <f t="shared" si="24"/>
        <v>40</v>
      </c>
      <c r="E422" s="16">
        <v>15.239256324291373</v>
      </c>
      <c r="F422" s="16">
        <f t="shared" si="25"/>
        <v>27.430661383724473</v>
      </c>
      <c r="G422" s="16">
        <v>638.76074367570868</v>
      </c>
      <c r="H422" s="49">
        <v>626.56933861627556</v>
      </c>
      <c r="I422" s="125">
        <f t="shared" si="26"/>
        <v>6216534.7607436758</v>
      </c>
      <c r="J422" s="125">
        <f t="shared" si="27"/>
        <v>6216522.569338616</v>
      </c>
      <c r="K422" s="57">
        <f>VLOOKUP(A422,'Study area wells'!$A$2:$O$330,6,FALSE)</f>
        <v>6216550</v>
      </c>
      <c r="L422" s="48" t="s">
        <v>402</v>
      </c>
      <c r="M422" s="17" t="s">
        <v>1091</v>
      </c>
      <c r="N422" s="62" t="s">
        <v>7</v>
      </c>
      <c r="O422" s="87" t="s">
        <v>1269</v>
      </c>
      <c r="P422" s="68" t="s">
        <v>13</v>
      </c>
      <c r="Q422" s="109" t="s">
        <v>7</v>
      </c>
      <c r="R422" s="120" t="s">
        <v>23</v>
      </c>
    </row>
    <row r="423" spans="1:19" s="13" customFormat="1" ht="12.75" x14ac:dyDescent="0.2">
      <c r="A423" s="38" t="s">
        <v>403</v>
      </c>
      <c r="B423" s="46">
        <v>0</v>
      </c>
      <c r="C423" s="11">
        <v>60</v>
      </c>
      <c r="D423" s="11">
        <f t="shared" si="24"/>
        <v>60</v>
      </c>
      <c r="E423" s="12">
        <v>0</v>
      </c>
      <c r="F423" s="12">
        <f t="shared" si="25"/>
        <v>18.287107589149649</v>
      </c>
      <c r="G423" s="12">
        <v>649</v>
      </c>
      <c r="H423" s="47">
        <v>630.71289241085037</v>
      </c>
      <c r="I423" s="125">
        <f t="shared" si="26"/>
        <v>6216820</v>
      </c>
      <c r="J423" s="125">
        <f t="shared" si="27"/>
        <v>6216801.7128924113</v>
      </c>
      <c r="K423" s="57">
        <f>VLOOKUP(A423,'Study area wells'!$A$2:$O$330,6,FALSE)</f>
        <v>6216820</v>
      </c>
      <c r="L423" s="46" t="s">
        <v>22</v>
      </c>
      <c r="M423" s="14" t="s">
        <v>3</v>
      </c>
      <c r="N423" s="61" t="s">
        <v>1102</v>
      </c>
      <c r="O423" s="90"/>
      <c r="P423" s="76" t="s">
        <v>11</v>
      </c>
      <c r="Q423" s="104" t="s">
        <v>1893</v>
      </c>
      <c r="R423" s="119" t="s">
        <v>22</v>
      </c>
      <c r="S423" s="58"/>
    </row>
    <row r="424" spans="1:19" s="13" customFormat="1" ht="12.75" x14ac:dyDescent="0.2">
      <c r="A424" s="38" t="s">
        <v>403</v>
      </c>
      <c r="B424" s="46">
        <v>60</v>
      </c>
      <c r="C424" s="11">
        <v>640</v>
      </c>
      <c r="D424" s="11">
        <f t="shared" si="24"/>
        <v>580</v>
      </c>
      <c r="E424" s="12">
        <v>18.287107589149649</v>
      </c>
      <c r="F424" s="12">
        <f t="shared" si="25"/>
        <v>195.0624809509296</v>
      </c>
      <c r="G424" s="12">
        <v>630.71289241085037</v>
      </c>
      <c r="H424" s="47">
        <v>453.93751904907037</v>
      </c>
      <c r="I424" s="125">
        <f t="shared" si="26"/>
        <v>6216801.7128924113</v>
      </c>
      <c r="J424" s="125">
        <f t="shared" si="27"/>
        <v>6216624.9375190493</v>
      </c>
      <c r="K424" s="57">
        <f>VLOOKUP(A424,'Study area wells'!$A$2:$O$330,6,FALSE)</f>
        <v>6216820</v>
      </c>
      <c r="L424" s="46" t="s">
        <v>23</v>
      </c>
      <c r="M424" s="14" t="s">
        <v>1091</v>
      </c>
      <c r="N424" s="61" t="s">
        <v>7</v>
      </c>
      <c r="O424" s="90"/>
      <c r="P424" s="76" t="s">
        <v>17</v>
      </c>
      <c r="Q424" s="114" t="s">
        <v>7</v>
      </c>
      <c r="R424" s="119" t="s">
        <v>23</v>
      </c>
      <c r="S424" s="58"/>
    </row>
    <row r="425" spans="1:19" ht="12.75" x14ac:dyDescent="0.2">
      <c r="A425" s="39" t="s">
        <v>404</v>
      </c>
      <c r="B425" s="48">
        <v>0</v>
      </c>
      <c r="C425" s="15">
        <v>50</v>
      </c>
      <c r="D425" s="15">
        <f t="shared" si="24"/>
        <v>50</v>
      </c>
      <c r="E425" s="16">
        <v>0</v>
      </c>
      <c r="F425" s="16">
        <f t="shared" si="25"/>
        <v>15.239256324291373</v>
      </c>
      <c r="G425" s="16">
        <v>658</v>
      </c>
      <c r="H425" s="49">
        <v>642.76074367570868</v>
      </c>
      <c r="I425" s="125">
        <f t="shared" si="26"/>
        <v>6216723</v>
      </c>
      <c r="J425" s="125">
        <f t="shared" si="27"/>
        <v>6216707.7607436758</v>
      </c>
      <c r="K425" s="57">
        <f>VLOOKUP(A425,'Study area wells'!$A$2:$O$330,6,FALSE)</f>
        <v>6216723</v>
      </c>
      <c r="L425" s="48" t="s">
        <v>22</v>
      </c>
      <c r="M425" s="17" t="s">
        <v>3</v>
      </c>
      <c r="N425" s="62" t="s">
        <v>1102</v>
      </c>
      <c r="O425" s="87"/>
      <c r="P425" s="68" t="s">
        <v>11</v>
      </c>
      <c r="Q425" s="106" t="s">
        <v>1893</v>
      </c>
      <c r="R425" s="120" t="s">
        <v>22</v>
      </c>
    </row>
    <row r="426" spans="1:19" ht="15" customHeight="1" x14ac:dyDescent="0.2">
      <c r="A426" s="39" t="s">
        <v>404</v>
      </c>
      <c r="B426" s="48">
        <v>50</v>
      </c>
      <c r="C426" s="15">
        <v>90</v>
      </c>
      <c r="D426" s="15">
        <f t="shared" si="24"/>
        <v>40</v>
      </c>
      <c r="E426" s="16">
        <v>15.239256324291373</v>
      </c>
      <c r="F426" s="16">
        <f t="shared" si="25"/>
        <v>27.430661383724473</v>
      </c>
      <c r="G426" s="16">
        <v>642.76074367570868</v>
      </c>
      <c r="H426" s="49">
        <v>630.56933861627556</v>
      </c>
      <c r="I426" s="125">
        <f t="shared" si="26"/>
        <v>6216707.7607436758</v>
      </c>
      <c r="J426" s="125">
        <f t="shared" si="27"/>
        <v>6216695.569338616</v>
      </c>
      <c r="K426" s="57">
        <f>VLOOKUP(A426,'Study area wells'!$A$2:$O$330,6,FALSE)</f>
        <v>6216723</v>
      </c>
      <c r="L426" s="48" t="s">
        <v>1095</v>
      </c>
      <c r="M426" s="17" t="s">
        <v>1091</v>
      </c>
      <c r="N426" s="62" t="s">
        <v>7</v>
      </c>
      <c r="O426" s="87"/>
      <c r="P426" s="68" t="s">
        <v>17</v>
      </c>
      <c r="Q426" s="109" t="s">
        <v>7</v>
      </c>
      <c r="R426" s="120" t="s">
        <v>23</v>
      </c>
    </row>
    <row r="427" spans="1:19" s="13" customFormat="1" ht="15" customHeight="1" x14ac:dyDescent="0.2">
      <c r="A427" s="38" t="s">
        <v>405</v>
      </c>
      <c r="B427" s="46">
        <v>0</v>
      </c>
      <c r="C427" s="11">
        <v>90</v>
      </c>
      <c r="D427" s="11">
        <f t="shared" si="24"/>
        <v>90</v>
      </c>
      <c r="E427" s="12">
        <v>0</v>
      </c>
      <c r="F427" s="12">
        <f t="shared" si="25"/>
        <v>27.430661383724473</v>
      </c>
      <c r="G427" s="12">
        <v>694</v>
      </c>
      <c r="H427" s="47">
        <v>666.56933861627556</v>
      </c>
      <c r="I427" s="125">
        <f t="shared" si="26"/>
        <v>6216759</v>
      </c>
      <c r="J427" s="125">
        <f t="shared" si="27"/>
        <v>6216731.569338616</v>
      </c>
      <c r="K427" s="57">
        <f>VLOOKUP(A427,'Study area wells'!$A$2:$O$330,6,FALSE)</f>
        <v>6216759</v>
      </c>
      <c r="L427" s="46" t="s">
        <v>22</v>
      </c>
      <c r="M427" s="14" t="s">
        <v>3</v>
      </c>
      <c r="N427" s="61" t="s">
        <v>1102</v>
      </c>
      <c r="O427" s="90"/>
      <c r="P427" s="76" t="s">
        <v>11</v>
      </c>
      <c r="Q427" s="104" t="s">
        <v>1893</v>
      </c>
      <c r="R427" s="119" t="s">
        <v>22</v>
      </c>
      <c r="S427" s="58"/>
    </row>
    <row r="428" spans="1:19" s="13" customFormat="1" ht="15" customHeight="1" x14ac:dyDescent="0.2">
      <c r="A428" s="38" t="s">
        <v>405</v>
      </c>
      <c r="B428" s="46">
        <v>90</v>
      </c>
      <c r="C428" s="11">
        <v>210</v>
      </c>
      <c r="D428" s="11">
        <f t="shared" si="24"/>
        <v>120</v>
      </c>
      <c r="E428" s="12">
        <v>27.430661383724473</v>
      </c>
      <c r="F428" s="12">
        <f t="shared" si="25"/>
        <v>64.004876562023767</v>
      </c>
      <c r="G428" s="12">
        <v>666.56933861627556</v>
      </c>
      <c r="H428" s="47">
        <v>629.99512343797619</v>
      </c>
      <c r="I428" s="125">
        <f t="shared" si="26"/>
        <v>6216731.569338616</v>
      </c>
      <c r="J428" s="125">
        <f t="shared" si="27"/>
        <v>6216694.9951234376</v>
      </c>
      <c r="K428" s="57">
        <f>VLOOKUP(A428,'Study area wells'!$A$2:$O$330,6,FALSE)</f>
        <v>6216759</v>
      </c>
      <c r="L428" s="46" t="s">
        <v>406</v>
      </c>
      <c r="M428" s="14" t="s">
        <v>1091</v>
      </c>
      <c r="N428" s="61" t="s">
        <v>7</v>
      </c>
      <c r="O428" s="90"/>
      <c r="P428" s="76" t="s">
        <v>13</v>
      </c>
      <c r="Q428" s="114" t="s">
        <v>7</v>
      </c>
      <c r="R428" s="119" t="s">
        <v>23</v>
      </c>
      <c r="S428" s="58"/>
    </row>
    <row r="429" spans="1:19" ht="15" customHeight="1" x14ac:dyDescent="0.2">
      <c r="A429" s="39" t="s">
        <v>407</v>
      </c>
      <c r="B429" s="48">
        <v>0</v>
      </c>
      <c r="C429" s="15">
        <v>40</v>
      </c>
      <c r="D429" s="15">
        <f t="shared" si="24"/>
        <v>40</v>
      </c>
      <c r="E429" s="16">
        <v>0</v>
      </c>
      <c r="F429" s="16">
        <f t="shared" si="25"/>
        <v>12.1914050594331</v>
      </c>
      <c r="G429" s="16">
        <v>687</v>
      </c>
      <c r="H429" s="49">
        <v>674.80859494056688</v>
      </c>
      <c r="I429" s="125">
        <f t="shared" si="26"/>
        <v>6216719</v>
      </c>
      <c r="J429" s="125">
        <f t="shared" si="27"/>
        <v>6216706.8085949402</v>
      </c>
      <c r="K429" s="57">
        <f>VLOOKUP(A429,'Study area wells'!$A$2:$O$330,6,FALSE)</f>
        <v>6216719</v>
      </c>
      <c r="L429" s="48" t="s">
        <v>22</v>
      </c>
      <c r="M429" s="17" t="s">
        <v>3</v>
      </c>
      <c r="N429" s="62" t="s">
        <v>1102</v>
      </c>
      <c r="O429" s="87"/>
      <c r="P429" s="68" t="s">
        <v>11</v>
      </c>
      <c r="Q429" s="106" t="s">
        <v>1893</v>
      </c>
      <c r="R429" s="120" t="s">
        <v>22</v>
      </c>
    </row>
    <row r="430" spans="1:19" ht="15" customHeight="1" x14ac:dyDescent="0.2">
      <c r="A430" s="39" t="s">
        <v>407</v>
      </c>
      <c r="B430" s="48">
        <v>40</v>
      </c>
      <c r="C430" s="15">
        <v>350</v>
      </c>
      <c r="D430" s="15">
        <f t="shared" si="24"/>
        <v>310</v>
      </c>
      <c r="E430" s="16">
        <v>12.1914050594331</v>
      </c>
      <c r="F430" s="16">
        <f t="shared" si="25"/>
        <v>106.67479427003961</v>
      </c>
      <c r="G430" s="16">
        <v>674.80859494056688</v>
      </c>
      <c r="H430" s="49">
        <v>580.32520572996043</v>
      </c>
      <c r="I430" s="125">
        <f t="shared" si="26"/>
        <v>6216706.8085949402</v>
      </c>
      <c r="J430" s="125">
        <f t="shared" si="27"/>
        <v>6216612.3252057303</v>
      </c>
      <c r="K430" s="57">
        <f>VLOOKUP(A430,'Study area wells'!$A$2:$O$330,6,FALSE)</f>
        <v>6216719</v>
      </c>
      <c r="L430" s="48" t="s">
        <v>1096</v>
      </c>
      <c r="M430" s="17" t="s">
        <v>6</v>
      </c>
      <c r="N430" s="62" t="s">
        <v>7</v>
      </c>
      <c r="O430" s="87"/>
      <c r="P430" s="68" t="s">
        <v>17</v>
      </c>
      <c r="Q430" s="109" t="s">
        <v>7</v>
      </c>
      <c r="R430" s="120" t="s">
        <v>23</v>
      </c>
    </row>
    <row r="431" spans="1:19" s="13" customFormat="1" ht="15" customHeight="1" x14ac:dyDescent="0.2">
      <c r="A431" s="38" t="s">
        <v>408</v>
      </c>
      <c r="B431" s="46">
        <v>0</v>
      </c>
      <c r="C431" s="11">
        <v>115</v>
      </c>
      <c r="D431" s="11">
        <f t="shared" si="24"/>
        <v>115</v>
      </c>
      <c r="E431" s="12">
        <v>0</v>
      </c>
      <c r="F431" s="12">
        <f t="shared" si="25"/>
        <v>35.050289545870157</v>
      </c>
      <c r="G431" s="12">
        <v>720</v>
      </c>
      <c r="H431" s="47">
        <v>684.9497104541299</v>
      </c>
      <c r="I431" s="125">
        <f t="shared" si="26"/>
        <v>6183032</v>
      </c>
      <c r="J431" s="125">
        <f t="shared" si="27"/>
        <v>6182996.9497104539</v>
      </c>
      <c r="K431" s="57">
        <f>VLOOKUP(A431,'Study area wells'!$A$2:$O$330,6,FALSE)</f>
        <v>6183032</v>
      </c>
      <c r="L431" s="46" t="s">
        <v>409</v>
      </c>
      <c r="M431" s="14" t="s">
        <v>3</v>
      </c>
      <c r="N431" s="61" t="s">
        <v>1102</v>
      </c>
      <c r="O431" s="90"/>
      <c r="P431" s="76" t="s">
        <v>21</v>
      </c>
      <c r="Q431" s="104" t="s">
        <v>1893</v>
      </c>
      <c r="R431" s="119" t="s">
        <v>22</v>
      </c>
      <c r="S431" s="58"/>
    </row>
    <row r="432" spans="1:19" s="13" customFormat="1" ht="15" customHeight="1" x14ac:dyDescent="0.2">
      <c r="A432" s="38" t="s">
        <v>408</v>
      </c>
      <c r="B432" s="46">
        <v>115</v>
      </c>
      <c r="C432" s="11">
        <v>165</v>
      </c>
      <c r="D432" s="11">
        <f t="shared" si="24"/>
        <v>50</v>
      </c>
      <c r="E432" s="12">
        <v>35.050289545870157</v>
      </c>
      <c r="F432" s="12">
        <f t="shared" si="25"/>
        <v>50.289545870161533</v>
      </c>
      <c r="G432" s="12">
        <v>684.9497104541299</v>
      </c>
      <c r="H432" s="47">
        <v>669.71045412983847</v>
      </c>
      <c r="I432" s="125">
        <f t="shared" si="26"/>
        <v>6182996.9497104539</v>
      </c>
      <c r="J432" s="125">
        <f t="shared" si="27"/>
        <v>6182981.7104541296</v>
      </c>
      <c r="K432" s="57">
        <f>VLOOKUP(A432,'Study area wells'!$A$2:$O$330,6,FALSE)</f>
        <v>6183032</v>
      </c>
      <c r="L432" s="46" t="s">
        <v>23</v>
      </c>
      <c r="M432" s="14" t="s">
        <v>1091</v>
      </c>
      <c r="N432" s="61" t="s">
        <v>7</v>
      </c>
      <c r="O432" s="90"/>
      <c r="P432" s="76" t="s">
        <v>17</v>
      </c>
      <c r="Q432" s="114" t="s">
        <v>7</v>
      </c>
      <c r="R432" s="119" t="s">
        <v>23</v>
      </c>
      <c r="S432" s="58"/>
    </row>
    <row r="433" spans="1:19" ht="15" customHeight="1" x14ac:dyDescent="0.2">
      <c r="A433" s="39" t="s">
        <v>410</v>
      </c>
      <c r="B433" s="48">
        <v>0</v>
      </c>
      <c r="C433" s="15">
        <v>130</v>
      </c>
      <c r="D433" s="15">
        <f t="shared" si="24"/>
        <v>130</v>
      </c>
      <c r="E433" s="16">
        <v>0</v>
      </c>
      <c r="F433" s="16">
        <f t="shared" si="25"/>
        <v>39.622066443157571</v>
      </c>
      <c r="G433" s="16">
        <v>765</v>
      </c>
      <c r="H433" s="49">
        <v>725.37793355684244</v>
      </c>
      <c r="I433" s="125">
        <f t="shared" si="26"/>
        <v>6176634</v>
      </c>
      <c r="J433" s="125">
        <f t="shared" si="27"/>
        <v>6176594.3779335571</v>
      </c>
      <c r="K433" s="57">
        <f>VLOOKUP(A433,'Study area wells'!$A$2:$O$330,6,FALSE)</f>
        <v>6176634</v>
      </c>
      <c r="L433" s="48" t="s">
        <v>22</v>
      </c>
      <c r="M433" s="17" t="s">
        <v>3</v>
      </c>
      <c r="N433" s="62" t="s">
        <v>1102</v>
      </c>
      <c r="O433" s="87"/>
      <c r="P433" s="68" t="s">
        <v>11</v>
      </c>
      <c r="Q433" s="106" t="s">
        <v>1893</v>
      </c>
      <c r="R433" s="120" t="s">
        <v>22</v>
      </c>
    </row>
    <row r="434" spans="1:19" ht="12.75" x14ac:dyDescent="0.2">
      <c r="A434" s="39" t="s">
        <v>410</v>
      </c>
      <c r="B434" s="48">
        <v>130</v>
      </c>
      <c r="C434" s="15">
        <v>195</v>
      </c>
      <c r="D434" s="15">
        <f t="shared" si="24"/>
        <v>65</v>
      </c>
      <c r="E434" s="16">
        <v>39.622066443157571</v>
      </c>
      <c r="F434" s="16">
        <f t="shared" si="25"/>
        <v>59.433099664736361</v>
      </c>
      <c r="G434" s="16">
        <v>725.37793355684244</v>
      </c>
      <c r="H434" s="49">
        <v>705.56690033526365</v>
      </c>
      <c r="I434" s="125">
        <f t="shared" si="26"/>
        <v>6176594.3779335571</v>
      </c>
      <c r="J434" s="125">
        <f t="shared" si="27"/>
        <v>6176574.5669003353</v>
      </c>
      <c r="K434" s="57">
        <f>VLOOKUP(A434,'Study area wells'!$A$2:$O$330,6,FALSE)</f>
        <v>6176634</v>
      </c>
      <c r="L434" s="48" t="s">
        <v>23</v>
      </c>
      <c r="M434" s="17" t="s">
        <v>1091</v>
      </c>
      <c r="N434" s="62" t="s">
        <v>7</v>
      </c>
      <c r="O434" s="87"/>
      <c r="P434" s="68" t="s">
        <v>17</v>
      </c>
      <c r="Q434" s="109" t="s">
        <v>7</v>
      </c>
      <c r="R434" s="120" t="s">
        <v>23</v>
      </c>
    </row>
    <row r="435" spans="1:19" s="13" customFormat="1" ht="12.75" x14ac:dyDescent="0.2">
      <c r="A435" s="38" t="s">
        <v>411</v>
      </c>
      <c r="B435" s="46">
        <v>0</v>
      </c>
      <c r="C435" s="11">
        <v>45</v>
      </c>
      <c r="D435" s="11">
        <f t="shared" si="24"/>
        <v>45</v>
      </c>
      <c r="E435" s="12">
        <v>0</v>
      </c>
      <c r="F435" s="12">
        <f t="shared" si="25"/>
        <v>13.715330691862237</v>
      </c>
      <c r="G435" s="12">
        <v>722</v>
      </c>
      <c r="H435" s="47">
        <v>708.28466930813772</v>
      </c>
      <c r="I435" s="125">
        <f t="shared" si="26"/>
        <v>6182974</v>
      </c>
      <c r="J435" s="125">
        <f t="shared" si="27"/>
        <v>6182960.284669308</v>
      </c>
      <c r="K435" s="57">
        <f>VLOOKUP(A435,'Study area wells'!$A$2:$O$330,6,FALSE)</f>
        <v>6182974</v>
      </c>
      <c r="L435" s="46" t="s">
        <v>22</v>
      </c>
      <c r="M435" s="14" t="s">
        <v>3</v>
      </c>
      <c r="N435" s="61" t="s">
        <v>1102</v>
      </c>
      <c r="O435" s="90"/>
      <c r="P435" s="76" t="s">
        <v>11</v>
      </c>
      <c r="Q435" s="104" t="s">
        <v>1893</v>
      </c>
      <c r="R435" s="119" t="s">
        <v>22</v>
      </c>
      <c r="S435" s="58"/>
    </row>
    <row r="436" spans="1:19" s="13" customFormat="1" ht="12.75" x14ac:dyDescent="0.2">
      <c r="A436" s="38" t="s">
        <v>411</v>
      </c>
      <c r="B436" s="46">
        <v>45</v>
      </c>
      <c r="C436" s="11">
        <v>420</v>
      </c>
      <c r="D436" s="11">
        <f t="shared" si="24"/>
        <v>375</v>
      </c>
      <c r="E436" s="12">
        <v>13.715330691862237</v>
      </c>
      <c r="F436" s="12">
        <f t="shared" si="25"/>
        <v>128.00975312404753</v>
      </c>
      <c r="G436" s="12">
        <v>708.28466930813772</v>
      </c>
      <c r="H436" s="47">
        <v>593.99024687595249</v>
      </c>
      <c r="I436" s="125">
        <f t="shared" si="26"/>
        <v>6182960.284669308</v>
      </c>
      <c r="J436" s="125">
        <f t="shared" si="27"/>
        <v>6182845.9902468761</v>
      </c>
      <c r="K436" s="57">
        <f>VLOOKUP(A436,'Study area wells'!$A$2:$O$330,6,FALSE)</f>
        <v>6182974</v>
      </c>
      <c r="L436" s="46" t="s">
        <v>412</v>
      </c>
      <c r="M436" s="14" t="s">
        <v>1091</v>
      </c>
      <c r="N436" s="61" t="s">
        <v>7</v>
      </c>
      <c r="O436" s="90"/>
      <c r="P436" s="76" t="s">
        <v>13</v>
      </c>
      <c r="Q436" s="114" t="s">
        <v>7</v>
      </c>
      <c r="R436" s="119" t="s">
        <v>25</v>
      </c>
      <c r="S436" s="58"/>
    </row>
    <row r="437" spans="1:19" s="13" customFormat="1" ht="12.75" x14ac:dyDescent="0.2">
      <c r="A437" s="38" t="s">
        <v>411</v>
      </c>
      <c r="B437" s="46">
        <v>420</v>
      </c>
      <c r="C437" s="11">
        <v>600</v>
      </c>
      <c r="D437" s="11">
        <f t="shared" si="24"/>
        <v>180</v>
      </c>
      <c r="E437" s="12">
        <v>128.00975312404753</v>
      </c>
      <c r="F437" s="12">
        <f t="shared" si="25"/>
        <v>182.87107589149647</v>
      </c>
      <c r="G437" s="12">
        <v>593.99024687595249</v>
      </c>
      <c r="H437" s="47">
        <v>539.1289241085035</v>
      </c>
      <c r="I437" s="125">
        <f t="shared" si="26"/>
        <v>6182845.9902468761</v>
      </c>
      <c r="J437" s="125">
        <f t="shared" si="27"/>
        <v>6182791.1289241081</v>
      </c>
      <c r="K437" s="57">
        <f>VLOOKUP(A437,'Study area wells'!$A$2:$O$330,6,FALSE)</f>
        <v>6182974</v>
      </c>
      <c r="L437" s="46" t="s">
        <v>412</v>
      </c>
      <c r="M437" s="14" t="s">
        <v>1091</v>
      </c>
      <c r="N437" s="61" t="s">
        <v>7</v>
      </c>
      <c r="O437" s="90"/>
      <c r="P437" s="76" t="s">
        <v>13</v>
      </c>
      <c r="Q437" s="114" t="s">
        <v>7</v>
      </c>
      <c r="R437" s="119" t="s">
        <v>25</v>
      </c>
      <c r="S437" s="58"/>
    </row>
    <row r="438" spans="1:19" ht="12.75" x14ac:dyDescent="0.2">
      <c r="A438" s="39" t="s">
        <v>413</v>
      </c>
      <c r="B438" s="48">
        <v>0</v>
      </c>
      <c r="C438" s="15">
        <v>120</v>
      </c>
      <c r="D438" s="15">
        <f t="shared" si="24"/>
        <v>120</v>
      </c>
      <c r="E438" s="16">
        <v>0</v>
      </c>
      <c r="F438" s="16">
        <f t="shared" si="25"/>
        <v>36.574215178299298</v>
      </c>
      <c r="G438" s="16">
        <v>830</v>
      </c>
      <c r="H438" s="49">
        <v>793.42578482170074</v>
      </c>
      <c r="I438" s="125">
        <f t="shared" si="26"/>
        <v>6177791</v>
      </c>
      <c r="J438" s="125">
        <f t="shared" si="27"/>
        <v>6177754.4257848216</v>
      </c>
      <c r="K438" s="57">
        <f>VLOOKUP(A438,'Study area wells'!$A$2:$O$330,6,FALSE)</f>
        <v>6177791</v>
      </c>
      <c r="L438" s="48" t="s">
        <v>23</v>
      </c>
      <c r="M438" s="17" t="s">
        <v>1091</v>
      </c>
      <c r="N438" s="62" t="s">
        <v>7</v>
      </c>
      <c r="O438" s="87"/>
      <c r="P438" s="68" t="s">
        <v>17</v>
      </c>
      <c r="Q438" s="109" t="s">
        <v>7</v>
      </c>
      <c r="R438" s="120" t="s">
        <v>23</v>
      </c>
    </row>
    <row r="439" spans="1:19" s="13" customFormat="1" ht="12.75" x14ac:dyDescent="0.2">
      <c r="A439" s="38" t="s">
        <v>414</v>
      </c>
      <c r="B439" s="46">
        <v>0</v>
      </c>
      <c r="C439" s="11">
        <v>180</v>
      </c>
      <c r="D439" s="11">
        <f t="shared" si="24"/>
        <v>180</v>
      </c>
      <c r="E439" s="12">
        <v>0</v>
      </c>
      <c r="F439" s="12">
        <f t="shared" si="25"/>
        <v>54.861322767448947</v>
      </c>
      <c r="G439" s="12">
        <v>742</v>
      </c>
      <c r="H439" s="47">
        <v>687.138677232551</v>
      </c>
      <c r="I439" s="125">
        <f t="shared" si="26"/>
        <v>6153029</v>
      </c>
      <c r="J439" s="125">
        <f t="shared" si="27"/>
        <v>6152974.1386772329</v>
      </c>
      <c r="K439" s="57">
        <f>VLOOKUP(A439,'Study area wells'!$A$2:$O$330,6,FALSE)</f>
        <v>6153029</v>
      </c>
      <c r="L439" s="46" t="s">
        <v>22</v>
      </c>
      <c r="M439" s="14" t="s">
        <v>3</v>
      </c>
      <c r="N439" s="61" t="s">
        <v>1102</v>
      </c>
      <c r="O439" s="90"/>
      <c r="P439" s="76" t="s">
        <v>11</v>
      </c>
      <c r="Q439" s="104" t="s">
        <v>1893</v>
      </c>
      <c r="R439" s="119" t="s">
        <v>22</v>
      </c>
      <c r="S439" s="58"/>
    </row>
    <row r="440" spans="1:19" s="13" customFormat="1" ht="15" customHeight="1" x14ac:dyDescent="0.2">
      <c r="A440" s="38" t="s">
        <v>414</v>
      </c>
      <c r="B440" s="46">
        <v>180</v>
      </c>
      <c r="C440" s="11">
        <v>220</v>
      </c>
      <c r="D440" s="11">
        <f t="shared" si="24"/>
        <v>40</v>
      </c>
      <c r="E440" s="12">
        <v>54.861322767448947</v>
      </c>
      <c r="F440" s="12">
        <f t="shared" si="25"/>
        <v>67.052727826882048</v>
      </c>
      <c r="G440" s="12">
        <v>687.138677232551</v>
      </c>
      <c r="H440" s="47">
        <v>674.94727217311799</v>
      </c>
      <c r="I440" s="125">
        <f t="shared" si="26"/>
        <v>6152974.1386772329</v>
      </c>
      <c r="J440" s="125">
        <f t="shared" si="27"/>
        <v>6152961.9472721731</v>
      </c>
      <c r="K440" s="57">
        <f>VLOOKUP(A440,'Study area wells'!$A$2:$O$330,6,FALSE)</f>
        <v>6153029</v>
      </c>
      <c r="L440" s="46" t="s">
        <v>23</v>
      </c>
      <c r="M440" s="14" t="s">
        <v>1091</v>
      </c>
      <c r="N440" s="61" t="s">
        <v>7</v>
      </c>
      <c r="O440" s="90"/>
      <c r="P440" s="76" t="s">
        <v>17</v>
      </c>
      <c r="Q440" s="114" t="s">
        <v>7</v>
      </c>
      <c r="R440" s="119" t="s">
        <v>23</v>
      </c>
      <c r="S440" s="58"/>
    </row>
    <row r="441" spans="1:19" ht="15" customHeight="1" x14ac:dyDescent="0.2">
      <c r="A441" s="39" t="s">
        <v>415</v>
      </c>
      <c r="B441" s="48">
        <v>0</v>
      </c>
      <c r="C441" s="15">
        <v>20</v>
      </c>
      <c r="D441" s="15">
        <f t="shared" si="24"/>
        <v>20</v>
      </c>
      <c r="E441" s="16">
        <v>0</v>
      </c>
      <c r="F441" s="16">
        <f t="shared" si="25"/>
        <v>6.0957025297165499</v>
      </c>
      <c r="G441" s="16">
        <v>781</v>
      </c>
      <c r="H441" s="49">
        <v>774.9042974702835</v>
      </c>
      <c r="I441" s="125">
        <f t="shared" si="26"/>
        <v>6176787</v>
      </c>
      <c r="J441" s="125">
        <f t="shared" si="27"/>
        <v>6176780.9042974701</v>
      </c>
      <c r="K441" s="57">
        <f>VLOOKUP(A441,'Study area wells'!$A$2:$O$330,6,FALSE)</f>
        <v>6176787</v>
      </c>
      <c r="L441" s="48" t="s">
        <v>22</v>
      </c>
      <c r="M441" s="17" t="s">
        <v>3</v>
      </c>
      <c r="N441" s="62" t="s">
        <v>1102</v>
      </c>
      <c r="O441" s="87"/>
      <c r="P441" s="68" t="s">
        <v>11</v>
      </c>
      <c r="Q441" s="106" t="s">
        <v>1893</v>
      </c>
      <c r="R441" s="120" t="s">
        <v>22</v>
      </c>
    </row>
    <row r="442" spans="1:19" ht="15" customHeight="1" x14ac:dyDescent="0.2">
      <c r="A442" s="39" t="s">
        <v>415</v>
      </c>
      <c r="B442" s="48">
        <v>20</v>
      </c>
      <c r="C442" s="15">
        <v>60</v>
      </c>
      <c r="D442" s="15">
        <f t="shared" si="24"/>
        <v>40</v>
      </c>
      <c r="E442" s="16">
        <v>6.0957025297165499</v>
      </c>
      <c r="F442" s="16">
        <f t="shared" si="25"/>
        <v>18.287107589149649</v>
      </c>
      <c r="G442" s="16">
        <v>774.9042974702835</v>
      </c>
      <c r="H442" s="49">
        <v>762.71289241085037</v>
      </c>
      <c r="I442" s="125">
        <f t="shared" si="26"/>
        <v>6176780.9042974701</v>
      </c>
      <c r="J442" s="125">
        <f t="shared" si="27"/>
        <v>6176768.7128924113</v>
      </c>
      <c r="K442" s="57">
        <f>VLOOKUP(A442,'Study area wells'!$A$2:$O$330,6,FALSE)</f>
        <v>6176787</v>
      </c>
      <c r="L442" s="48" t="s">
        <v>23</v>
      </c>
      <c r="M442" s="17" t="s">
        <v>1091</v>
      </c>
      <c r="N442" s="62" t="s">
        <v>7</v>
      </c>
      <c r="O442" s="87"/>
      <c r="P442" s="68" t="s">
        <v>17</v>
      </c>
      <c r="Q442" s="109" t="s">
        <v>7</v>
      </c>
      <c r="R442" s="120" t="s">
        <v>23</v>
      </c>
    </row>
    <row r="443" spans="1:19" s="13" customFormat="1" ht="15" customHeight="1" x14ac:dyDescent="0.2">
      <c r="A443" s="38" t="s">
        <v>416</v>
      </c>
      <c r="B443" s="46">
        <v>0</v>
      </c>
      <c r="C443" s="11">
        <v>60</v>
      </c>
      <c r="D443" s="11">
        <f t="shared" si="24"/>
        <v>60</v>
      </c>
      <c r="E443" s="12">
        <v>0</v>
      </c>
      <c r="F443" s="12">
        <f t="shared" si="25"/>
        <v>18.287107589149649</v>
      </c>
      <c r="G443" s="12">
        <v>784</v>
      </c>
      <c r="H443" s="47">
        <v>765.71289241085037</v>
      </c>
      <c r="I443" s="125">
        <f t="shared" si="26"/>
        <v>6177834</v>
      </c>
      <c r="J443" s="125">
        <f t="shared" si="27"/>
        <v>6177815.7128924113</v>
      </c>
      <c r="K443" s="57">
        <f>VLOOKUP(A443,'Study area wells'!$A$2:$O$330,6,FALSE)</f>
        <v>6177834</v>
      </c>
      <c r="L443" s="46" t="s">
        <v>22</v>
      </c>
      <c r="M443" s="14" t="s">
        <v>3</v>
      </c>
      <c r="N443" s="61" t="s">
        <v>1102</v>
      </c>
      <c r="O443" s="90"/>
      <c r="P443" s="76" t="s">
        <v>11</v>
      </c>
      <c r="Q443" s="104" t="s">
        <v>1893</v>
      </c>
      <c r="R443" s="119" t="s">
        <v>22</v>
      </c>
      <c r="S443" s="58"/>
    </row>
    <row r="444" spans="1:19" s="13" customFormat="1" ht="15" customHeight="1" x14ac:dyDescent="0.2">
      <c r="A444" s="38" t="s">
        <v>416</v>
      </c>
      <c r="B444" s="46">
        <v>60</v>
      </c>
      <c r="C444" s="11">
        <v>180</v>
      </c>
      <c r="D444" s="11">
        <f t="shared" si="24"/>
        <v>120</v>
      </c>
      <c r="E444" s="12">
        <v>18.287107589149649</v>
      </c>
      <c r="F444" s="12">
        <f t="shared" si="25"/>
        <v>54.861322767448947</v>
      </c>
      <c r="G444" s="12">
        <v>765.71289241085037</v>
      </c>
      <c r="H444" s="47">
        <v>729.138677232551</v>
      </c>
      <c r="I444" s="125">
        <f t="shared" si="26"/>
        <v>6177815.7128924113</v>
      </c>
      <c r="J444" s="125">
        <f t="shared" si="27"/>
        <v>6177779.1386772329</v>
      </c>
      <c r="K444" s="57">
        <f>VLOOKUP(A444,'Study area wells'!$A$2:$O$330,6,FALSE)</f>
        <v>6177834</v>
      </c>
      <c r="L444" s="46" t="s">
        <v>25</v>
      </c>
      <c r="M444" s="14" t="s">
        <v>2</v>
      </c>
      <c r="N444" s="61" t="s">
        <v>7</v>
      </c>
      <c r="O444" s="90"/>
      <c r="P444" s="76" t="s">
        <v>15</v>
      </c>
      <c r="Q444" s="114" t="s">
        <v>7</v>
      </c>
      <c r="R444" s="119" t="s">
        <v>25</v>
      </c>
      <c r="S444" s="58"/>
    </row>
    <row r="445" spans="1:19" ht="15" customHeight="1" x14ac:dyDescent="0.2">
      <c r="A445" s="39" t="s">
        <v>417</v>
      </c>
      <c r="B445" s="48">
        <v>0</v>
      </c>
      <c r="C445" s="15">
        <v>70</v>
      </c>
      <c r="D445" s="15">
        <f t="shared" si="24"/>
        <v>70</v>
      </c>
      <c r="E445" s="16">
        <v>0</v>
      </c>
      <c r="F445" s="16">
        <f t="shared" si="25"/>
        <v>21.334958854007922</v>
      </c>
      <c r="G445" s="16">
        <v>670</v>
      </c>
      <c r="H445" s="49">
        <v>648.66504114599206</v>
      </c>
      <c r="I445" s="125">
        <f t="shared" si="26"/>
        <v>6178975</v>
      </c>
      <c r="J445" s="125">
        <f t="shared" si="27"/>
        <v>6178953.6650411459</v>
      </c>
      <c r="K445" s="57">
        <f>VLOOKUP(A445,'Study area wells'!$A$2:$O$330,6,FALSE)</f>
        <v>6178975</v>
      </c>
      <c r="L445" s="48" t="s">
        <v>22</v>
      </c>
      <c r="M445" s="17" t="s">
        <v>3</v>
      </c>
      <c r="N445" s="62" t="s">
        <v>1102</v>
      </c>
      <c r="O445" s="87"/>
      <c r="P445" s="68" t="s">
        <v>11</v>
      </c>
      <c r="Q445" s="106" t="s">
        <v>1893</v>
      </c>
      <c r="R445" s="120" t="s">
        <v>22</v>
      </c>
    </row>
    <row r="446" spans="1:19" ht="15" customHeight="1" x14ac:dyDescent="0.2">
      <c r="A446" s="39" t="s">
        <v>417</v>
      </c>
      <c r="B446" s="48">
        <v>70</v>
      </c>
      <c r="C446" s="15">
        <v>300</v>
      </c>
      <c r="D446" s="15">
        <f t="shared" si="24"/>
        <v>230</v>
      </c>
      <c r="E446" s="16">
        <v>21.334958854007922</v>
      </c>
      <c r="F446" s="16">
        <f t="shared" si="25"/>
        <v>91.435537945748237</v>
      </c>
      <c r="G446" s="16">
        <v>648.66504114599206</v>
      </c>
      <c r="H446" s="49">
        <v>578.56446205425175</v>
      </c>
      <c r="I446" s="125">
        <f t="shared" si="26"/>
        <v>6178953.6650411459</v>
      </c>
      <c r="J446" s="125">
        <f t="shared" si="27"/>
        <v>6178883.5644620545</v>
      </c>
      <c r="K446" s="57">
        <f>VLOOKUP(A446,'Study area wells'!$A$2:$O$330,6,FALSE)</f>
        <v>6178975</v>
      </c>
      <c r="L446" s="48" t="s">
        <v>23</v>
      </c>
      <c r="M446" s="17" t="s">
        <v>1091</v>
      </c>
      <c r="N446" s="62" t="s">
        <v>7</v>
      </c>
      <c r="O446" s="87"/>
      <c r="P446" s="68" t="s">
        <v>17</v>
      </c>
      <c r="Q446" s="109" t="s">
        <v>7</v>
      </c>
      <c r="R446" s="120" t="s">
        <v>23</v>
      </c>
    </row>
    <row r="447" spans="1:19" s="13" customFormat="1" ht="15" customHeight="1" x14ac:dyDescent="0.2">
      <c r="A447" s="38" t="s">
        <v>418</v>
      </c>
      <c r="B447" s="46">
        <v>0</v>
      </c>
      <c r="C447" s="11">
        <v>40</v>
      </c>
      <c r="D447" s="11">
        <f t="shared" si="24"/>
        <v>40</v>
      </c>
      <c r="E447" s="12">
        <v>0</v>
      </c>
      <c r="F447" s="12">
        <f t="shared" si="25"/>
        <v>12.1914050594331</v>
      </c>
      <c r="G447" s="12">
        <v>731</v>
      </c>
      <c r="H447" s="47">
        <v>718.80859494056688</v>
      </c>
      <c r="I447" s="125">
        <f t="shared" si="26"/>
        <v>6194727</v>
      </c>
      <c r="J447" s="125">
        <f t="shared" si="27"/>
        <v>6194714.8085949402</v>
      </c>
      <c r="K447" s="57">
        <f>VLOOKUP(A447,'Study area wells'!$A$2:$O$330,6,FALSE)</f>
        <v>6194727</v>
      </c>
      <c r="L447" s="46" t="s">
        <v>22</v>
      </c>
      <c r="M447" s="14" t="s">
        <v>3</v>
      </c>
      <c r="N447" s="61" t="s">
        <v>1102</v>
      </c>
      <c r="O447" s="90"/>
      <c r="P447" s="76" t="s">
        <v>11</v>
      </c>
      <c r="Q447" s="104" t="s">
        <v>1893</v>
      </c>
      <c r="R447" s="119" t="s">
        <v>22</v>
      </c>
      <c r="S447" s="58"/>
    </row>
    <row r="448" spans="1:19" s="13" customFormat="1" ht="15" customHeight="1" x14ac:dyDescent="0.2">
      <c r="A448" s="38" t="s">
        <v>418</v>
      </c>
      <c r="B448" s="46">
        <v>40</v>
      </c>
      <c r="C448" s="11">
        <v>275</v>
      </c>
      <c r="D448" s="11">
        <f t="shared" si="24"/>
        <v>235</v>
      </c>
      <c r="E448" s="12">
        <v>12.1914050594331</v>
      </c>
      <c r="F448" s="12">
        <f t="shared" si="25"/>
        <v>83.815909783602564</v>
      </c>
      <c r="G448" s="12">
        <v>718.80859494056688</v>
      </c>
      <c r="H448" s="47">
        <v>647.18409021639741</v>
      </c>
      <c r="I448" s="125">
        <f t="shared" si="26"/>
        <v>6194714.8085949402</v>
      </c>
      <c r="J448" s="125">
        <f t="shared" si="27"/>
        <v>6194643.1840902166</v>
      </c>
      <c r="K448" s="57">
        <f>VLOOKUP(A448,'Study area wells'!$A$2:$O$330,6,FALSE)</f>
        <v>6194727</v>
      </c>
      <c r="L448" s="46" t="s">
        <v>23</v>
      </c>
      <c r="M448" s="14" t="s">
        <v>1091</v>
      </c>
      <c r="N448" s="61" t="s">
        <v>7</v>
      </c>
      <c r="O448" s="90"/>
      <c r="P448" s="76" t="s">
        <v>17</v>
      </c>
      <c r="Q448" s="114" t="s">
        <v>7</v>
      </c>
      <c r="R448" s="119" t="s">
        <v>23</v>
      </c>
      <c r="S448" s="58"/>
    </row>
    <row r="449" spans="1:19" ht="15" customHeight="1" x14ac:dyDescent="0.2">
      <c r="A449" s="39" t="s">
        <v>419</v>
      </c>
      <c r="B449" s="48">
        <v>0</v>
      </c>
      <c r="C449" s="15">
        <v>280</v>
      </c>
      <c r="D449" s="15">
        <f t="shared" si="24"/>
        <v>280</v>
      </c>
      <c r="E449" s="16">
        <v>0</v>
      </c>
      <c r="F449" s="16">
        <f t="shared" si="25"/>
        <v>85.33983541603169</v>
      </c>
      <c r="G449" s="16">
        <v>693</v>
      </c>
      <c r="H449" s="49">
        <v>607.66016458396825</v>
      </c>
      <c r="I449" s="125">
        <f t="shared" si="26"/>
        <v>6205408</v>
      </c>
      <c r="J449" s="125">
        <f t="shared" si="27"/>
        <v>6205322.6601645844</v>
      </c>
      <c r="K449" s="57">
        <f>VLOOKUP(A449,'Study area wells'!$A$2:$O$330,6,FALSE)</f>
        <v>6205408</v>
      </c>
      <c r="L449" s="48" t="s">
        <v>22</v>
      </c>
      <c r="M449" s="17" t="s">
        <v>3</v>
      </c>
      <c r="N449" s="62" t="s">
        <v>1102</v>
      </c>
      <c r="O449" s="87"/>
      <c r="P449" s="68" t="s">
        <v>11</v>
      </c>
      <c r="Q449" s="106" t="s">
        <v>1893</v>
      </c>
      <c r="R449" s="120" t="s">
        <v>22</v>
      </c>
    </row>
    <row r="450" spans="1:19" ht="15" customHeight="1" x14ac:dyDescent="0.2">
      <c r="A450" s="39" t="s">
        <v>419</v>
      </c>
      <c r="B450" s="48">
        <v>280</v>
      </c>
      <c r="C450" s="15">
        <v>375</v>
      </c>
      <c r="D450" s="15">
        <f t="shared" ref="D450:D513" si="28">C450-B450</f>
        <v>95</v>
      </c>
      <c r="E450" s="16">
        <v>85.33983541603169</v>
      </c>
      <c r="F450" s="16">
        <f t="shared" ref="F450:F513" si="29">C450/3.281</f>
        <v>114.2944224321853</v>
      </c>
      <c r="G450" s="16">
        <v>607.66016458396825</v>
      </c>
      <c r="H450" s="49">
        <v>578.70557756781466</v>
      </c>
      <c r="I450" s="125">
        <f t="shared" ref="I450:I513" si="30">K450-E450</f>
        <v>6205322.6601645844</v>
      </c>
      <c r="J450" s="125">
        <f t="shared" ref="J450:J513" si="31">K450-F450</f>
        <v>6205293.7055775682</v>
      </c>
      <c r="K450" s="57">
        <f>VLOOKUP(A450,'Study area wells'!$A$2:$O$330,6,FALSE)</f>
        <v>6205408</v>
      </c>
      <c r="L450" s="48" t="s">
        <v>23</v>
      </c>
      <c r="M450" s="17" t="s">
        <v>1091</v>
      </c>
      <c r="N450" s="62" t="s">
        <v>7</v>
      </c>
      <c r="O450" s="87"/>
      <c r="P450" s="68" t="s">
        <v>17</v>
      </c>
      <c r="Q450" s="109" t="s">
        <v>7</v>
      </c>
      <c r="R450" s="120" t="s">
        <v>23</v>
      </c>
    </row>
    <row r="451" spans="1:19" s="13" customFormat="1" ht="15" customHeight="1" x14ac:dyDescent="0.2">
      <c r="A451" s="38" t="s">
        <v>420</v>
      </c>
      <c r="B451" s="46">
        <v>0</v>
      </c>
      <c r="C451" s="11">
        <v>170</v>
      </c>
      <c r="D451" s="11">
        <f t="shared" si="28"/>
        <v>170</v>
      </c>
      <c r="E451" s="12">
        <v>0</v>
      </c>
      <c r="F451" s="12">
        <f t="shared" si="29"/>
        <v>51.813471502590673</v>
      </c>
      <c r="G451" s="12">
        <v>740</v>
      </c>
      <c r="H451" s="47">
        <v>688.18652849740931</v>
      </c>
      <c r="I451" s="125">
        <f t="shared" si="30"/>
        <v>6185708</v>
      </c>
      <c r="J451" s="125">
        <f t="shared" si="31"/>
        <v>6185656.1865284974</v>
      </c>
      <c r="K451" s="57">
        <f>VLOOKUP(A451,'Study area wells'!$A$2:$O$330,6,FALSE)</f>
        <v>6185708</v>
      </c>
      <c r="L451" s="46" t="s">
        <v>233</v>
      </c>
      <c r="M451" s="14" t="s">
        <v>5</v>
      </c>
      <c r="N451" s="61" t="s">
        <v>1894</v>
      </c>
      <c r="O451" s="90"/>
      <c r="P451" s="76" t="s">
        <v>34</v>
      </c>
      <c r="Q451" s="104" t="s">
        <v>1893</v>
      </c>
      <c r="R451" s="119" t="s">
        <v>35</v>
      </c>
      <c r="S451" s="58"/>
    </row>
    <row r="452" spans="1:19" s="13" customFormat="1" ht="15" customHeight="1" x14ac:dyDescent="0.2">
      <c r="A452" s="38" t="s">
        <v>420</v>
      </c>
      <c r="B452" s="46">
        <v>170</v>
      </c>
      <c r="C452" s="11">
        <v>460</v>
      </c>
      <c r="D452" s="11">
        <f t="shared" si="28"/>
        <v>290</v>
      </c>
      <c r="E452" s="12">
        <v>51.813471502590673</v>
      </c>
      <c r="F452" s="12">
        <f t="shared" si="29"/>
        <v>140.20115818348063</v>
      </c>
      <c r="G452" s="12">
        <v>688.18652849740931</v>
      </c>
      <c r="H452" s="47">
        <v>599.79884181651937</v>
      </c>
      <c r="I452" s="125">
        <f t="shared" si="30"/>
        <v>6185656.1865284974</v>
      </c>
      <c r="J452" s="125">
        <f t="shared" si="31"/>
        <v>6185567.7988418164</v>
      </c>
      <c r="K452" s="57">
        <f>VLOOKUP(A452,'Study area wells'!$A$2:$O$330,6,FALSE)</f>
        <v>6185708</v>
      </c>
      <c r="L452" s="46" t="s">
        <v>421</v>
      </c>
      <c r="M452" s="14" t="s">
        <v>2</v>
      </c>
      <c r="N452" s="61" t="s">
        <v>7</v>
      </c>
      <c r="O452" s="90"/>
      <c r="P452" s="76" t="s">
        <v>15</v>
      </c>
      <c r="Q452" s="114" t="s">
        <v>7</v>
      </c>
      <c r="R452" s="119" t="s">
        <v>25</v>
      </c>
      <c r="S452" s="58"/>
    </row>
    <row r="453" spans="1:19" ht="15" customHeight="1" x14ac:dyDescent="0.2">
      <c r="A453" s="39" t="s">
        <v>422</v>
      </c>
      <c r="B453" s="48">
        <v>0</v>
      </c>
      <c r="C453" s="15">
        <v>35</v>
      </c>
      <c r="D453" s="15">
        <f t="shared" si="28"/>
        <v>35</v>
      </c>
      <c r="E453" s="16">
        <v>0</v>
      </c>
      <c r="F453" s="16">
        <f t="shared" si="29"/>
        <v>10.667479427003961</v>
      </c>
      <c r="G453" s="16">
        <v>753</v>
      </c>
      <c r="H453" s="49">
        <v>742.33252057299603</v>
      </c>
      <c r="I453" s="125">
        <f t="shared" si="30"/>
        <v>6184174</v>
      </c>
      <c r="J453" s="125">
        <f t="shared" si="31"/>
        <v>6184163.3325205734</v>
      </c>
      <c r="K453" s="57">
        <f>VLOOKUP(A453,'Study area wells'!$A$2:$O$330,6,FALSE)</f>
        <v>6184174</v>
      </c>
      <c r="L453" s="48" t="s">
        <v>22</v>
      </c>
      <c r="M453" s="17" t="s">
        <v>3</v>
      </c>
      <c r="N453" s="62" t="s">
        <v>1102</v>
      </c>
      <c r="O453" s="87"/>
      <c r="P453" s="68" t="s">
        <v>11</v>
      </c>
      <c r="Q453" s="106" t="s">
        <v>1893</v>
      </c>
      <c r="R453" s="120" t="s">
        <v>22</v>
      </c>
    </row>
    <row r="454" spans="1:19" ht="15" customHeight="1" x14ac:dyDescent="0.2">
      <c r="A454" s="39" t="s">
        <v>422</v>
      </c>
      <c r="B454" s="48">
        <v>35</v>
      </c>
      <c r="C454" s="15">
        <v>105</v>
      </c>
      <c r="D454" s="15">
        <f t="shared" si="28"/>
        <v>70</v>
      </c>
      <c r="E454" s="16">
        <v>10.667479427003961</v>
      </c>
      <c r="F454" s="16">
        <f t="shared" si="29"/>
        <v>32.002438281011884</v>
      </c>
      <c r="G454" s="16">
        <v>742.33252057299603</v>
      </c>
      <c r="H454" s="49">
        <v>720.99756171898809</v>
      </c>
      <c r="I454" s="125">
        <f t="shared" si="30"/>
        <v>6184163.3325205734</v>
      </c>
      <c r="J454" s="125">
        <f t="shared" si="31"/>
        <v>6184141.9975617193</v>
      </c>
      <c r="K454" s="57">
        <f>VLOOKUP(A454,'Study area wells'!$A$2:$O$330,6,FALSE)</f>
        <v>6184174</v>
      </c>
      <c r="L454" s="48" t="s">
        <v>23</v>
      </c>
      <c r="M454" s="17" t="s">
        <v>1091</v>
      </c>
      <c r="N454" s="62" t="s">
        <v>7</v>
      </c>
      <c r="O454" s="87"/>
      <c r="P454" s="68" t="s">
        <v>17</v>
      </c>
      <c r="Q454" s="109" t="s">
        <v>7</v>
      </c>
      <c r="R454" s="120" t="s">
        <v>23</v>
      </c>
    </row>
    <row r="455" spans="1:19" s="13" customFormat="1" ht="15" customHeight="1" x14ac:dyDescent="0.2">
      <c r="A455" s="38" t="s">
        <v>423</v>
      </c>
      <c r="B455" s="46">
        <v>0</v>
      </c>
      <c r="C455" s="11">
        <v>25</v>
      </c>
      <c r="D455" s="11">
        <f t="shared" si="28"/>
        <v>25</v>
      </c>
      <c r="E455" s="12">
        <v>0</v>
      </c>
      <c r="F455" s="12">
        <f t="shared" si="29"/>
        <v>7.6196281621456867</v>
      </c>
      <c r="G455" s="12">
        <v>824</v>
      </c>
      <c r="H455" s="47">
        <v>816.38037183785434</v>
      </c>
      <c r="I455" s="125">
        <f t="shared" si="30"/>
        <v>6178968</v>
      </c>
      <c r="J455" s="125">
        <f t="shared" si="31"/>
        <v>6178960.3803718379</v>
      </c>
      <c r="K455" s="57">
        <f>VLOOKUP(A455,'Study area wells'!$A$2:$O$330,6,FALSE)</f>
        <v>6178968</v>
      </c>
      <c r="L455" s="46" t="s">
        <v>22</v>
      </c>
      <c r="M455" s="14" t="s">
        <v>3</v>
      </c>
      <c r="N455" s="61" t="s">
        <v>1102</v>
      </c>
      <c r="O455" s="90"/>
      <c r="P455" s="76" t="s">
        <v>11</v>
      </c>
      <c r="Q455" s="104" t="s">
        <v>1893</v>
      </c>
      <c r="R455" s="119" t="s">
        <v>22</v>
      </c>
      <c r="S455" s="58"/>
    </row>
    <row r="456" spans="1:19" s="13" customFormat="1" ht="15" customHeight="1" x14ac:dyDescent="0.2">
      <c r="A456" s="38" t="s">
        <v>423</v>
      </c>
      <c r="B456" s="46">
        <v>25</v>
      </c>
      <c r="C456" s="11">
        <v>165</v>
      </c>
      <c r="D456" s="11">
        <f t="shared" si="28"/>
        <v>140</v>
      </c>
      <c r="E456" s="12">
        <v>7.6196281621456867</v>
      </c>
      <c r="F456" s="12">
        <f t="shared" si="29"/>
        <v>50.289545870161533</v>
      </c>
      <c r="G456" s="12">
        <v>816.38037183785434</v>
      </c>
      <c r="H456" s="47">
        <v>773.71045412983847</v>
      </c>
      <c r="I456" s="125">
        <f t="shared" si="30"/>
        <v>6178960.3803718379</v>
      </c>
      <c r="J456" s="125">
        <f t="shared" si="31"/>
        <v>6178917.7104541296</v>
      </c>
      <c r="K456" s="57">
        <f>VLOOKUP(A456,'Study area wells'!$A$2:$O$330,6,FALSE)</f>
        <v>6178968</v>
      </c>
      <c r="L456" s="46" t="s">
        <v>23</v>
      </c>
      <c r="M456" s="14" t="s">
        <v>1091</v>
      </c>
      <c r="N456" s="61" t="s">
        <v>7</v>
      </c>
      <c r="O456" s="90"/>
      <c r="P456" s="76" t="s">
        <v>17</v>
      </c>
      <c r="Q456" s="114" t="s">
        <v>7</v>
      </c>
      <c r="R456" s="119" t="s">
        <v>23</v>
      </c>
      <c r="S456" s="58"/>
    </row>
    <row r="457" spans="1:19" ht="15" customHeight="1" x14ac:dyDescent="0.2">
      <c r="A457" s="39" t="s">
        <v>424</v>
      </c>
      <c r="B457" s="48">
        <v>0</v>
      </c>
      <c r="C457" s="15">
        <v>440</v>
      </c>
      <c r="D457" s="15">
        <f t="shared" si="28"/>
        <v>440</v>
      </c>
      <c r="E457" s="16">
        <v>0</v>
      </c>
      <c r="F457" s="16">
        <f t="shared" si="29"/>
        <v>134.1054556537641</v>
      </c>
      <c r="G457" s="16">
        <v>706</v>
      </c>
      <c r="H457" s="49">
        <v>571.89454434623588</v>
      </c>
      <c r="I457" s="125">
        <f t="shared" si="30"/>
        <v>6182812</v>
      </c>
      <c r="J457" s="125">
        <f t="shared" si="31"/>
        <v>6182677.8945443463</v>
      </c>
      <c r="K457" s="57">
        <f>VLOOKUP(A457,'Study area wells'!$A$2:$O$330,6,FALSE)</f>
        <v>6182812</v>
      </c>
      <c r="L457" s="48" t="s">
        <v>1059</v>
      </c>
      <c r="M457" s="17" t="s">
        <v>1958</v>
      </c>
      <c r="N457" s="62" t="s">
        <v>1895</v>
      </c>
      <c r="O457" s="87"/>
      <c r="P457" s="68" t="s">
        <v>21</v>
      </c>
      <c r="Q457" s="106" t="s">
        <v>1893</v>
      </c>
      <c r="R457" s="120" t="s">
        <v>22</v>
      </c>
    </row>
    <row r="458" spans="1:19" ht="15" customHeight="1" x14ac:dyDescent="0.2">
      <c r="A458" s="39" t="s">
        <v>424</v>
      </c>
      <c r="B458" s="48">
        <v>440</v>
      </c>
      <c r="C458" s="15">
        <v>460</v>
      </c>
      <c r="D458" s="15">
        <f t="shared" si="28"/>
        <v>20</v>
      </c>
      <c r="E458" s="16">
        <v>134.1054556537641</v>
      </c>
      <c r="F458" s="16">
        <f t="shared" si="29"/>
        <v>140.20115818348063</v>
      </c>
      <c r="G458" s="16">
        <v>571.89454434623588</v>
      </c>
      <c r="H458" s="49">
        <v>565.79884181651937</v>
      </c>
      <c r="I458" s="125">
        <f t="shared" si="30"/>
        <v>6182677.8945443463</v>
      </c>
      <c r="J458" s="125">
        <f t="shared" si="31"/>
        <v>6182671.7988418164</v>
      </c>
      <c r="K458" s="57">
        <f>VLOOKUP(A458,'Study area wells'!$A$2:$O$330,6,FALSE)</f>
        <v>6182812</v>
      </c>
      <c r="L458" s="48" t="s">
        <v>158</v>
      </c>
      <c r="M458" s="17" t="s">
        <v>42</v>
      </c>
      <c r="N458" s="62" t="s">
        <v>1894</v>
      </c>
      <c r="O458" s="87"/>
      <c r="P458" s="68" t="s">
        <v>599</v>
      </c>
      <c r="Q458" s="109" t="s">
        <v>7</v>
      </c>
      <c r="R458" s="120" t="s">
        <v>158</v>
      </c>
    </row>
    <row r="459" spans="1:19" s="13" customFormat="1" ht="15" customHeight="1" x14ac:dyDescent="0.2">
      <c r="A459" s="38" t="s">
        <v>425</v>
      </c>
      <c r="B459" s="46">
        <v>0</v>
      </c>
      <c r="C459" s="11">
        <v>45</v>
      </c>
      <c r="D459" s="11">
        <f t="shared" si="28"/>
        <v>45</v>
      </c>
      <c r="E459" s="12">
        <v>0</v>
      </c>
      <c r="F459" s="12">
        <f t="shared" si="29"/>
        <v>13.715330691862237</v>
      </c>
      <c r="G459" s="12">
        <v>748</v>
      </c>
      <c r="H459" s="47">
        <v>734.28466930813772</v>
      </c>
      <c r="I459" s="125">
        <f t="shared" si="30"/>
        <v>6184077</v>
      </c>
      <c r="J459" s="125">
        <f t="shared" si="31"/>
        <v>6184063.284669308</v>
      </c>
      <c r="K459" s="57">
        <f>VLOOKUP(A459,'Study area wells'!$A$2:$O$330,6,FALSE)</f>
        <v>6184077</v>
      </c>
      <c r="L459" s="46" t="s">
        <v>22</v>
      </c>
      <c r="M459" s="14" t="s">
        <v>3</v>
      </c>
      <c r="N459" s="61" t="s">
        <v>1102</v>
      </c>
      <c r="O459" s="90"/>
      <c r="P459" s="76" t="s">
        <v>11</v>
      </c>
      <c r="Q459" s="104" t="s">
        <v>1893</v>
      </c>
      <c r="R459" s="119" t="s">
        <v>22</v>
      </c>
      <c r="S459" s="58"/>
    </row>
    <row r="460" spans="1:19" s="13" customFormat="1" ht="15" customHeight="1" x14ac:dyDescent="0.2">
      <c r="A460" s="38" t="s">
        <v>425</v>
      </c>
      <c r="B460" s="46">
        <v>45</v>
      </c>
      <c r="C460" s="11">
        <v>300</v>
      </c>
      <c r="D460" s="11">
        <f t="shared" si="28"/>
        <v>255</v>
      </c>
      <c r="E460" s="12">
        <v>13.715330691862237</v>
      </c>
      <c r="F460" s="12">
        <f t="shared" si="29"/>
        <v>91.435537945748237</v>
      </c>
      <c r="G460" s="12">
        <v>734.28466930813772</v>
      </c>
      <c r="H460" s="47">
        <v>656.56446205425175</v>
      </c>
      <c r="I460" s="125">
        <f t="shared" si="30"/>
        <v>6184063.284669308</v>
      </c>
      <c r="J460" s="125">
        <f t="shared" si="31"/>
        <v>6183985.5644620545</v>
      </c>
      <c r="K460" s="57">
        <f>VLOOKUP(A460,'Study area wells'!$A$2:$O$330,6,FALSE)</f>
        <v>6184077</v>
      </c>
      <c r="L460" s="46" t="s">
        <v>23</v>
      </c>
      <c r="M460" s="14" t="s">
        <v>1091</v>
      </c>
      <c r="N460" s="61" t="s">
        <v>7</v>
      </c>
      <c r="O460" s="90"/>
      <c r="P460" s="76" t="s">
        <v>17</v>
      </c>
      <c r="Q460" s="114" t="s">
        <v>7</v>
      </c>
      <c r="R460" s="119" t="s">
        <v>23</v>
      </c>
      <c r="S460" s="58"/>
    </row>
    <row r="461" spans="1:19" ht="15" customHeight="1" x14ac:dyDescent="0.2">
      <c r="A461" s="39" t="s">
        <v>426</v>
      </c>
      <c r="B461" s="48">
        <v>0</v>
      </c>
      <c r="C461" s="15">
        <v>60</v>
      </c>
      <c r="D461" s="15">
        <f t="shared" si="28"/>
        <v>60</v>
      </c>
      <c r="E461" s="16">
        <v>0</v>
      </c>
      <c r="F461" s="16">
        <f t="shared" si="29"/>
        <v>18.287107589149649</v>
      </c>
      <c r="G461" s="16">
        <v>696</v>
      </c>
      <c r="H461" s="49">
        <v>677.71289241085037</v>
      </c>
      <c r="I461" s="125">
        <f t="shared" si="30"/>
        <v>6211554</v>
      </c>
      <c r="J461" s="125">
        <f t="shared" si="31"/>
        <v>6211535.7128924113</v>
      </c>
      <c r="K461" s="57">
        <f>VLOOKUP(A461,'Study area wells'!$A$2:$O$330,6,FALSE)</f>
        <v>6211554</v>
      </c>
      <c r="L461" s="48" t="s">
        <v>22</v>
      </c>
      <c r="M461" s="17" t="s">
        <v>3</v>
      </c>
      <c r="N461" s="62" t="s">
        <v>1102</v>
      </c>
      <c r="O461" s="87"/>
      <c r="P461" s="68" t="s">
        <v>11</v>
      </c>
      <c r="Q461" s="106" t="s">
        <v>1893</v>
      </c>
      <c r="R461" s="120" t="s">
        <v>22</v>
      </c>
    </row>
    <row r="462" spans="1:19" ht="15" customHeight="1" x14ac:dyDescent="0.2">
      <c r="A462" s="39" t="s">
        <v>426</v>
      </c>
      <c r="B462" s="48">
        <v>60</v>
      </c>
      <c r="C462" s="15">
        <v>240</v>
      </c>
      <c r="D462" s="15">
        <f t="shared" si="28"/>
        <v>180</v>
      </c>
      <c r="E462" s="16">
        <v>18.287107589149649</v>
      </c>
      <c r="F462" s="16">
        <f t="shared" si="29"/>
        <v>73.148430356598595</v>
      </c>
      <c r="G462" s="16">
        <v>677.71289241085037</v>
      </c>
      <c r="H462" s="49">
        <v>622.85156964340138</v>
      </c>
      <c r="I462" s="125">
        <f t="shared" si="30"/>
        <v>6211535.7128924113</v>
      </c>
      <c r="J462" s="125">
        <f t="shared" si="31"/>
        <v>6211480.8515696432</v>
      </c>
      <c r="K462" s="57">
        <f>VLOOKUP(A462,'Study area wells'!$A$2:$O$330,6,FALSE)</f>
        <v>6211554</v>
      </c>
      <c r="L462" s="48" t="s">
        <v>23</v>
      </c>
      <c r="M462" s="17" t="s">
        <v>1091</v>
      </c>
      <c r="N462" s="62" t="s">
        <v>7</v>
      </c>
      <c r="O462" s="87"/>
      <c r="P462" s="68" t="s">
        <v>17</v>
      </c>
      <c r="Q462" s="109" t="s">
        <v>7</v>
      </c>
      <c r="R462" s="120" t="s">
        <v>23</v>
      </c>
    </row>
    <row r="463" spans="1:19" s="13" customFormat="1" ht="15" customHeight="1" x14ac:dyDescent="0.2">
      <c r="A463" s="38" t="s">
        <v>427</v>
      </c>
      <c r="B463" s="46">
        <v>0</v>
      </c>
      <c r="C463" s="11">
        <v>65</v>
      </c>
      <c r="D463" s="11">
        <f t="shared" si="28"/>
        <v>65</v>
      </c>
      <c r="E463" s="12">
        <v>0</v>
      </c>
      <c r="F463" s="12">
        <f t="shared" si="29"/>
        <v>19.811033221578786</v>
      </c>
      <c r="G463" s="12">
        <v>781</v>
      </c>
      <c r="H463" s="47">
        <v>761.18896677842122</v>
      </c>
      <c r="I463" s="125">
        <f t="shared" si="30"/>
        <v>6178904</v>
      </c>
      <c r="J463" s="125">
        <f t="shared" si="31"/>
        <v>6178884.1889667781</v>
      </c>
      <c r="K463" s="57">
        <f>VLOOKUP(A463,'Study area wells'!$A$2:$O$330,6,FALSE)</f>
        <v>6178904</v>
      </c>
      <c r="L463" s="46" t="s">
        <v>22</v>
      </c>
      <c r="M463" s="14" t="s">
        <v>3</v>
      </c>
      <c r="N463" s="61" t="s">
        <v>1102</v>
      </c>
      <c r="O463" s="90"/>
      <c r="P463" s="76" t="s">
        <v>11</v>
      </c>
      <c r="Q463" s="104" t="s">
        <v>1893</v>
      </c>
      <c r="R463" s="119" t="s">
        <v>22</v>
      </c>
      <c r="S463" s="58"/>
    </row>
    <row r="464" spans="1:19" s="13" customFormat="1" ht="15" customHeight="1" x14ac:dyDescent="0.2">
      <c r="A464" s="38" t="s">
        <v>427</v>
      </c>
      <c r="B464" s="46">
        <v>65</v>
      </c>
      <c r="C464" s="11">
        <v>200</v>
      </c>
      <c r="D464" s="11">
        <f t="shared" si="28"/>
        <v>135</v>
      </c>
      <c r="E464" s="12">
        <v>19.811033221578786</v>
      </c>
      <c r="F464" s="12">
        <f t="shared" si="29"/>
        <v>60.957025297165494</v>
      </c>
      <c r="G464" s="12">
        <v>761.18896677842122</v>
      </c>
      <c r="H464" s="47">
        <v>720.0429747028345</v>
      </c>
      <c r="I464" s="125">
        <f t="shared" si="30"/>
        <v>6178884.1889667781</v>
      </c>
      <c r="J464" s="125">
        <f t="shared" si="31"/>
        <v>6178843.042974703</v>
      </c>
      <c r="K464" s="57">
        <f>VLOOKUP(A464,'Study area wells'!$A$2:$O$330,6,FALSE)</f>
        <v>6178904</v>
      </c>
      <c r="L464" s="46" t="s">
        <v>23</v>
      </c>
      <c r="M464" s="14" t="s">
        <v>1091</v>
      </c>
      <c r="N464" s="61" t="s">
        <v>7</v>
      </c>
      <c r="O464" s="90"/>
      <c r="P464" s="76" t="s">
        <v>17</v>
      </c>
      <c r="Q464" s="114" t="s">
        <v>7</v>
      </c>
      <c r="R464" s="119" t="s">
        <v>23</v>
      </c>
      <c r="S464" s="58"/>
    </row>
    <row r="465" spans="1:19" ht="15" customHeight="1" x14ac:dyDescent="0.2">
      <c r="A465" s="39" t="s">
        <v>428</v>
      </c>
      <c r="B465" s="48">
        <v>0</v>
      </c>
      <c r="C465" s="15">
        <v>140</v>
      </c>
      <c r="D465" s="15">
        <f t="shared" si="28"/>
        <v>140</v>
      </c>
      <c r="E465" s="16">
        <v>0</v>
      </c>
      <c r="F465" s="16">
        <f t="shared" si="29"/>
        <v>42.669917708015845</v>
      </c>
      <c r="G465" s="16">
        <v>695</v>
      </c>
      <c r="H465" s="49">
        <v>652.33008229198413</v>
      </c>
      <c r="I465" s="125">
        <f t="shared" si="30"/>
        <v>6193776</v>
      </c>
      <c r="J465" s="125">
        <f t="shared" si="31"/>
        <v>6193733.3300822917</v>
      </c>
      <c r="K465" s="57">
        <f>VLOOKUP(A465,'Study area wells'!$A$2:$O$330,6,FALSE)</f>
        <v>6193776</v>
      </c>
      <c r="L465" s="48" t="s">
        <v>22</v>
      </c>
      <c r="M465" s="17" t="s">
        <v>3</v>
      </c>
      <c r="N465" s="62" t="s">
        <v>1102</v>
      </c>
      <c r="O465" s="87"/>
      <c r="P465" s="68" t="s">
        <v>11</v>
      </c>
      <c r="Q465" s="106" t="s">
        <v>1893</v>
      </c>
      <c r="R465" s="120" t="s">
        <v>22</v>
      </c>
    </row>
    <row r="466" spans="1:19" ht="15" customHeight="1" x14ac:dyDescent="0.2">
      <c r="A466" s="39" t="s">
        <v>428</v>
      </c>
      <c r="B466" s="48">
        <v>140</v>
      </c>
      <c r="C466" s="15">
        <v>195</v>
      </c>
      <c r="D466" s="15">
        <f t="shared" si="28"/>
        <v>55</v>
      </c>
      <c r="E466" s="16">
        <v>42.669917708015845</v>
      </c>
      <c r="F466" s="16">
        <f t="shared" si="29"/>
        <v>59.433099664736361</v>
      </c>
      <c r="G466" s="16">
        <v>652.33008229198413</v>
      </c>
      <c r="H466" s="49">
        <v>635.56690033526365</v>
      </c>
      <c r="I466" s="125">
        <f t="shared" si="30"/>
        <v>6193733.3300822917</v>
      </c>
      <c r="J466" s="125">
        <f t="shared" si="31"/>
        <v>6193716.5669003353</v>
      </c>
      <c r="K466" s="57">
        <f>VLOOKUP(A466,'Study area wells'!$A$2:$O$330,6,FALSE)</f>
        <v>6193776</v>
      </c>
      <c r="L466" s="48" t="s">
        <v>23</v>
      </c>
      <c r="M466" s="17" t="s">
        <v>1091</v>
      </c>
      <c r="N466" s="62" t="s">
        <v>7</v>
      </c>
      <c r="O466" s="87"/>
      <c r="P466" s="68" t="s">
        <v>17</v>
      </c>
      <c r="Q466" s="109" t="s">
        <v>7</v>
      </c>
      <c r="R466" s="120" t="s">
        <v>23</v>
      </c>
    </row>
    <row r="467" spans="1:19" s="13" customFormat="1" ht="15" customHeight="1" x14ac:dyDescent="0.2">
      <c r="A467" s="38" t="s">
        <v>429</v>
      </c>
      <c r="B467" s="46">
        <v>0</v>
      </c>
      <c r="C467" s="11">
        <v>25</v>
      </c>
      <c r="D467" s="11">
        <f t="shared" si="28"/>
        <v>25</v>
      </c>
      <c r="E467" s="12">
        <v>0</v>
      </c>
      <c r="F467" s="12">
        <f t="shared" si="29"/>
        <v>7.6196281621456867</v>
      </c>
      <c r="G467" s="12">
        <v>852</v>
      </c>
      <c r="H467" s="47">
        <v>844.38037183785434</v>
      </c>
      <c r="I467" s="125">
        <f t="shared" si="30"/>
        <v>6178314</v>
      </c>
      <c r="J467" s="125">
        <f t="shared" si="31"/>
        <v>6178306.3803718379</v>
      </c>
      <c r="K467" s="57">
        <f>VLOOKUP(A467,'Study area wells'!$A$2:$O$330,6,FALSE)</f>
        <v>6178314</v>
      </c>
      <c r="L467" s="46" t="s">
        <v>22</v>
      </c>
      <c r="M467" s="14" t="s">
        <v>3</v>
      </c>
      <c r="N467" s="61" t="s">
        <v>1102</v>
      </c>
      <c r="O467" s="90"/>
      <c r="P467" s="76" t="s">
        <v>11</v>
      </c>
      <c r="Q467" s="104" t="s">
        <v>1893</v>
      </c>
      <c r="R467" s="119" t="s">
        <v>22</v>
      </c>
      <c r="S467" s="58"/>
    </row>
    <row r="468" spans="1:19" s="13" customFormat="1" ht="15" customHeight="1" x14ac:dyDescent="0.2">
      <c r="A468" s="38" t="s">
        <v>429</v>
      </c>
      <c r="B468" s="46">
        <v>25</v>
      </c>
      <c r="C468" s="11">
        <v>60</v>
      </c>
      <c r="D468" s="11">
        <f t="shared" si="28"/>
        <v>35</v>
      </c>
      <c r="E468" s="12">
        <v>7.6196281621456867</v>
      </c>
      <c r="F468" s="12">
        <f t="shared" si="29"/>
        <v>18.287107589149649</v>
      </c>
      <c r="G468" s="12">
        <v>844.38037183785434</v>
      </c>
      <c r="H468" s="47">
        <v>833.71289241085037</v>
      </c>
      <c r="I468" s="125">
        <f t="shared" si="30"/>
        <v>6178306.3803718379</v>
      </c>
      <c r="J468" s="125">
        <f t="shared" si="31"/>
        <v>6178295.7128924113</v>
      </c>
      <c r="K468" s="57">
        <f>VLOOKUP(A468,'Study area wells'!$A$2:$O$330,6,FALSE)</f>
        <v>6178314</v>
      </c>
      <c r="L468" s="46" t="s">
        <v>29</v>
      </c>
      <c r="M468" s="14" t="s">
        <v>1</v>
      </c>
      <c r="N468" s="61" t="s">
        <v>7</v>
      </c>
      <c r="O468" s="90"/>
      <c r="P468" s="76" t="s">
        <v>10</v>
      </c>
      <c r="Q468" s="114" t="s">
        <v>7</v>
      </c>
      <c r="R468" s="119" t="s">
        <v>29</v>
      </c>
      <c r="S468" s="58"/>
    </row>
    <row r="469" spans="1:19" ht="15" customHeight="1" x14ac:dyDescent="0.2">
      <c r="A469" s="39" t="s">
        <v>430</v>
      </c>
      <c r="B469" s="48">
        <v>0</v>
      </c>
      <c r="C469" s="15">
        <v>100</v>
      </c>
      <c r="D469" s="15">
        <f t="shared" si="28"/>
        <v>100</v>
      </c>
      <c r="E469" s="16">
        <v>0</v>
      </c>
      <c r="F469" s="16">
        <f t="shared" si="29"/>
        <v>30.478512648582747</v>
      </c>
      <c r="G469" s="16">
        <v>710</v>
      </c>
      <c r="H469" s="49">
        <v>679.52148735141725</v>
      </c>
      <c r="I469" s="125">
        <f t="shared" si="30"/>
        <v>6190773</v>
      </c>
      <c r="J469" s="125">
        <f t="shared" si="31"/>
        <v>6190742.5214873515</v>
      </c>
      <c r="K469" s="57">
        <f>VLOOKUP(A469,'Study area wells'!$A$2:$O$330,6,FALSE)</f>
        <v>6190773</v>
      </c>
      <c r="L469" s="48" t="s">
        <v>22</v>
      </c>
      <c r="M469" s="17" t="s">
        <v>3</v>
      </c>
      <c r="N469" s="62" t="s">
        <v>1102</v>
      </c>
      <c r="O469" s="87"/>
      <c r="P469" s="68" t="s">
        <v>11</v>
      </c>
      <c r="Q469" s="106" t="s">
        <v>1893</v>
      </c>
      <c r="R469" s="120" t="s">
        <v>22</v>
      </c>
    </row>
    <row r="470" spans="1:19" ht="15" customHeight="1" x14ac:dyDescent="0.2">
      <c r="A470" s="39" t="s">
        <v>430</v>
      </c>
      <c r="B470" s="48">
        <v>100</v>
      </c>
      <c r="C470" s="15">
        <v>110</v>
      </c>
      <c r="D470" s="15">
        <f t="shared" si="28"/>
        <v>10</v>
      </c>
      <c r="E470" s="16">
        <v>30.478512648582747</v>
      </c>
      <c r="F470" s="16">
        <f t="shared" si="29"/>
        <v>33.526363913441024</v>
      </c>
      <c r="G470" s="16">
        <v>679.52148735141725</v>
      </c>
      <c r="H470" s="49">
        <v>676.47363608655894</v>
      </c>
      <c r="I470" s="125">
        <f t="shared" si="30"/>
        <v>6190742.5214873515</v>
      </c>
      <c r="J470" s="125">
        <f t="shared" si="31"/>
        <v>6190739.4736360861</v>
      </c>
      <c r="K470" s="57">
        <f>VLOOKUP(A470,'Study area wells'!$A$2:$O$330,6,FALSE)</f>
        <v>6190773</v>
      </c>
      <c r="L470" s="48" t="s">
        <v>29</v>
      </c>
      <c r="M470" s="17" t="s">
        <v>1</v>
      </c>
      <c r="N470" s="62" t="s">
        <v>7</v>
      </c>
      <c r="O470" s="87"/>
      <c r="P470" s="68" t="s">
        <v>10</v>
      </c>
      <c r="Q470" s="109" t="s">
        <v>7</v>
      </c>
      <c r="R470" s="120" t="s">
        <v>29</v>
      </c>
    </row>
    <row r="471" spans="1:19" s="13" customFormat="1" ht="15" customHeight="1" x14ac:dyDescent="0.2">
      <c r="A471" s="38" t="s">
        <v>431</v>
      </c>
      <c r="B471" s="46">
        <v>0</v>
      </c>
      <c r="C471" s="11">
        <v>130</v>
      </c>
      <c r="D471" s="11">
        <f t="shared" si="28"/>
        <v>130</v>
      </c>
      <c r="E471" s="12">
        <v>0</v>
      </c>
      <c r="F471" s="12">
        <f t="shared" si="29"/>
        <v>39.622066443157571</v>
      </c>
      <c r="G471" s="12">
        <v>750</v>
      </c>
      <c r="H471" s="47">
        <v>710.37793355684244</v>
      </c>
      <c r="I471" s="125">
        <f t="shared" si="30"/>
        <v>6186991</v>
      </c>
      <c r="J471" s="125">
        <f t="shared" si="31"/>
        <v>6186951.3779335571</v>
      </c>
      <c r="K471" s="57">
        <f>VLOOKUP(A471,'Study area wells'!$A$2:$O$330,6,FALSE)</f>
        <v>6186991</v>
      </c>
      <c r="L471" s="46" t="s">
        <v>22</v>
      </c>
      <c r="M471" s="14" t="s">
        <v>3</v>
      </c>
      <c r="N471" s="61" t="s">
        <v>1102</v>
      </c>
      <c r="O471" s="90"/>
      <c r="P471" s="76" t="s">
        <v>11</v>
      </c>
      <c r="Q471" s="104" t="s">
        <v>1893</v>
      </c>
      <c r="R471" s="119" t="s">
        <v>22</v>
      </c>
      <c r="S471" s="58"/>
    </row>
    <row r="472" spans="1:19" s="13" customFormat="1" ht="15" customHeight="1" x14ac:dyDescent="0.2">
      <c r="A472" s="38" t="s">
        <v>431</v>
      </c>
      <c r="B472" s="46">
        <v>130</v>
      </c>
      <c r="C472" s="11">
        <v>215</v>
      </c>
      <c r="D472" s="11">
        <f t="shared" si="28"/>
        <v>85</v>
      </c>
      <c r="E472" s="12">
        <v>39.622066443157571</v>
      </c>
      <c r="F472" s="12">
        <f t="shared" si="29"/>
        <v>65.528802194452908</v>
      </c>
      <c r="G472" s="12">
        <v>710.37793355684244</v>
      </c>
      <c r="H472" s="47">
        <v>684.47119780554704</v>
      </c>
      <c r="I472" s="125">
        <f t="shared" si="30"/>
        <v>6186951.3779335571</v>
      </c>
      <c r="J472" s="125">
        <f t="shared" si="31"/>
        <v>6186925.4711978054</v>
      </c>
      <c r="K472" s="57">
        <f>VLOOKUP(A472,'Study area wells'!$A$2:$O$330,6,FALSE)</f>
        <v>6186991</v>
      </c>
      <c r="L472" s="46" t="s">
        <v>148</v>
      </c>
      <c r="M472" s="14" t="s">
        <v>36</v>
      </c>
      <c r="N472" s="61" t="s">
        <v>1894</v>
      </c>
      <c r="O472" s="90"/>
      <c r="P472" s="76" t="s">
        <v>1187</v>
      </c>
      <c r="Q472" s="114" t="s">
        <v>7</v>
      </c>
      <c r="R472" s="119" t="s">
        <v>148</v>
      </c>
      <c r="S472" s="58"/>
    </row>
    <row r="473" spans="1:19" ht="15" customHeight="1" x14ac:dyDescent="0.2">
      <c r="A473" s="39" t="s">
        <v>432</v>
      </c>
      <c r="B473" s="48">
        <v>0</v>
      </c>
      <c r="C473" s="15">
        <v>45</v>
      </c>
      <c r="D473" s="15">
        <f t="shared" si="28"/>
        <v>45</v>
      </c>
      <c r="E473" s="16">
        <v>0</v>
      </c>
      <c r="F473" s="16">
        <f t="shared" si="29"/>
        <v>13.715330691862237</v>
      </c>
      <c r="G473" s="16">
        <v>750</v>
      </c>
      <c r="H473" s="49">
        <v>736.28466930813772</v>
      </c>
      <c r="I473" s="125">
        <f t="shared" si="30"/>
        <v>6195025</v>
      </c>
      <c r="J473" s="125">
        <f t="shared" si="31"/>
        <v>6195011.284669308</v>
      </c>
      <c r="K473" s="57">
        <f>VLOOKUP(A473,'Study area wells'!$A$2:$O$330,6,FALSE)</f>
        <v>6195025</v>
      </c>
      <c r="L473" s="48" t="s">
        <v>22</v>
      </c>
      <c r="M473" s="17" t="s">
        <v>3</v>
      </c>
      <c r="N473" s="62" t="s">
        <v>1102</v>
      </c>
      <c r="O473" s="87"/>
      <c r="P473" s="68" t="s">
        <v>11</v>
      </c>
      <c r="Q473" s="106" t="s">
        <v>1893</v>
      </c>
      <c r="R473" s="120" t="s">
        <v>22</v>
      </c>
    </row>
    <row r="474" spans="1:19" ht="15" customHeight="1" x14ac:dyDescent="0.2">
      <c r="A474" s="39" t="s">
        <v>432</v>
      </c>
      <c r="B474" s="48">
        <v>45</v>
      </c>
      <c r="C474" s="15">
        <v>160</v>
      </c>
      <c r="D474" s="15">
        <f t="shared" si="28"/>
        <v>115</v>
      </c>
      <c r="E474" s="16">
        <v>13.715330691862237</v>
      </c>
      <c r="F474" s="16">
        <f t="shared" si="29"/>
        <v>48.765620237732399</v>
      </c>
      <c r="G474" s="16">
        <v>736.28466930813772</v>
      </c>
      <c r="H474" s="49">
        <v>701.23437976226762</v>
      </c>
      <c r="I474" s="125">
        <f t="shared" si="30"/>
        <v>6195011.284669308</v>
      </c>
      <c r="J474" s="125">
        <f t="shared" si="31"/>
        <v>6194976.2343797619</v>
      </c>
      <c r="K474" s="57">
        <f>VLOOKUP(A474,'Study area wells'!$A$2:$O$330,6,FALSE)</f>
        <v>6195025</v>
      </c>
      <c r="L474" s="48" t="s">
        <v>23</v>
      </c>
      <c r="M474" s="17" t="s">
        <v>1091</v>
      </c>
      <c r="N474" s="62" t="s">
        <v>7</v>
      </c>
      <c r="O474" s="87"/>
      <c r="P474" s="68" t="s">
        <v>17</v>
      </c>
      <c r="Q474" s="109" t="s">
        <v>7</v>
      </c>
      <c r="R474" s="120" t="s">
        <v>23</v>
      </c>
    </row>
    <row r="475" spans="1:19" s="13" customFormat="1" ht="15" customHeight="1" x14ac:dyDescent="0.2">
      <c r="A475" s="38" t="s">
        <v>433</v>
      </c>
      <c r="B475" s="46">
        <v>0</v>
      </c>
      <c r="C475" s="11">
        <v>50</v>
      </c>
      <c r="D475" s="11">
        <f t="shared" si="28"/>
        <v>50</v>
      </c>
      <c r="E475" s="12">
        <v>0</v>
      </c>
      <c r="F475" s="12">
        <f t="shared" si="29"/>
        <v>15.239256324291373</v>
      </c>
      <c r="G475" s="12">
        <v>825</v>
      </c>
      <c r="H475" s="47">
        <v>809.76074367570868</v>
      </c>
      <c r="I475" s="125">
        <f t="shared" si="30"/>
        <v>6178147</v>
      </c>
      <c r="J475" s="125">
        <f t="shared" si="31"/>
        <v>6178131.7607436758</v>
      </c>
      <c r="K475" s="57">
        <f>VLOOKUP(A475,'Study area wells'!$A$2:$O$330,6,FALSE)</f>
        <v>6178147</v>
      </c>
      <c r="L475" s="46" t="s">
        <v>22</v>
      </c>
      <c r="M475" s="14" t="s">
        <v>3</v>
      </c>
      <c r="N475" s="61" t="s">
        <v>1102</v>
      </c>
      <c r="O475" s="90"/>
      <c r="P475" s="76" t="s">
        <v>11</v>
      </c>
      <c r="Q475" s="104" t="s">
        <v>1893</v>
      </c>
      <c r="R475" s="119" t="s">
        <v>22</v>
      </c>
      <c r="S475" s="58"/>
    </row>
    <row r="476" spans="1:19" s="13" customFormat="1" ht="15" customHeight="1" x14ac:dyDescent="0.2">
      <c r="A476" s="38" t="s">
        <v>433</v>
      </c>
      <c r="B476" s="46">
        <v>50</v>
      </c>
      <c r="C476" s="11">
        <v>135</v>
      </c>
      <c r="D476" s="11">
        <f t="shared" si="28"/>
        <v>85</v>
      </c>
      <c r="E476" s="12">
        <v>15.239256324291373</v>
      </c>
      <c r="F476" s="12">
        <f t="shared" si="29"/>
        <v>41.145992075586712</v>
      </c>
      <c r="G476" s="12">
        <v>809.76074367570868</v>
      </c>
      <c r="H476" s="47">
        <v>783.85400792441328</v>
      </c>
      <c r="I476" s="125">
        <f t="shared" si="30"/>
        <v>6178131.7607436758</v>
      </c>
      <c r="J476" s="125">
        <f t="shared" si="31"/>
        <v>6178105.854007924</v>
      </c>
      <c r="K476" s="57">
        <f>VLOOKUP(A476,'Study area wells'!$A$2:$O$330,6,FALSE)</f>
        <v>6178147</v>
      </c>
      <c r="L476" s="46" t="s">
        <v>23</v>
      </c>
      <c r="M476" s="14" t="s">
        <v>1091</v>
      </c>
      <c r="N476" s="61" t="s">
        <v>7</v>
      </c>
      <c r="O476" s="90"/>
      <c r="P476" s="76" t="s">
        <v>17</v>
      </c>
      <c r="Q476" s="114" t="s">
        <v>7</v>
      </c>
      <c r="R476" s="119" t="s">
        <v>23</v>
      </c>
      <c r="S476" s="58"/>
    </row>
    <row r="477" spans="1:19" ht="15" customHeight="1" x14ac:dyDescent="0.2">
      <c r="A477" s="39" t="s">
        <v>434</v>
      </c>
      <c r="B477" s="48">
        <v>0</v>
      </c>
      <c r="C477" s="15">
        <v>140</v>
      </c>
      <c r="D477" s="15">
        <f t="shared" si="28"/>
        <v>140</v>
      </c>
      <c r="E477" s="16">
        <v>0</v>
      </c>
      <c r="F477" s="16">
        <f t="shared" si="29"/>
        <v>42.669917708015845</v>
      </c>
      <c r="G477" s="16">
        <v>712</v>
      </c>
      <c r="H477" s="49">
        <v>669.33008229198413</v>
      </c>
      <c r="I477" s="125">
        <f t="shared" si="30"/>
        <v>6181726</v>
      </c>
      <c r="J477" s="125">
        <f t="shared" si="31"/>
        <v>6181683.3300822917</v>
      </c>
      <c r="K477" s="57">
        <f>VLOOKUP(A477,'Study area wells'!$A$2:$O$330,6,FALSE)</f>
        <v>6181726</v>
      </c>
      <c r="L477" s="48" t="s">
        <v>233</v>
      </c>
      <c r="M477" s="17" t="s">
        <v>5</v>
      </c>
      <c r="N477" s="62" t="s">
        <v>1894</v>
      </c>
      <c r="O477" s="87"/>
      <c r="P477" s="68" t="s">
        <v>34</v>
      </c>
      <c r="Q477" s="106" t="s">
        <v>1893</v>
      </c>
      <c r="R477" s="120" t="s">
        <v>35</v>
      </c>
    </row>
    <row r="478" spans="1:19" ht="15" customHeight="1" x14ac:dyDescent="0.2">
      <c r="A478" s="39" t="s">
        <v>434</v>
      </c>
      <c r="B478" s="48">
        <v>140</v>
      </c>
      <c r="C478" s="15">
        <v>240</v>
      </c>
      <c r="D478" s="15">
        <f t="shared" si="28"/>
        <v>100</v>
      </c>
      <c r="E478" s="16">
        <v>42.669917708015845</v>
      </c>
      <c r="F478" s="16">
        <f t="shared" si="29"/>
        <v>73.148430356598595</v>
      </c>
      <c r="G478" s="16">
        <v>669.33008229198413</v>
      </c>
      <c r="H478" s="49">
        <v>638.85156964340138</v>
      </c>
      <c r="I478" s="125">
        <f t="shared" si="30"/>
        <v>6181683.3300822917</v>
      </c>
      <c r="J478" s="125">
        <f t="shared" si="31"/>
        <v>6181652.8515696432</v>
      </c>
      <c r="K478" s="57">
        <f>VLOOKUP(A478,'Study area wells'!$A$2:$O$330,6,FALSE)</f>
        <v>6181726</v>
      </c>
      <c r="L478" s="48" t="s">
        <v>23</v>
      </c>
      <c r="M478" s="17" t="s">
        <v>1091</v>
      </c>
      <c r="N478" s="62" t="s">
        <v>7</v>
      </c>
      <c r="O478" s="87"/>
      <c r="P478" s="68" t="s">
        <v>17</v>
      </c>
      <c r="Q478" s="109" t="s">
        <v>7</v>
      </c>
      <c r="R478" s="120" t="s">
        <v>23</v>
      </c>
    </row>
    <row r="479" spans="1:19" s="13" customFormat="1" ht="15" customHeight="1" x14ac:dyDescent="0.2">
      <c r="A479" s="38" t="s">
        <v>435</v>
      </c>
      <c r="B479" s="46">
        <v>0</v>
      </c>
      <c r="C479" s="11">
        <v>50</v>
      </c>
      <c r="D479" s="11">
        <f t="shared" si="28"/>
        <v>50</v>
      </c>
      <c r="E479" s="12">
        <v>0</v>
      </c>
      <c r="F479" s="12">
        <f t="shared" si="29"/>
        <v>15.239256324291373</v>
      </c>
      <c r="G479" s="12">
        <v>818</v>
      </c>
      <c r="H479" s="47">
        <v>802.76074367570868</v>
      </c>
      <c r="I479" s="125">
        <f t="shared" si="30"/>
        <v>6165897</v>
      </c>
      <c r="J479" s="125">
        <f t="shared" si="31"/>
        <v>6165881.7607436758</v>
      </c>
      <c r="K479" s="57">
        <f>VLOOKUP(A479,'Study area wells'!$A$2:$O$330,6,FALSE)</f>
        <v>6165897</v>
      </c>
      <c r="L479" s="46" t="s">
        <v>22</v>
      </c>
      <c r="M479" s="14" t="s">
        <v>3</v>
      </c>
      <c r="N479" s="61" t="s">
        <v>1102</v>
      </c>
      <c r="O479" s="90"/>
      <c r="P479" s="76" t="s">
        <v>11</v>
      </c>
      <c r="Q479" s="104" t="s">
        <v>1893</v>
      </c>
      <c r="R479" s="119" t="s">
        <v>22</v>
      </c>
      <c r="S479" s="58"/>
    </row>
    <row r="480" spans="1:19" s="13" customFormat="1" ht="15" customHeight="1" x14ac:dyDescent="0.2">
      <c r="A480" s="38" t="s">
        <v>435</v>
      </c>
      <c r="B480" s="46">
        <v>50</v>
      </c>
      <c r="C480" s="11">
        <v>200</v>
      </c>
      <c r="D480" s="11">
        <f t="shared" si="28"/>
        <v>150</v>
      </c>
      <c r="E480" s="12">
        <v>15.239256324291373</v>
      </c>
      <c r="F480" s="12">
        <f t="shared" si="29"/>
        <v>60.957025297165494</v>
      </c>
      <c r="G480" s="12">
        <v>802.76074367570868</v>
      </c>
      <c r="H480" s="47">
        <v>757.0429747028345</v>
      </c>
      <c r="I480" s="125">
        <f t="shared" si="30"/>
        <v>6165881.7607436758</v>
      </c>
      <c r="J480" s="125">
        <f t="shared" si="31"/>
        <v>6165836.042974703</v>
      </c>
      <c r="K480" s="57">
        <f>VLOOKUP(A480,'Study area wells'!$A$2:$O$330,6,FALSE)</f>
        <v>6165897</v>
      </c>
      <c r="L480" s="46" t="s">
        <v>23</v>
      </c>
      <c r="M480" s="14" t="s">
        <v>1091</v>
      </c>
      <c r="N480" s="61" t="s">
        <v>7</v>
      </c>
      <c r="O480" s="90"/>
      <c r="P480" s="76" t="s">
        <v>17</v>
      </c>
      <c r="Q480" s="114" t="s">
        <v>7</v>
      </c>
      <c r="R480" s="119" t="s">
        <v>23</v>
      </c>
      <c r="S480" s="58"/>
    </row>
    <row r="481" spans="1:19" ht="15" customHeight="1" x14ac:dyDescent="0.2">
      <c r="A481" s="39" t="s">
        <v>436</v>
      </c>
      <c r="B481" s="48">
        <v>0</v>
      </c>
      <c r="C481" s="15">
        <v>75</v>
      </c>
      <c r="D481" s="15">
        <f t="shared" si="28"/>
        <v>75</v>
      </c>
      <c r="E481" s="16">
        <v>0</v>
      </c>
      <c r="F481" s="16">
        <f t="shared" si="29"/>
        <v>22.858884486437059</v>
      </c>
      <c r="G481" s="16">
        <v>807</v>
      </c>
      <c r="H481" s="49">
        <v>784.14111551356291</v>
      </c>
      <c r="I481" s="125">
        <f t="shared" si="30"/>
        <v>6183119</v>
      </c>
      <c r="J481" s="125">
        <f t="shared" si="31"/>
        <v>6183096.1411155136</v>
      </c>
      <c r="K481" s="57">
        <f>VLOOKUP(A481,'Study area wells'!$A$2:$O$330,6,FALSE)</f>
        <v>6183119</v>
      </c>
      <c r="L481" s="48" t="s">
        <v>22</v>
      </c>
      <c r="M481" s="17" t="s">
        <v>3</v>
      </c>
      <c r="N481" s="62" t="s">
        <v>1102</v>
      </c>
      <c r="O481" s="87"/>
      <c r="P481" s="68" t="s">
        <v>11</v>
      </c>
      <c r="Q481" s="106" t="s">
        <v>1893</v>
      </c>
      <c r="R481" s="120" t="s">
        <v>22</v>
      </c>
    </row>
    <row r="482" spans="1:19" ht="15" customHeight="1" x14ac:dyDescent="0.2">
      <c r="A482" s="39" t="s">
        <v>436</v>
      </c>
      <c r="B482" s="48">
        <v>75</v>
      </c>
      <c r="C482" s="15">
        <v>195</v>
      </c>
      <c r="D482" s="15">
        <f t="shared" si="28"/>
        <v>120</v>
      </c>
      <c r="E482" s="16">
        <v>22.858884486437059</v>
      </c>
      <c r="F482" s="16">
        <f t="shared" si="29"/>
        <v>59.433099664736361</v>
      </c>
      <c r="G482" s="16">
        <v>784.14111551356291</v>
      </c>
      <c r="H482" s="49">
        <v>747.56690033526365</v>
      </c>
      <c r="I482" s="125">
        <f t="shared" si="30"/>
        <v>6183096.1411155136</v>
      </c>
      <c r="J482" s="125">
        <f t="shared" si="31"/>
        <v>6183059.5669003353</v>
      </c>
      <c r="K482" s="57">
        <f>VLOOKUP(A482,'Study area wells'!$A$2:$O$330,6,FALSE)</f>
        <v>6183119</v>
      </c>
      <c r="L482" s="48" t="s">
        <v>23</v>
      </c>
      <c r="M482" s="17" t="s">
        <v>1091</v>
      </c>
      <c r="N482" s="62" t="s">
        <v>7</v>
      </c>
      <c r="O482" s="87"/>
      <c r="P482" s="68" t="s">
        <v>17</v>
      </c>
      <c r="Q482" s="109" t="s">
        <v>7</v>
      </c>
      <c r="R482" s="120" t="s">
        <v>23</v>
      </c>
    </row>
    <row r="483" spans="1:19" s="13" customFormat="1" ht="15" customHeight="1" x14ac:dyDescent="0.2">
      <c r="A483" s="38" t="s">
        <v>437</v>
      </c>
      <c r="B483" s="46">
        <v>0</v>
      </c>
      <c r="C483" s="11">
        <v>135</v>
      </c>
      <c r="D483" s="11">
        <f t="shared" si="28"/>
        <v>135</v>
      </c>
      <c r="E483" s="12">
        <v>0</v>
      </c>
      <c r="F483" s="12">
        <f t="shared" si="29"/>
        <v>41.145992075586712</v>
      </c>
      <c r="G483" s="12">
        <v>726</v>
      </c>
      <c r="H483" s="47">
        <v>684.85400792441328</v>
      </c>
      <c r="I483" s="125">
        <f t="shared" si="30"/>
        <v>6190420</v>
      </c>
      <c r="J483" s="125">
        <f t="shared" si="31"/>
        <v>6190378.854007924</v>
      </c>
      <c r="K483" s="57">
        <f>VLOOKUP(A483,'Study area wells'!$A$2:$O$330,6,FALSE)</f>
        <v>6190420</v>
      </c>
      <c r="L483" s="46" t="s">
        <v>148</v>
      </c>
      <c r="M483" s="14" t="s">
        <v>36</v>
      </c>
      <c r="N483" s="61" t="s">
        <v>1894</v>
      </c>
      <c r="O483" s="90"/>
      <c r="P483" s="76" t="s">
        <v>1187</v>
      </c>
      <c r="Q483" s="104" t="s">
        <v>1893</v>
      </c>
      <c r="R483" s="119" t="s">
        <v>148</v>
      </c>
      <c r="S483" s="58"/>
    </row>
    <row r="484" spans="1:19" ht="15" customHeight="1" x14ac:dyDescent="0.2">
      <c r="A484" s="39" t="s">
        <v>438</v>
      </c>
      <c r="B484" s="48">
        <v>0</v>
      </c>
      <c r="C484" s="15">
        <v>30</v>
      </c>
      <c r="D484" s="15">
        <f t="shared" si="28"/>
        <v>30</v>
      </c>
      <c r="E484" s="16">
        <v>0</v>
      </c>
      <c r="F484" s="16">
        <f t="shared" si="29"/>
        <v>9.1435537945748244</v>
      </c>
      <c r="G484" s="16">
        <v>870</v>
      </c>
      <c r="H484" s="49">
        <v>860.85644620542519</v>
      </c>
      <c r="I484" s="125">
        <f t="shared" si="30"/>
        <v>6172629</v>
      </c>
      <c r="J484" s="125">
        <f t="shared" si="31"/>
        <v>6172619.8564462056</v>
      </c>
      <c r="K484" s="57">
        <f>VLOOKUP(A484,'Study area wells'!$A$2:$O$330,6,FALSE)</f>
        <v>6172629</v>
      </c>
      <c r="L484" s="48" t="s">
        <v>22</v>
      </c>
      <c r="M484" s="17" t="s">
        <v>3</v>
      </c>
      <c r="N484" s="62" t="s">
        <v>1102</v>
      </c>
      <c r="O484" s="87"/>
      <c r="P484" s="68" t="s">
        <v>11</v>
      </c>
      <c r="Q484" s="106" t="s">
        <v>1893</v>
      </c>
      <c r="R484" s="120" t="s">
        <v>22</v>
      </c>
    </row>
    <row r="485" spans="1:19" ht="15" customHeight="1" x14ac:dyDescent="0.2">
      <c r="A485" s="39" t="s">
        <v>438</v>
      </c>
      <c r="B485" s="48">
        <v>30</v>
      </c>
      <c r="C485" s="15">
        <v>460</v>
      </c>
      <c r="D485" s="15">
        <f t="shared" si="28"/>
        <v>430</v>
      </c>
      <c r="E485" s="16">
        <v>9.1435537945748244</v>
      </c>
      <c r="F485" s="16">
        <f t="shared" si="29"/>
        <v>140.20115818348063</v>
      </c>
      <c r="G485" s="16">
        <v>860.85644620542519</v>
      </c>
      <c r="H485" s="49">
        <v>729.79884181651937</v>
      </c>
      <c r="I485" s="125">
        <f t="shared" si="30"/>
        <v>6172619.8564462056</v>
      </c>
      <c r="J485" s="125">
        <f t="shared" si="31"/>
        <v>6172488.7988418164</v>
      </c>
      <c r="K485" s="57">
        <f>VLOOKUP(A485,'Study area wells'!$A$2:$O$330,6,FALSE)</f>
        <v>6172629</v>
      </c>
      <c r="L485" s="48" t="s">
        <v>23</v>
      </c>
      <c r="M485" s="17" t="s">
        <v>1091</v>
      </c>
      <c r="N485" s="62" t="s">
        <v>7</v>
      </c>
      <c r="O485" s="87"/>
      <c r="P485" s="68" t="s">
        <v>17</v>
      </c>
      <c r="Q485" s="109" t="s">
        <v>7</v>
      </c>
      <c r="R485" s="120" t="s">
        <v>23</v>
      </c>
    </row>
    <row r="486" spans="1:19" s="13" customFormat="1" ht="15" customHeight="1" x14ac:dyDescent="0.2">
      <c r="A486" s="38" t="s">
        <v>439</v>
      </c>
      <c r="B486" s="46">
        <v>0</v>
      </c>
      <c r="C486" s="11">
        <v>170</v>
      </c>
      <c r="D486" s="11">
        <f t="shared" si="28"/>
        <v>170</v>
      </c>
      <c r="E486" s="12">
        <v>0</v>
      </c>
      <c r="F486" s="12">
        <f t="shared" si="29"/>
        <v>51.813471502590673</v>
      </c>
      <c r="G486" s="12">
        <v>745</v>
      </c>
      <c r="H486" s="47">
        <v>693.18652849740931</v>
      </c>
      <c r="I486" s="125">
        <f t="shared" si="30"/>
        <v>6185793</v>
      </c>
      <c r="J486" s="125">
        <f t="shared" si="31"/>
        <v>6185741.1865284974</v>
      </c>
      <c r="K486" s="57">
        <f>VLOOKUP(A486,'Study area wells'!$A$2:$O$330,6,FALSE)</f>
        <v>6185793</v>
      </c>
      <c r="L486" s="46" t="s">
        <v>233</v>
      </c>
      <c r="M486" s="14" t="s">
        <v>5</v>
      </c>
      <c r="N486" s="61" t="s">
        <v>1894</v>
      </c>
      <c r="O486" s="90"/>
      <c r="P486" s="76" t="s">
        <v>34</v>
      </c>
      <c r="Q486" s="104" t="s">
        <v>1893</v>
      </c>
      <c r="R486" s="119" t="s">
        <v>35</v>
      </c>
      <c r="S486" s="58"/>
    </row>
    <row r="487" spans="1:19" s="13" customFormat="1" ht="15" customHeight="1" x14ac:dyDescent="0.2">
      <c r="A487" s="38" t="s">
        <v>439</v>
      </c>
      <c r="B487" s="46">
        <v>170</v>
      </c>
      <c r="C487" s="11">
        <v>360</v>
      </c>
      <c r="D487" s="11">
        <f t="shared" si="28"/>
        <v>190</v>
      </c>
      <c r="E487" s="12">
        <v>51.813471502590673</v>
      </c>
      <c r="F487" s="12">
        <f t="shared" si="29"/>
        <v>109.72264553489789</v>
      </c>
      <c r="G487" s="12">
        <v>693.18652849740931</v>
      </c>
      <c r="H487" s="47">
        <v>635.27735446510212</v>
      </c>
      <c r="I487" s="125">
        <f t="shared" si="30"/>
        <v>6185741.1865284974</v>
      </c>
      <c r="J487" s="125">
        <f t="shared" si="31"/>
        <v>6185683.2773544649</v>
      </c>
      <c r="K487" s="57">
        <f>VLOOKUP(A487,'Study area wells'!$A$2:$O$330,6,FALSE)</f>
        <v>6185793</v>
      </c>
      <c r="L487" s="46" t="s">
        <v>25</v>
      </c>
      <c r="M487" s="14" t="s">
        <v>2</v>
      </c>
      <c r="N487" s="61" t="s">
        <v>7</v>
      </c>
      <c r="O487" s="90"/>
      <c r="P487" s="76" t="s">
        <v>15</v>
      </c>
      <c r="Q487" s="114" t="s">
        <v>7</v>
      </c>
      <c r="R487" s="119" t="s">
        <v>25</v>
      </c>
      <c r="S487" s="58"/>
    </row>
    <row r="488" spans="1:19" ht="15" customHeight="1" x14ac:dyDescent="0.2">
      <c r="A488" s="39" t="s">
        <v>440</v>
      </c>
      <c r="B488" s="48">
        <v>0</v>
      </c>
      <c r="C488" s="15">
        <v>45</v>
      </c>
      <c r="D488" s="15">
        <f t="shared" si="28"/>
        <v>45</v>
      </c>
      <c r="E488" s="16">
        <v>0</v>
      </c>
      <c r="F488" s="16">
        <f t="shared" si="29"/>
        <v>13.715330691862237</v>
      </c>
      <c r="G488" s="16">
        <v>834</v>
      </c>
      <c r="H488" s="49">
        <v>820.28466930813772</v>
      </c>
      <c r="I488" s="125">
        <f t="shared" si="30"/>
        <v>6195734</v>
      </c>
      <c r="J488" s="125">
        <f t="shared" si="31"/>
        <v>6195720.284669308</v>
      </c>
      <c r="K488" s="57">
        <f>VLOOKUP(A488,'Study area wells'!$A$2:$O$330,6,FALSE)</f>
        <v>6195734</v>
      </c>
      <c r="L488" s="48" t="s">
        <v>22</v>
      </c>
      <c r="M488" s="17" t="s">
        <v>3</v>
      </c>
      <c r="N488" s="62" t="s">
        <v>1102</v>
      </c>
      <c r="O488" s="87"/>
      <c r="P488" s="68" t="s">
        <v>11</v>
      </c>
      <c r="Q488" s="106" t="s">
        <v>1893</v>
      </c>
      <c r="R488" s="120" t="s">
        <v>22</v>
      </c>
    </row>
    <row r="489" spans="1:19" ht="15" customHeight="1" x14ac:dyDescent="0.2">
      <c r="A489" s="39" t="s">
        <v>440</v>
      </c>
      <c r="B489" s="48">
        <v>45</v>
      </c>
      <c r="C489" s="15">
        <v>420</v>
      </c>
      <c r="D489" s="15">
        <f t="shared" si="28"/>
        <v>375</v>
      </c>
      <c r="E489" s="16">
        <v>13.715330691862237</v>
      </c>
      <c r="F489" s="16">
        <f t="shared" si="29"/>
        <v>128.00975312404753</v>
      </c>
      <c r="G489" s="16">
        <v>820.28466930813772</v>
      </c>
      <c r="H489" s="49">
        <v>705.99024687595249</v>
      </c>
      <c r="I489" s="125">
        <f t="shared" si="30"/>
        <v>6195720.284669308</v>
      </c>
      <c r="J489" s="125">
        <f t="shared" si="31"/>
        <v>6195605.9902468761</v>
      </c>
      <c r="K489" s="57">
        <f>VLOOKUP(A489,'Study area wells'!$A$2:$O$330,6,FALSE)</f>
        <v>6195734</v>
      </c>
      <c r="L489" s="48" t="s">
        <v>23</v>
      </c>
      <c r="M489" s="17" t="s">
        <v>1091</v>
      </c>
      <c r="N489" s="62" t="s">
        <v>7</v>
      </c>
      <c r="O489" s="87"/>
      <c r="P489" s="68" t="s">
        <v>17</v>
      </c>
      <c r="Q489" s="109" t="s">
        <v>7</v>
      </c>
      <c r="R489" s="120" t="s">
        <v>23</v>
      </c>
    </row>
    <row r="490" spans="1:19" s="13" customFormat="1" ht="15" customHeight="1" x14ac:dyDescent="0.2">
      <c r="A490" s="38" t="s">
        <v>441</v>
      </c>
      <c r="B490" s="46">
        <v>0</v>
      </c>
      <c r="C490" s="11">
        <v>70</v>
      </c>
      <c r="D490" s="11">
        <f t="shared" si="28"/>
        <v>70</v>
      </c>
      <c r="E490" s="12">
        <v>0</v>
      </c>
      <c r="F490" s="12">
        <f t="shared" si="29"/>
        <v>21.334958854007922</v>
      </c>
      <c r="G490" s="12">
        <v>804</v>
      </c>
      <c r="H490" s="47">
        <v>782.66504114599206</v>
      </c>
      <c r="I490" s="125">
        <f t="shared" si="30"/>
        <v>6167804</v>
      </c>
      <c r="J490" s="125">
        <f t="shared" si="31"/>
        <v>6167782.6650411459</v>
      </c>
      <c r="K490" s="57">
        <f>VLOOKUP(A490,'Study area wells'!$A$2:$O$330,6,FALSE)</f>
        <v>6167804</v>
      </c>
      <c r="L490" s="46" t="s">
        <v>22</v>
      </c>
      <c r="M490" s="14" t="s">
        <v>3</v>
      </c>
      <c r="N490" s="61" t="s">
        <v>1102</v>
      </c>
      <c r="O490" s="90"/>
      <c r="P490" s="76" t="s">
        <v>11</v>
      </c>
      <c r="Q490" s="104" t="s">
        <v>1893</v>
      </c>
      <c r="R490" s="119" t="s">
        <v>22</v>
      </c>
      <c r="S490" s="58"/>
    </row>
    <row r="491" spans="1:19" s="13" customFormat="1" ht="15" customHeight="1" x14ac:dyDescent="0.2">
      <c r="A491" s="38" t="s">
        <v>441</v>
      </c>
      <c r="B491" s="46">
        <v>70</v>
      </c>
      <c r="C491" s="11">
        <v>135</v>
      </c>
      <c r="D491" s="11">
        <f t="shared" si="28"/>
        <v>65</v>
      </c>
      <c r="E491" s="12">
        <v>21.334958854007922</v>
      </c>
      <c r="F491" s="12">
        <f t="shared" si="29"/>
        <v>41.145992075586712</v>
      </c>
      <c r="G491" s="12">
        <v>782.66504114599206</v>
      </c>
      <c r="H491" s="47">
        <v>762.85400792441328</v>
      </c>
      <c r="I491" s="125">
        <f t="shared" si="30"/>
        <v>6167782.6650411459</v>
      </c>
      <c r="J491" s="125">
        <f t="shared" si="31"/>
        <v>6167762.854007924</v>
      </c>
      <c r="K491" s="57">
        <f>VLOOKUP(A491,'Study area wells'!$A$2:$O$330,6,FALSE)</f>
        <v>6167804</v>
      </c>
      <c r="L491" s="46" t="s">
        <v>23</v>
      </c>
      <c r="M491" s="14" t="s">
        <v>1091</v>
      </c>
      <c r="N491" s="61" t="s">
        <v>7</v>
      </c>
      <c r="O491" s="90"/>
      <c r="P491" s="76" t="s">
        <v>17</v>
      </c>
      <c r="Q491" s="114" t="s">
        <v>7</v>
      </c>
      <c r="R491" s="119" t="s">
        <v>23</v>
      </c>
      <c r="S491" s="58"/>
    </row>
    <row r="492" spans="1:19" ht="15" customHeight="1" x14ac:dyDescent="0.2">
      <c r="A492" s="39" t="s">
        <v>442</v>
      </c>
      <c r="B492" s="48">
        <v>0</v>
      </c>
      <c r="C492" s="15">
        <v>35</v>
      </c>
      <c r="D492" s="15">
        <f t="shared" si="28"/>
        <v>35</v>
      </c>
      <c r="E492" s="16">
        <v>0</v>
      </c>
      <c r="F492" s="16">
        <f t="shared" si="29"/>
        <v>10.667479427003961</v>
      </c>
      <c r="G492" s="16">
        <v>841</v>
      </c>
      <c r="H492" s="49">
        <v>830.33252057299603</v>
      </c>
      <c r="I492" s="125">
        <f t="shared" si="30"/>
        <v>6156360</v>
      </c>
      <c r="J492" s="125">
        <f t="shared" si="31"/>
        <v>6156349.3325205734</v>
      </c>
      <c r="K492" s="57">
        <f>VLOOKUP(A492,'Study area wells'!$A$2:$O$330,6,FALSE)</f>
        <v>6156360</v>
      </c>
      <c r="L492" s="48" t="s">
        <v>22</v>
      </c>
      <c r="M492" s="17" t="s">
        <v>3</v>
      </c>
      <c r="N492" s="62" t="s">
        <v>1102</v>
      </c>
      <c r="O492" s="87"/>
      <c r="P492" s="68" t="s">
        <v>11</v>
      </c>
      <c r="Q492" s="106" t="s">
        <v>1893</v>
      </c>
      <c r="R492" s="120" t="s">
        <v>22</v>
      </c>
    </row>
    <row r="493" spans="1:19" ht="15" customHeight="1" x14ac:dyDescent="0.2">
      <c r="A493" s="39" t="s">
        <v>442</v>
      </c>
      <c r="B493" s="48">
        <v>35</v>
      </c>
      <c r="C493" s="15">
        <v>390</v>
      </c>
      <c r="D493" s="15">
        <f t="shared" si="28"/>
        <v>355</v>
      </c>
      <c r="E493" s="16">
        <v>10.667479427003961</v>
      </c>
      <c r="F493" s="16">
        <f t="shared" si="29"/>
        <v>118.86619932947272</v>
      </c>
      <c r="G493" s="16">
        <v>830.33252057299603</v>
      </c>
      <c r="H493" s="49">
        <v>722.13380067052731</v>
      </c>
      <c r="I493" s="125">
        <f t="shared" si="30"/>
        <v>6156349.3325205734</v>
      </c>
      <c r="J493" s="125">
        <f t="shared" si="31"/>
        <v>6156241.1338006705</v>
      </c>
      <c r="K493" s="57">
        <f>VLOOKUP(A493,'Study area wells'!$A$2:$O$330,6,FALSE)</f>
        <v>6156360</v>
      </c>
      <c r="L493" s="48" t="s">
        <v>23</v>
      </c>
      <c r="M493" s="17" t="s">
        <v>1091</v>
      </c>
      <c r="N493" s="62" t="s">
        <v>7</v>
      </c>
      <c r="O493" s="87"/>
      <c r="P493" s="68" t="s">
        <v>17</v>
      </c>
      <c r="Q493" s="109" t="s">
        <v>7</v>
      </c>
      <c r="R493" s="120" t="s">
        <v>23</v>
      </c>
    </row>
    <row r="494" spans="1:19" s="13" customFormat="1" ht="15" customHeight="1" x14ac:dyDescent="0.2">
      <c r="A494" s="38" t="s">
        <v>443</v>
      </c>
      <c r="B494" s="46">
        <v>0</v>
      </c>
      <c r="C494" s="11">
        <v>60</v>
      </c>
      <c r="D494" s="11">
        <f t="shared" si="28"/>
        <v>60</v>
      </c>
      <c r="E494" s="12">
        <v>0</v>
      </c>
      <c r="F494" s="12">
        <f t="shared" si="29"/>
        <v>18.287107589149649</v>
      </c>
      <c r="G494" s="12">
        <v>720</v>
      </c>
      <c r="H494" s="47">
        <v>701.71289241085037</v>
      </c>
      <c r="I494" s="125">
        <f t="shared" si="30"/>
        <v>6177059</v>
      </c>
      <c r="J494" s="125">
        <f t="shared" si="31"/>
        <v>6177040.7128924113</v>
      </c>
      <c r="K494" s="57">
        <f>VLOOKUP(A494,'Study area wells'!$A$2:$O$330,6,FALSE)</f>
        <v>6177059</v>
      </c>
      <c r="L494" s="46" t="s">
        <v>22</v>
      </c>
      <c r="M494" s="14" t="s">
        <v>3</v>
      </c>
      <c r="N494" s="61" t="s">
        <v>1102</v>
      </c>
      <c r="O494" s="90"/>
      <c r="P494" s="76" t="s">
        <v>11</v>
      </c>
      <c r="Q494" s="104" t="s">
        <v>1893</v>
      </c>
      <c r="R494" s="119" t="s">
        <v>22</v>
      </c>
      <c r="S494" s="58"/>
    </row>
    <row r="495" spans="1:19" s="13" customFormat="1" ht="15" customHeight="1" x14ac:dyDescent="0.2">
      <c r="A495" s="38" t="s">
        <v>443</v>
      </c>
      <c r="B495" s="46">
        <v>60</v>
      </c>
      <c r="C495" s="11">
        <v>130</v>
      </c>
      <c r="D495" s="11">
        <f t="shared" si="28"/>
        <v>70</v>
      </c>
      <c r="E495" s="12">
        <v>18.287107589149649</v>
      </c>
      <c r="F495" s="12">
        <f t="shared" si="29"/>
        <v>39.622066443157571</v>
      </c>
      <c r="G495" s="12">
        <v>701.71289241085037</v>
      </c>
      <c r="H495" s="47">
        <v>680.37793355684244</v>
      </c>
      <c r="I495" s="125">
        <f t="shared" si="30"/>
        <v>6177040.7128924113</v>
      </c>
      <c r="J495" s="125">
        <f t="shared" si="31"/>
        <v>6177019.3779335571</v>
      </c>
      <c r="K495" s="57">
        <f>VLOOKUP(A495,'Study area wells'!$A$2:$O$330,6,FALSE)</f>
        <v>6177059</v>
      </c>
      <c r="L495" s="46" t="s">
        <v>444</v>
      </c>
      <c r="M495" s="14" t="s">
        <v>1091</v>
      </c>
      <c r="N495" s="61" t="s">
        <v>7</v>
      </c>
      <c r="O495" s="90"/>
      <c r="P495" s="76" t="s">
        <v>13</v>
      </c>
      <c r="Q495" s="114" t="s">
        <v>7</v>
      </c>
      <c r="R495" s="119" t="s">
        <v>33</v>
      </c>
      <c r="S495" s="58"/>
    </row>
    <row r="496" spans="1:19" ht="15" customHeight="1" x14ac:dyDescent="0.2">
      <c r="A496" s="39" t="s">
        <v>445</v>
      </c>
      <c r="B496" s="48">
        <v>0</v>
      </c>
      <c r="C496" s="15">
        <v>45</v>
      </c>
      <c r="D496" s="15">
        <f t="shared" si="28"/>
        <v>45</v>
      </c>
      <c r="E496" s="16">
        <v>0</v>
      </c>
      <c r="F496" s="16">
        <f t="shared" si="29"/>
        <v>13.715330691862237</v>
      </c>
      <c r="G496" s="16">
        <v>764</v>
      </c>
      <c r="H496" s="49">
        <v>750.28466930813772</v>
      </c>
      <c r="I496" s="125">
        <f t="shared" si="30"/>
        <v>6184404</v>
      </c>
      <c r="J496" s="125">
        <f t="shared" si="31"/>
        <v>6184390.284669308</v>
      </c>
      <c r="K496" s="57">
        <f>VLOOKUP(A496,'Study area wells'!$A$2:$O$330,6,FALSE)</f>
        <v>6184404</v>
      </c>
      <c r="L496" s="48" t="s">
        <v>22</v>
      </c>
      <c r="M496" s="17" t="s">
        <v>3</v>
      </c>
      <c r="N496" s="62" t="s">
        <v>1102</v>
      </c>
      <c r="O496" s="87"/>
      <c r="P496" s="68" t="s">
        <v>11</v>
      </c>
      <c r="Q496" s="106" t="s">
        <v>1893</v>
      </c>
      <c r="R496" s="120" t="s">
        <v>22</v>
      </c>
    </row>
    <row r="497" spans="1:19" ht="15" customHeight="1" x14ac:dyDescent="0.2">
      <c r="A497" s="39" t="s">
        <v>445</v>
      </c>
      <c r="B497" s="48">
        <v>45</v>
      </c>
      <c r="C497" s="15">
        <v>360</v>
      </c>
      <c r="D497" s="15">
        <f t="shared" si="28"/>
        <v>315</v>
      </c>
      <c r="E497" s="16">
        <v>13.715330691862237</v>
      </c>
      <c r="F497" s="16">
        <f t="shared" si="29"/>
        <v>109.72264553489789</v>
      </c>
      <c r="G497" s="16">
        <v>750.28466930813772</v>
      </c>
      <c r="H497" s="49">
        <v>654.27735446510212</v>
      </c>
      <c r="I497" s="125">
        <f t="shared" si="30"/>
        <v>6184390.284669308</v>
      </c>
      <c r="J497" s="125">
        <f t="shared" si="31"/>
        <v>6184294.2773544649</v>
      </c>
      <c r="K497" s="57">
        <f>VLOOKUP(A497,'Study area wells'!$A$2:$O$330,6,FALSE)</f>
        <v>6184404</v>
      </c>
      <c r="L497" s="48" t="s">
        <v>23</v>
      </c>
      <c r="M497" s="17" t="s">
        <v>1091</v>
      </c>
      <c r="N497" s="62" t="s">
        <v>7</v>
      </c>
      <c r="O497" s="87"/>
      <c r="P497" s="68" t="s">
        <v>17</v>
      </c>
      <c r="Q497" s="109" t="s">
        <v>7</v>
      </c>
      <c r="R497" s="120" t="s">
        <v>23</v>
      </c>
    </row>
    <row r="498" spans="1:19" s="13" customFormat="1" ht="15" customHeight="1" x14ac:dyDescent="0.2">
      <c r="A498" s="38" t="s">
        <v>446</v>
      </c>
      <c r="B498" s="46">
        <v>0</v>
      </c>
      <c r="C498" s="11">
        <v>70</v>
      </c>
      <c r="D498" s="11">
        <f t="shared" si="28"/>
        <v>70</v>
      </c>
      <c r="E498" s="12">
        <v>0</v>
      </c>
      <c r="F498" s="12">
        <f t="shared" si="29"/>
        <v>21.334958854007922</v>
      </c>
      <c r="G498" s="12">
        <v>848</v>
      </c>
      <c r="H498" s="47">
        <v>826.66504114599206</v>
      </c>
      <c r="I498" s="125">
        <f t="shared" si="30"/>
        <v>6168132</v>
      </c>
      <c r="J498" s="125">
        <f t="shared" si="31"/>
        <v>6168110.6650411459</v>
      </c>
      <c r="K498" s="57">
        <f>VLOOKUP(A498,'Study area wells'!$A$2:$O$330,6,FALSE)</f>
        <v>6168132</v>
      </c>
      <c r="L498" s="46" t="s">
        <v>22</v>
      </c>
      <c r="M498" s="14" t="s">
        <v>3</v>
      </c>
      <c r="N498" s="61" t="s">
        <v>1102</v>
      </c>
      <c r="O498" s="90"/>
      <c r="P498" s="76" t="s">
        <v>11</v>
      </c>
      <c r="Q498" s="104" t="s">
        <v>1893</v>
      </c>
      <c r="R498" s="119" t="s">
        <v>22</v>
      </c>
      <c r="S498" s="58"/>
    </row>
    <row r="499" spans="1:19" s="13" customFormat="1" ht="15" customHeight="1" x14ac:dyDescent="0.2">
      <c r="A499" s="38" t="s">
        <v>446</v>
      </c>
      <c r="B499" s="46">
        <v>70</v>
      </c>
      <c r="C499" s="11">
        <v>255</v>
      </c>
      <c r="D499" s="11">
        <f t="shared" si="28"/>
        <v>185</v>
      </c>
      <c r="E499" s="12">
        <v>21.334958854007922</v>
      </c>
      <c r="F499" s="12">
        <f t="shared" si="29"/>
        <v>77.720207253886002</v>
      </c>
      <c r="G499" s="12">
        <v>826.66504114599206</v>
      </c>
      <c r="H499" s="47">
        <v>770.27979274611403</v>
      </c>
      <c r="I499" s="125">
        <f t="shared" si="30"/>
        <v>6168110.6650411459</v>
      </c>
      <c r="J499" s="125">
        <f t="shared" si="31"/>
        <v>6168054.2797927465</v>
      </c>
      <c r="K499" s="57">
        <f>VLOOKUP(A499,'Study area wells'!$A$2:$O$330,6,FALSE)</f>
        <v>6168132</v>
      </c>
      <c r="L499" s="46" t="s">
        <v>23</v>
      </c>
      <c r="M499" s="14" t="s">
        <v>1091</v>
      </c>
      <c r="N499" s="61" t="s">
        <v>7</v>
      </c>
      <c r="O499" s="90"/>
      <c r="P499" s="76" t="s">
        <v>17</v>
      </c>
      <c r="Q499" s="114" t="s">
        <v>7</v>
      </c>
      <c r="R499" s="119" t="s">
        <v>23</v>
      </c>
      <c r="S499" s="58"/>
    </row>
    <row r="500" spans="1:19" ht="15" customHeight="1" x14ac:dyDescent="0.2">
      <c r="A500" s="39" t="s">
        <v>1270</v>
      </c>
      <c r="B500" s="48">
        <v>0</v>
      </c>
      <c r="C500" s="15">
        <v>180</v>
      </c>
      <c r="D500" s="15">
        <f t="shared" si="28"/>
        <v>180</v>
      </c>
      <c r="E500" s="16">
        <v>0</v>
      </c>
      <c r="F500" s="16">
        <f t="shared" si="29"/>
        <v>54.861322767448947</v>
      </c>
      <c r="G500" s="16">
        <v>702</v>
      </c>
      <c r="H500" s="49">
        <v>647.138677232551</v>
      </c>
      <c r="I500" s="125">
        <f t="shared" si="30"/>
        <v>6178945</v>
      </c>
      <c r="J500" s="125">
        <f t="shared" si="31"/>
        <v>6178890.1386772329</v>
      </c>
      <c r="K500" s="57">
        <f>VLOOKUP(A500,'Study area wells'!$A$2:$O$330,6,FALSE)</f>
        <v>6178945</v>
      </c>
      <c r="L500" s="68" t="s">
        <v>22</v>
      </c>
      <c r="M500" s="17" t="s">
        <v>3</v>
      </c>
      <c r="N500" s="62" t="s">
        <v>1102</v>
      </c>
      <c r="O500" s="87"/>
      <c r="P500" s="68" t="s">
        <v>11</v>
      </c>
      <c r="Q500" s="106" t="s">
        <v>1893</v>
      </c>
      <c r="R500" s="120" t="s">
        <v>22</v>
      </c>
    </row>
    <row r="501" spans="1:19" ht="15" customHeight="1" x14ac:dyDescent="0.2">
      <c r="A501" s="39" t="s">
        <v>1270</v>
      </c>
      <c r="B501" s="48">
        <v>180</v>
      </c>
      <c r="C501" s="15">
        <v>470</v>
      </c>
      <c r="D501" s="15">
        <f t="shared" si="28"/>
        <v>290</v>
      </c>
      <c r="E501" s="16">
        <v>54.861322767448947</v>
      </c>
      <c r="F501" s="16">
        <f t="shared" si="29"/>
        <v>143.24900944833891</v>
      </c>
      <c r="G501" s="16">
        <v>647.138677232551</v>
      </c>
      <c r="H501" s="49">
        <v>558.75099055166106</v>
      </c>
      <c r="I501" s="125">
        <f t="shared" si="30"/>
        <v>6178890.1386772329</v>
      </c>
      <c r="J501" s="125">
        <f t="shared" si="31"/>
        <v>6178801.7509905519</v>
      </c>
      <c r="K501" s="57">
        <f>VLOOKUP(A501,'Study area wells'!$A$2:$O$330,6,FALSE)</f>
        <v>6178945</v>
      </c>
      <c r="L501" s="68" t="s">
        <v>447</v>
      </c>
      <c r="M501" s="17" t="s">
        <v>1959</v>
      </c>
      <c r="N501" s="62" t="s">
        <v>1895</v>
      </c>
      <c r="O501" s="87" t="s">
        <v>46</v>
      </c>
      <c r="P501" s="68" t="s">
        <v>1187</v>
      </c>
      <c r="Q501" s="109" t="s">
        <v>7</v>
      </c>
      <c r="R501" s="120" t="s">
        <v>148</v>
      </c>
    </row>
    <row r="502" spans="1:19" s="13" customFormat="1" ht="15" customHeight="1" x14ac:dyDescent="0.2">
      <c r="A502" s="38" t="s">
        <v>448</v>
      </c>
      <c r="B502" s="46">
        <v>0</v>
      </c>
      <c r="C502" s="11">
        <v>30</v>
      </c>
      <c r="D502" s="11">
        <f t="shared" si="28"/>
        <v>30</v>
      </c>
      <c r="E502" s="12">
        <v>0</v>
      </c>
      <c r="F502" s="12">
        <f t="shared" si="29"/>
        <v>9.1435537945748244</v>
      </c>
      <c r="G502" s="12">
        <v>753</v>
      </c>
      <c r="H502" s="47">
        <v>743.85644620542519</v>
      </c>
      <c r="I502" s="125">
        <f t="shared" si="30"/>
        <v>6173387</v>
      </c>
      <c r="J502" s="125">
        <f t="shared" si="31"/>
        <v>6173377.8564462056</v>
      </c>
      <c r="K502" s="57">
        <f>VLOOKUP(A502,'Study area wells'!$A$2:$O$330,6,FALSE)</f>
        <v>6173387</v>
      </c>
      <c r="L502" s="46" t="s">
        <v>22</v>
      </c>
      <c r="M502" s="14" t="s">
        <v>3</v>
      </c>
      <c r="N502" s="61" t="s">
        <v>1102</v>
      </c>
      <c r="O502" s="90"/>
      <c r="P502" s="76" t="s">
        <v>11</v>
      </c>
      <c r="Q502" s="104" t="s">
        <v>1893</v>
      </c>
      <c r="R502" s="119" t="s">
        <v>22</v>
      </c>
      <c r="S502" s="58"/>
    </row>
    <row r="503" spans="1:19" s="13" customFormat="1" ht="15" customHeight="1" x14ac:dyDescent="0.2">
      <c r="A503" s="38" t="s">
        <v>448</v>
      </c>
      <c r="B503" s="46">
        <v>30</v>
      </c>
      <c r="C503" s="11">
        <v>300</v>
      </c>
      <c r="D503" s="11">
        <f t="shared" si="28"/>
        <v>270</v>
      </c>
      <c r="E503" s="12">
        <v>9.1435537945748244</v>
      </c>
      <c r="F503" s="12">
        <f t="shared" si="29"/>
        <v>91.435537945748237</v>
      </c>
      <c r="G503" s="12">
        <v>743.85644620542519</v>
      </c>
      <c r="H503" s="47">
        <v>661.56446205425175</v>
      </c>
      <c r="I503" s="125">
        <f t="shared" si="30"/>
        <v>6173377.8564462056</v>
      </c>
      <c r="J503" s="125">
        <f t="shared" si="31"/>
        <v>6173295.5644620545</v>
      </c>
      <c r="K503" s="57">
        <f>VLOOKUP(A503,'Study area wells'!$A$2:$O$330,6,FALSE)</f>
        <v>6173387</v>
      </c>
      <c r="L503" s="46" t="s">
        <v>25</v>
      </c>
      <c r="M503" s="14" t="s">
        <v>2</v>
      </c>
      <c r="N503" s="61" t="s">
        <v>7</v>
      </c>
      <c r="O503" s="90"/>
      <c r="P503" s="76" t="s">
        <v>15</v>
      </c>
      <c r="Q503" s="114" t="s">
        <v>7</v>
      </c>
      <c r="R503" s="119" t="s">
        <v>25</v>
      </c>
      <c r="S503" s="58"/>
    </row>
    <row r="504" spans="1:19" ht="15" customHeight="1" x14ac:dyDescent="0.2">
      <c r="A504" s="39" t="s">
        <v>449</v>
      </c>
      <c r="B504" s="48">
        <v>0</v>
      </c>
      <c r="C504" s="15">
        <v>10</v>
      </c>
      <c r="D504" s="15">
        <f t="shared" si="28"/>
        <v>10</v>
      </c>
      <c r="E504" s="16">
        <v>0</v>
      </c>
      <c r="F504" s="16">
        <f t="shared" si="29"/>
        <v>3.047851264858275</v>
      </c>
      <c r="G504" s="16">
        <v>771</v>
      </c>
      <c r="H504" s="49">
        <v>767.95214873514169</v>
      </c>
      <c r="I504" s="125">
        <f t="shared" si="30"/>
        <v>6188340</v>
      </c>
      <c r="J504" s="125">
        <f t="shared" si="31"/>
        <v>6188336.9521487355</v>
      </c>
      <c r="K504" s="57">
        <f>VLOOKUP(A504,'Study area wells'!$A$2:$O$330,6,FALSE)</f>
        <v>6188340</v>
      </c>
      <c r="L504" s="48" t="s">
        <v>22</v>
      </c>
      <c r="M504" s="17" t="s">
        <v>3</v>
      </c>
      <c r="N504" s="62" t="s">
        <v>1102</v>
      </c>
      <c r="O504" s="87"/>
      <c r="P504" s="68" t="s">
        <v>11</v>
      </c>
      <c r="Q504" s="106" t="s">
        <v>1893</v>
      </c>
      <c r="R504" s="120" t="s">
        <v>22</v>
      </c>
    </row>
    <row r="505" spans="1:19" ht="15" customHeight="1" x14ac:dyDescent="0.2">
      <c r="A505" s="39" t="s">
        <v>449</v>
      </c>
      <c r="B505" s="48">
        <v>10</v>
      </c>
      <c r="C505" s="15">
        <v>100</v>
      </c>
      <c r="D505" s="15">
        <f t="shared" si="28"/>
        <v>90</v>
      </c>
      <c r="E505" s="16">
        <v>3.047851264858275</v>
      </c>
      <c r="F505" s="16">
        <f t="shared" si="29"/>
        <v>30.478512648582747</v>
      </c>
      <c r="G505" s="16">
        <v>767.95214873514169</v>
      </c>
      <c r="H505" s="49">
        <v>740.52148735141725</v>
      </c>
      <c r="I505" s="125">
        <f t="shared" si="30"/>
        <v>6188336.9521487355</v>
      </c>
      <c r="J505" s="125">
        <f t="shared" si="31"/>
        <v>6188309.5214873515</v>
      </c>
      <c r="K505" s="57">
        <f>VLOOKUP(A505,'Study area wells'!$A$2:$O$330,6,FALSE)</f>
        <v>6188340</v>
      </c>
      <c r="L505" s="48" t="s">
        <v>23</v>
      </c>
      <c r="M505" s="17" t="s">
        <v>1091</v>
      </c>
      <c r="N505" s="62" t="s">
        <v>7</v>
      </c>
      <c r="O505" s="87"/>
      <c r="P505" s="68" t="s">
        <v>17</v>
      </c>
      <c r="Q505" s="109" t="s">
        <v>7</v>
      </c>
      <c r="R505" s="120" t="s">
        <v>23</v>
      </c>
    </row>
    <row r="506" spans="1:19" s="13" customFormat="1" ht="15" customHeight="1" x14ac:dyDescent="0.2">
      <c r="A506" s="38" t="s">
        <v>450</v>
      </c>
      <c r="B506" s="46">
        <v>0</v>
      </c>
      <c r="C506" s="11">
        <v>150</v>
      </c>
      <c r="D506" s="11">
        <f t="shared" si="28"/>
        <v>150</v>
      </c>
      <c r="E506" s="12">
        <v>0</v>
      </c>
      <c r="F506" s="12">
        <f t="shared" si="29"/>
        <v>45.717768972874119</v>
      </c>
      <c r="G506" s="12">
        <v>754</v>
      </c>
      <c r="H506" s="47">
        <v>708.28223102712593</v>
      </c>
      <c r="I506" s="125">
        <f t="shared" si="30"/>
        <v>6189977</v>
      </c>
      <c r="J506" s="125">
        <f t="shared" si="31"/>
        <v>6189931.2822310273</v>
      </c>
      <c r="K506" s="57">
        <f>VLOOKUP(A506,'Study area wells'!$A$2:$O$330,6,FALSE)</f>
        <v>6189977</v>
      </c>
      <c r="L506" s="46" t="s">
        <v>148</v>
      </c>
      <c r="M506" s="14" t="s">
        <v>36</v>
      </c>
      <c r="N506" s="61" t="s">
        <v>1894</v>
      </c>
      <c r="O506" s="90"/>
      <c r="P506" s="76" t="s">
        <v>1187</v>
      </c>
      <c r="Q506" s="104" t="s">
        <v>1893</v>
      </c>
      <c r="R506" s="119" t="s">
        <v>148</v>
      </c>
      <c r="S506" s="58"/>
    </row>
    <row r="507" spans="1:19" ht="15" customHeight="1" x14ac:dyDescent="0.2">
      <c r="A507" s="39" t="s">
        <v>451</v>
      </c>
      <c r="B507" s="48">
        <v>0</v>
      </c>
      <c r="C507" s="15">
        <v>22</v>
      </c>
      <c r="D507" s="15">
        <f t="shared" si="28"/>
        <v>22</v>
      </c>
      <c r="E507" s="16">
        <v>0</v>
      </c>
      <c r="F507" s="16">
        <f t="shared" si="29"/>
        <v>6.7052727826882048</v>
      </c>
      <c r="G507" s="16">
        <v>740</v>
      </c>
      <c r="H507" s="49">
        <v>733.29472721731179</v>
      </c>
      <c r="I507" s="125">
        <f t="shared" si="30"/>
        <v>6201634</v>
      </c>
      <c r="J507" s="125">
        <f t="shared" si="31"/>
        <v>6201627.2947272174</v>
      </c>
      <c r="K507" s="57">
        <f>VLOOKUP(A507,'Study area wells'!$A$2:$O$330,6,FALSE)</f>
        <v>6201634</v>
      </c>
      <c r="L507" s="48" t="s">
        <v>22</v>
      </c>
      <c r="M507" s="17" t="s">
        <v>3</v>
      </c>
      <c r="N507" s="62" t="s">
        <v>1102</v>
      </c>
      <c r="O507" s="87"/>
      <c r="P507" s="68" t="s">
        <v>11</v>
      </c>
      <c r="Q507" s="106" t="s">
        <v>1893</v>
      </c>
      <c r="R507" s="120" t="s">
        <v>22</v>
      </c>
    </row>
    <row r="508" spans="1:19" ht="15" customHeight="1" x14ac:dyDescent="0.2">
      <c r="A508" s="39" t="s">
        <v>451</v>
      </c>
      <c r="B508" s="48">
        <v>22</v>
      </c>
      <c r="C508" s="15">
        <v>40</v>
      </c>
      <c r="D508" s="15">
        <f t="shared" si="28"/>
        <v>18</v>
      </c>
      <c r="E508" s="16">
        <v>6.7052727826882048</v>
      </c>
      <c r="F508" s="16">
        <f t="shared" si="29"/>
        <v>12.1914050594331</v>
      </c>
      <c r="G508" s="16">
        <v>733.29472721731179</v>
      </c>
      <c r="H508" s="49">
        <v>727.80859494056688</v>
      </c>
      <c r="I508" s="125">
        <f t="shared" si="30"/>
        <v>6201627.2947272174</v>
      </c>
      <c r="J508" s="125">
        <f t="shared" si="31"/>
        <v>6201621.8085949402</v>
      </c>
      <c r="K508" s="57">
        <f>VLOOKUP(A508,'Study area wells'!$A$2:$O$330,6,FALSE)</f>
        <v>6201634</v>
      </c>
      <c r="L508" s="48" t="s">
        <v>29</v>
      </c>
      <c r="M508" s="17" t="s">
        <v>1</v>
      </c>
      <c r="N508" s="62" t="s">
        <v>7</v>
      </c>
      <c r="O508" s="87"/>
      <c r="P508" s="68" t="s">
        <v>10</v>
      </c>
      <c r="Q508" s="109" t="s">
        <v>7</v>
      </c>
      <c r="R508" s="120" t="s">
        <v>29</v>
      </c>
    </row>
    <row r="509" spans="1:19" ht="15" customHeight="1" x14ac:dyDescent="0.2">
      <c r="A509" s="39" t="s">
        <v>451</v>
      </c>
      <c r="B509" s="48">
        <v>40</v>
      </c>
      <c r="C509" s="15">
        <v>42</v>
      </c>
      <c r="D509" s="15">
        <f t="shared" si="28"/>
        <v>2</v>
      </c>
      <c r="E509" s="16">
        <v>12.1914050594331</v>
      </c>
      <c r="F509" s="16">
        <f t="shared" si="29"/>
        <v>12.800975312404754</v>
      </c>
      <c r="G509" s="16">
        <v>727.80859494056688</v>
      </c>
      <c r="H509" s="49">
        <v>727.19902468759528</v>
      </c>
      <c r="I509" s="125">
        <f t="shared" si="30"/>
        <v>6201621.8085949402</v>
      </c>
      <c r="J509" s="125">
        <f t="shared" si="31"/>
        <v>6201621.1990246875</v>
      </c>
      <c r="K509" s="57">
        <f>VLOOKUP(A509,'Study area wells'!$A$2:$O$330,6,FALSE)</f>
        <v>6201634</v>
      </c>
      <c r="L509" s="48" t="s">
        <v>452</v>
      </c>
      <c r="M509" s="17" t="s">
        <v>2</v>
      </c>
      <c r="N509" s="62" t="s">
        <v>7</v>
      </c>
      <c r="O509" s="87"/>
      <c r="P509" s="68" t="s">
        <v>15</v>
      </c>
      <c r="Q509" s="109" t="s">
        <v>7</v>
      </c>
      <c r="R509" s="120" t="s">
        <v>25</v>
      </c>
    </row>
    <row r="510" spans="1:19" ht="15" customHeight="1" x14ac:dyDescent="0.2">
      <c r="A510" s="39" t="s">
        <v>451</v>
      </c>
      <c r="B510" s="48">
        <v>42</v>
      </c>
      <c r="C510" s="15">
        <v>48</v>
      </c>
      <c r="D510" s="15">
        <f t="shared" si="28"/>
        <v>6</v>
      </c>
      <c r="E510" s="16">
        <v>12.800975312404754</v>
      </c>
      <c r="F510" s="16">
        <f t="shared" si="29"/>
        <v>14.629686071319719</v>
      </c>
      <c r="G510" s="16">
        <v>727.19902468759528</v>
      </c>
      <c r="H510" s="49">
        <v>725.37031392868028</v>
      </c>
      <c r="I510" s="125">
        <f t="shared" si="30"/>
        <v>6201621.1990246875</v>
      </c>
      <c r="J510" s="125">
        <f t="shared" si="31"/>
        <v>6201619.3703139285</v>
      </c>
      <c r="K510" s="57">
        <f>VLOOKUP(A510,'Study area wells'!$A$2:$O$330,6,FALSE)</f>
        <v>6201634</v>
      </c>
      <c r="L510" s="48" t="s">
        <v>453</v>
      </c>
      <c r="M510" s="17" t="s">
        <v>1</v>
      </c>
      <c r="N510" s="62" t="s">
        <v>7</v>
      </c>
      <c r="O510" s="87"/>
      <c r="P510" s="68" t="s">
        <v>10</v>
      </c>
      <c r="Q510" s="109" t="s">
        <v>7</v>
      </c>
      <c r="R510" s="120" t="s">
        <v>29</v>
      </c>
    </row>
    <row r="511" spans="1:19" ht="15" customHeight="1" x14ac:dyDescent="0.2">
      <c r="A511" s="39" t="s">
        <v>451</v>
      </c>
      <c r="B511" s="48">
        <v>48</v>
      </c>
      <c r="C511" s="15">
        <v>54</v>
      </c>
      <c r="D511" s="15">
        <f t="shared" si="28"/>
        <v>6</v>
      </c>
      <c r="E511" s="16">
        <v>14.629686071319719</v>
      </c>
      <c r="F511" s="16">
        <f t="shared" si="29"/>
        <v>16.458396830234683</v>
      </c>
      <c r="G511" s="16">
        <v>725.37031392868028</v>
      </c>
      <c r="H511" s="49">
        <v>723.54160316976527</v>
      </c>
      <c r="I511" s="125">
        <f t="shared" si="30"/>
        <v>6201619.3703139285</v>
      </c>
      <c r="J511" s="125">
        <f t="shared" si="31"/>
        <v>6201617.5416031694</v>
      </c>
      <c r="K511" s="57">
        <f>VLOOKUP(A511,'Study area wells'!$A$2:$O$330,6,FALSE)</f>
        <v>6201634</v>
      </c>
      <c r="L511" s="48" t="s">
        <v>454</v>
      </c>
      <c r="M511" s="17" t="s">
        <v>2</v>
      </c>
      <c r="N511" s="62" t="s">
        <v>7</v>
      </c>
      <c r="O511" s="87"/>
      <c r="P511" s="68" t="s">
        <v>15</v>
      </c>
      <c r="Q511" s="109" t="s">
        <v>7</v>
      </c>
      <c r="R511" s="120" t="s">
        <v>25</v>
      </c>
    </row>
    <row r="512" spans="1:19" s="13" customFormat="1" ht="15" customHeight="1" x14ac:dyDescent="0.2">
      <c r="A512" s="38" t="s">
        <v>455</v>
      </c>
      <c r="B512" s="46">
        <v>0</v>
      </c>
      <c r="C512" s="11">
        <v>20</v>
      </c>
      <c r="D512" s="11">
        <f t="shared" si="28"/>
        <v>20</v>
      </c>
      <c r="E512" s="12">
        <v>0</v>
      </c>
      <c r="F512" s="12">
        <f t="shared" si="29"/>
        <v>6.0957025297165499</v>
      </c>
      <c r="G512" s="12">
        <v>740</v>
      </c>
      <c r="H512" s="47">
        <v>733.9042974702835</v>
      </c>
      <c r="I512" s="125">
        <f t="shared" si="30"/>
        <v>6201537</v>
      </c>
      <c r="J512" s="125">
        <f t="shared" si="31"/>
        <v>6201530.9042974701</v>
      </c>
      <c r="K512" s="57">
        <f>VLOOKUP(A512,'Study area wells'!$A$2:$O$330,6,FALSE)</f>
        <v>6201537</v>
      </c>
      <c r="L512" s="46" t="s">
        <v>22</v>
      </c>
      <c r="M512" s="14" t="s">
        <v>3</v>
      </c>
      <c r="N512" s="61" t="s">
        <v>1102</v>
      </c>
      <c r="O512" s="90"/>
      <c r="P512" s="76" t="s">
        <v>11</v>
      </c>
      <c r="Q512" s="104" t="s">
        <v>1893</v>
      </c>
      <c r="R512" s="119" t="s">
        <v>22</v>
      </c>
      <c r="S512" s="58"/>
    </row>
    <row r="513" spans="1:19" s="13" customFormat="1" ht="15" customHeight="1" x14ac:dyDescent="0.2">
      <c r="A513" s="38" t="s">
        <v>455</v>
      </c>
      <c r="B513" s="46">
        <v>20</v>
      </c>
      <c r="C513" s="11">
        <v>58</v>
      </c>
      <c r="D513" s="11">
        <f t="shared" si="28"/>
        <v>38</v>
      </c>
      <c r="E513" s="12">
        <v>6.0957025297165499</v>
      </c>
      <c r="F513" s="12">
        <f t="shared" si="29"/>
        <v>17.677537336177995</v>
      </c>
      <c r="G513" s="12">
        <v>733.9042974702835</v>
      </c>
      <c r="H513" s="47">
        <v>722.32246266382197</v>
      </c>
      <c r="I513" s="125">
        <f t="shared" si="30"/>
        <v>6201530.9042974701</v>
      </c>
      <c r="J513" s="125">
        <f t="shared" si="31"/>
        <v>6201519.322462664</v>
      </c>
      <c r="K513" s="57">
        <f>VLOOKUP(A513,'Study area wells'!$A$2:$O$330,6,FALSE)</f>
        <v>6201537</v>
      </c>
      <c r="L513" s="46" t="s">
        <v>29</v>
      </c>
      <c r="M513" s="14" t="s">
        <v>1</v>
      </c>
      <c r="N513" s="61" t="s">
        <v>7</v>
      </c>
      <c r="O513" s="90"/>
      <c r="P513" s="76" t="s">
        <v>10</v>
      </c>
      <c r="Q513" s="114" t="s">
        <v>7</v>
      </c>
      <c r="R513" s="119" t="s">
        <v>29</v>
      </c>
      <c r="S513" s="58"/>
    </row>
    <row r="514" spans="1:19" s="13" customFormat="1" ht="15" customHeight="1" x14ac:dyDescent="0.2">
      <c r="A514" s="38" t="s">
        <v>455</v>
      </c>
      <c r="B514" s="46">
        <v>58</v>
      </c>
      <c r="C514" s="11">
        <v>74</v>
      </c>
      <c r="D514" s="11">
        <f t="shared" ref="D514:D577" si="32">C514-B514</f>
        <v>16</v>
      </c>
      <c r="E514" s="12">
        <v>17.677537336177995</v>
      </c>
      <c r="F514" s="12">
        <f t="shared" ref="F514:F577" si="33">C514/3.281</f>
        <v>22.554099359951234</v>
      </c>
      <c r="G514" s="12">
        <v>722.32246266382197</v>
      </c>
      <c r="H514" s="47">
        <v>717.44590064004876</v>
      </c>
      <c r="I514" s="125">
        <f t="shared" ref="I514:I577" si="34">K514-E514</f>
        <v>6201519.322462664</v>
      </c>
      <c r="J514" s="125">
        <f t="shared" ref="J514:J577" si="35">K514-F514</f>
        <v>6201514.4459006405</v>
      </c>
      <c r="K514" s="57">
        <f>VLOOKUP(A514,'Study area wells'!$A$2:$O$330,6,FALSE)</f>
        <v>6201537</v>
      </c>
      <c r="L514" s="46" t="s">
        <v>456</v>
      </c>
      <c r="M514" s="14" t="s">
        <v>1091</v>
      </c>
      <c r="N514" s="61" t="s">
        <v>7</v>
      </c>
      <c r="O514" s="90"/>
      <c r="P514" s="76" t="s">
        <v>13</v>
      </c>
      <c r="Q514" s="114" t="s">
        <v>7</v>
      </c>
      <c r="R514" s="119" t="s">
        <v>23</v>
      </c>
      <c r="S514" s="58"/>
    </row>
    <row r="515" spans="1:19" s="13" customFormat="1" ht="15" customHeight="1" x14ac:dyDescent="0.2">
      <c r="A515" s="38" t="s">
        <v>455</v>
      </c>
      <c r="B515" s="46">
        <v>74</v>
      </c>
      <c r="C515" s="11">
        <v>90</v>
      </c>
      <c r="D515" s="11">
        <f t="shared" si="32"/>
        <v>16</v>
      </c>
      <c r="E515" s="12">
        <v>22.554099359951234</v>
      </c>
      <c r="F515" s="12">
        <f t="shared" si="33"/>
        <v>27.430661383724473</v>
      </c>
      <c r="G515" s="12">
        <v>717.44590064004876</v>
      </c>
      <c r="H515" s="47">
        <v>712.56933861627556</v>
      </c>
      <c r="I515" s="125">
        <f t="shared" si="34"/>
        <v>6201514.4459006405</v>
      </c>
      <c r="J515" s="125">
        <f t="shared" si="35"/>
        <v>6201509.569338616</v>
      </c>
      <c r="K515" s="57">
        <f>VLOOKUP(A515,'Study area wells'!$A$2:$O$330,6,FALSE)</f>
        <v>6201537</v>
      </c>
      <c r="L515" s="46" t="s">
        <v>457</v>
      </c>
      <c r="M515" s="14" t="s">
        <v>1099</v>
      </c>
      <c r="N515" s="61" t="s">
        <v>1102</v>
      </c>
      <c r="O515" s="90"/>
      <c r="P515" s="76" t="s">
        <v>15</v>
      </c>
      <c r="Q515" s="114" t="s">
        <v>7</v>
      </c>
      <c r="R515" s="119" t="s">
        <v>457</v>
      </c>
      <c r="S515" s="58"/>
    </row>
    <row r="516" spans="1:19" s="13" customFormat="1" ht="15" customHeight="1" x14ac:dyDescent="0.2">
      <c r="A516" s="38" t="s">
        <v>455</v>
      </c>
      <c r="B516" s="46">
        <v>90</v>
      </c>
      <c r="C516" s="11">
        <v>94</v>
      </c>
      <c r="D516" s="11">
        <f t="shared" si="32"/>
        <v>4</v>
      </c>
      <c r="E516" s="12">
        <v>27.430661383724473</v>
      </c>
      <c r="F516" s="12">
        <f t="shared" si="33"/>
        <v>28.649801889667781</v>
      </c>
      <c r="G516" s="12">
        <v>712.56933861627556</v>
      </c>
      <c r="H516" s="47">
        <v>711.35019811033226</v>
      </c>
      <c r="I516" s="125">
        <f t="shared" si="34"/>
        <v>6201509.569338616</v>
      </c>
      <c r="J516" s="125">
        <f t="shared" si="35"/>
        <v>6201508.3501981106</v>
      </c>
      <c r="K516" s="57">
        <f>VLOOKUP(A516,'Study area wells'!$A$2:$O$330,6,FALSE)</f>
        <v>6201537</v>
      </c>
      <c r="L516" s="46" t="s">
        <v>458</v>
      </c>
      <c r="M516" s="14" t="s">
        <v>1</v>
      </c>
      <c r="N516" s="61" t="s">
        <v>7</v>
      </c>
      <c r="O516" s="90"/>
      <c r="P516" s="76" t="s">
        <v>10</v>
      </c>
      <c r="Q516" s="114" t="s">
        <v>7</v>
      </c>
      <c r="R516" s="119" t="s">
        <v>29</v>
      </c>
      <c r="S516" s="58"/>
    </row>
    <row r="517" spans="1:19" s="13" customFormat="1" ht="15" customHeight="1" x14ac:dyDescent="0.2">
      <c r="A517" s="38" t="s">
        <v>455</v>
      </c>
      <c r="B517" s="46">
        <v>94</v>
      </c>
      <c r="C517" s="11">
        <v>135</v>
      </c>
      <c r="D517" s="11">
        <f t="shared" si="32"/>
        <v>41</v>
      </c>
      <c r="E517" s="12">
        <v>28.649801889667781</v>
      </c>
      <c r="F517" s="12">
        <f t="shared" si="33"/>
        <v>41.145992075586712</v>
      </c>
      <c r="G517" s="12">
        <v>711.35019811033226</v>
      </c>
      <c r="H517" s="47">
        <v>698.85400792441328</v>
      </c>
      <c r="I517" s="125">
        <f t="shared" si="34"/>
        <v>6201508.3501981106</v>
      </c>
      <c r="J517" s="125">
        <f t="shared" si="35"/>
        <v>6201495.854007924</v>
      </c>
      <c r="K517" s="57">
        <f>VLOOKUP(A517,'Study area wells'!$A$2:$O$330,6,FALSE)</f>
        <v>6201537</v>
      </c>
      <c r="L517" s="46" t="s">
        <v>397</v>
      </c>
      <c r="M517" s="14" t="s">
        <v>1091</v>
      </c>
      <c r="N517" s="61" t="s">
        <v>7</v>
      </c>
      <c r="O517" s="90"/>
      <c r="P517" s="76" t="s">
        <v>13</v>
      </c>
      <c r="Q517" s="114" t="s">
        <v>7</v>
      </c>
      <c r="R517" s="119" t="s">
        <v>397</v>
      </c>
      <c r="S517" s="58"/>
    </row>
    <row r="518" spans="1:19" s="13" customFormat="1" ht="15" customHeight="1" x14ac:dyDescent="0.2">
      <c r="A518" s="38" t="s">
        <v>455</v>
      </c>
      <c r="B518" s="46">
        <v>135</v>
      </c>
      <c r="C518" s="11">
        <v>160</v>
      </c>
      <c r="D518" s="11">
        <f t="shared" si="32"/>
        <v>25</v>
      </c>
      <c r="E518" s="12">
        <v>41.145992075586712</v>
      </c>
      <c r="F518" s="12">
        <f t="shared" si="33"/>
        <v>48.765620237732399</v>
      </c>
      <c r="G518" s="12">
        <v>698.85400792441328</v>
      </c>
      <c r="H518" s="47">
        <v>691.23437976226762</v>
      </c>
      <c r="I518" s="125">
        <f t="shared" si="34"/>
        <v>6201495.854007924</v>
      </c>
      <c r="J518" s="125">
        <f t="shared" si="35"/>
        <v>6201488.2343797619</v>
      </c>
      <c r="K518" s="57">
        <f>VLOOKUP(A518,'Study area wells'!$A$2:$O$330,6,FALSE)</f>
        <v>6201537</v>
      </c>
      <c r="L518" s="46" t="s">
        <v>459</v>
      </c>
      <c r="M518" s="14" t="s">
        <v>2</v>
      </c>
      <c r="N518" s="61" t="s">
        <v>7</v>
      </c>
      <c r="O518" s="90" t="s">
        <v>46</v>
      </c>
      <c r="P518" s="76" t="s">
        <v>1194</v>
      </c>
      <c r="Q518" s="114" t="s">
        <v>7</v>
      </c>
      <c r="R518" s="119" t="s">
        <v>1026</v>
      </c>
      <c r="S518" s="58"/>
    </row>
    <row r="519" spans="1:19" ht="15" customHeight="1" x14ac:dyDescent="0.2">
      <c r="A519" s="39" t="s">
        <v>460</v>
      </c>
      <c r="B519" s="48">
        <v>0</v>
      </c>
      <c r="C519" s="15">
        <v>18</v>
      </c>
      <c r="D519" s="15">
        <f t="shared" si="32"/>
        <v>18</v>
      </c>
      <c r="E519" s="16">
        <v>0</v>
      </c>
      <c r="F519" s="16">
        <f t="shared" si="33"/>
        <v>5.486132276744895</v>
      </c>
      <c r="G519" s="16">
        <v>717</v>
      </c>
      <c r="H519" s="49">
        <v>711.51386772325509</v>
      </c>
      <c r="I519" s="125">
        <f t="shared" si="34"/>
        <v>6184822</v>
      </c>
      <c r="J519" s="125">
        <f t="shared" si="35"/>
        <v>6184816.5138677228</v>
      </c>
      <c r="K519" s="57">
        <f>VLOOKUP(A519,'Study area wells'!$A$2:$O$330,6,FALSE)</f>
        <v>6184822</v>
      </c>
      <c r="L519" s="48" t="s">
        <v>461</v>
      </c>
      <c r="M519" s="17" t="s">
        <v>1263</v>
      </c>
      <c r="N519" s="62" t="s">
        <v>1102</v>
      </c>
      <c r="O519" s="87"/>
      <c r="P519" s="68" t="s">
        <v>14</v>
      </c>
      <c r="Q519" s="106" t="s">
        <v>1893</v>
      </c>
      <c r="R519" s="120" t="s">
        <v>22</v>
      </c>
    </row>
    <row r="520" spans="1:19" ht="15" customHeight="1" x14ac:dyDescent="0.2">
      <c r="A520" s="39" t="s">
        <v>460</v>
      </c>
      <c r="B520" s="48">
        <v>18</v>
      </c>
      <c r="C520" s="15">
        <v>50</v>
      </c>
      <c r="D520" s="15">
        <f t="shared" si="32"/>
        <v>32</v>
      </c>
      <c r="E520" s="16">
        <v>5.486132276744895</v>
      </c>
      <c r="F520" s="16">
        <f t="shared" si="33"/>
        <v>15.239256324291373</v>
      </c>
      <c r="G520" s="16">
        <v>711.51386772325509</v>
      </c>
      <c r="H520" s="49">
        <v>701.76074367570868</v>
      </c>
      <c r="I520" s="125">
        <f t="shared" si="34"/>
        <v>6184816.5138677228</v>
      </c>
      <c r="J520" s="125">
        <f t="shared" si="35"/>
        <v>6184806.7607436758</v>
      </c>
      <c r="K520" s="57">
        <f>VLOOKUP(A520,'Study area wells'!$A$2:$O$330,6,FALSE)</f>
        <v>6184822</v>
      </c>
      <c r="L520" s="48" t="s">
        <v>123</v>
      </c>
      <c r="M520" s="17" t="s">
        <v>3</v>
      </c>
      <c r="N520" s="62" t="s">
        <v>1102</v>
      </c>
      <c r="O520" s="87"/>
      <c r="P520" s="68" t="s">
        <v>11</v>
      </c>
      <c r="Q520" s="106" t="s">
        <v>1893</v>
      </c>
      <c r="R520" s="120" t="s">
        <v>22</v>
      </c>
    </row>
    <row r="521" spans="1:19" ht="15" customHeight="1" x14ac:dyDescent="0.2">
      <c r="A521" s="39" t="s">
        <v>460</v>
      </c>
      <c r="B521" s="48">
        <v>50</v>
      </c>
      <c r="C521" s="15">
        <v>60</v>
      </c>
      <c r="D521" s="15">
        <f t="shared" si="32"/>
        <v>10</v>
      </c>
      <c r="E521" s="16">
        <v>15.239256324291373</v>
      </c>
      <c r="F521" s="16">
        <f t="shared" si="33"/>
        <v>18.287107589149649</v>
      </c>
      <c r="G521" s="16">
        <v>701.76074367570868</v>
      </c>
      <c r="H521" s="49">
        <v>698.71289241085037</v>
      </c>
      <c r="I521" s="125">
        <f t="shared" si="34"/>
        <v>6184806.7607436758</v>
      </c>
      <c r="J521" s="125">
        <f t="shared" si="35"/>
        <v>6184803.7128924113</v>
      </c>
      <c r="K521" s="57">
        <f>VLOOKUP(A521,'Study area wells'!$A$2:$O$330,6,FALSE)</f>
        <v>6184822</v>
      </c>
      <c r="L521" s="48" t="s">
        <v>1097</v>
      </c>
      <c r="M521" s="17" t="s">
        <v>2</v>
      </c>
      <c r="N521" s="62" t="s">
        <v>7</v>
      </c>
      <c r="O521" s="87" t="s">
        <v>1271</v>
      </c>
      <c r="P521" s="68" t="s">
        <v>15</v>
      </c>
      <c r="Q521" s="106" t="s">
        <v>1893</v>
      </c>
      <c r="R521" s="120" t="s">
        <v>457</v>
      </c>
    </row>
    <row r="522" spans="1:19" s="13" customFormat="1" ht="15" customHeight="1" x14ac:dyDescent="0.2">
      <c r="A522" s="38" t="s">
        <v>462</v>
      </c>
      <c r="B522" s="46">
        <v>0</v>
      </c>
      <c r="C522" s="11">
        <v>40</v>
      </c>
      <c r="D522" s="11">
        <f t="shared" si="32"/>
        <v>40</v>
      </c>
      <c r="E522" s="12">
        <v>0</v>
      </c>
      <c r="F522" s="12">
        <f t="shared" si="33"/>
        <v>12.1914050594331</v>
      </c>
      <c r="G522" s="12">
        <v>710</v>
      </c>
      <c r="H522" s="47">
        <v>697.80859494056688</v>
      </c>
      <c r="I522" s="125">
        <f t="shared" si="34"/>
        <v>6199286</v>
      </c>
      <c r="J522" s="125">
        <f t="shared" si="35"/>
        <v>6199273.8085949402</v>
      </c>
      <c r="K522" s="57">
        <f>VLOOKUP(A522,'Study area wells'!$A$2:$O$330,6,FALSE)</f>
        <v>6199286</v>
      </c>
      <c r="L522" s="46" t="s">
        <v>388</v>
      </c>
      <c r="M522" s="14" t="s">
        <v>3</v>
      </c>
      <c r="N522" s="61" t="s">
        <v>1102</v>
      </c>
      <c r="O522" s="90"/>
      <c r="P522" s="76" t="s">
        <v>11</v>
      </c>
      <c r="Q522" s="104" t="s">
        <v>1893</v>
      </c>
      <c r="R522" s="119" t="s">
        <v>22</v>
      </c>
      <c r="S522" s="58"/>
    </row>
    <row r="523" spans="1:19" s="13" customFormat="1" ht="15" customHeight="1" x14ac:dyDescent="0.2">
      <c r="A523" s="38" t="s">
        <v>462</v>
      </c>
      <c r="B523" s="46">
        <v>40</v>
      </c>
      <c r="C523" s="11">
        <v>75</v>
      </c>
      <c r="D523" s="11">
        <f t="shared" si="32"/>
        <v>35</v>
      </c>
      <c r="E523" s="12">
        <v>12.1914050594331</v>
      </c>
      <c r="F523" s="12">
        <f t="shared" si="33"/>
        <v>22.858884486437059</v>
      </c>
      <c r="G523" s="12">
        <v>697.80859494056688</v>
      </c>
      <c r="H523" s="47">
        <v>687.14111551356291</v>
      </c>
      <c r="I523" s="125">
        <f t="shared" si="34"/>
        <v>6199273.8085949402</v>
      </c>
      <c r="J523" s="125">
        <f t="shared" si="35"/>
        <v>6199263.1411155136</v>
      </c>
      <c r="K523" s="57">
        <f>VLOOKUP(A523,'Study area wells'!$A$2:$O$330,6,FALSE)</f>
        <v>6199286</v>
      </c>
      <c r="L523" s="46" t="s">
        <v>463</v>
      </c>
      <c r="M523" s="14" t="s">
        <v>1958</v>
      </c>
      <c r="N523" s="61" t="s">
        <v>1895</v>
      </c>
      <c r="O523" s="90"/>
      <c r="P523" s="76" t="s">
        <v>599</v>
      </c>
      <c r="Q523" s="104" t="s">
        <v>1893</v>
      </c>
      <c r="R523" s="119" t="s">
        <v>158</v>
      </c>
      <c r="S523" s="58"/>
    </row>
    <row r="524" spans="1:19" s="13" customFormat="1" ht="15" customHeight="1" x14ac:dyDescent="0.2">
      <c r="A524" s="38" t="s">
        <v>462</v>
      </c>
      <c r="B524" s="46">
        <v>75</v>
      </c>
      <c r="C524" s="11">
        <v>82</v>
      </c>
      <c r="D524" s="11">
        <f t="shared" si="32"/>
        <v>7</v>
      </c>
      <c r="E524" s="12">
        <v>22.858884486437059</v>
      </c>
      <c r="F524" s="12">
        <f t="shared" si="33"/>
        <v>24.992380371837854</v>
      </c>
      <c r="G524" s="12">
        <v>687.14111551356291</v>
      </c>
      <c r="H524" s="47">
        <v>685.00761962816216</v>
      </c>
      <c r="I524" s="125">
        <f t="shared" si="34"/>
        <v>6199263.1411155136</v>
      </c>
      <c r="J524" s="125">
        <f t="shared" si="35"/>
        <v>6199261.0076196278</v>
      </c>
      <c r="K524" s="57">
        <f>VLOOKUP(A524,'Study area wells'!$A$2:$O$330,6,FALSE)</f>
        <v>6199286</v>
      </c>
      <c r="L524" s="46" t="s">
        <v>1098</v>
      </c>
      <c r="M524" s="14" t="s">
        <v>1958</v>
      </c>
      <c r="N524" s="61" t="s">
        <v>1895</v>
      </c>
      <c r="O524" s="90"/>
      <c r="P524" s="76" t="s">
        <v>11</v>
      </c>
      <c r="Q524" s="104" t="s">
        <v>1893</v>
      </c>
      <c r="R524" s="119" t="s">
        <v>1016</v>
      </c>
      <c r="S524" s="58"/>
    </row>
    <row r="525" spans="1:19" ht="15" customHeight="1" x14ac:dyDescent="0.2">
      <c r="A525" s="39" t="s">
        <v>464</v>
      </c>
      <c r="B525" s="48">
        <v>0</v>
      </c>
      <c r="C525" s="15">
        <v>80</v>
      </c>
      <c r="D525" s="15">
        <f t="shared" si="32"/>
        <v>80</v>
      </c>
      <c r="E525" s="16">
        <v>0</v>
      </c>
      <c r="F525" s="16">
        <f t="shared" si="33"/>
        <v>24.3828101188662</v>
      </c>
      <c r="G525" s="16">
        <v>786</v>
      </c>
      <c r="H525" s="49">
        <v>761.61718988113375</v>
      </c>
      <c r="I525" s="125">
        <f t="shared" si="34"/>
        <v>6174607</v>
      </c>
      <c r="J525" s="125">
        <f t="shared" si="35"/>
        <v>6174582.6171898814</v>
      </c>
      <c r="K525" s="57">
        <f>VLOOKUP(A525,'Study area wells'!$A$2:$O$330,6,FALSE)</f>
        <v>6174607</v>
      </c>
      <c r="L525" s="48" t="s">
        <v>22</v>
      </c>
      <c r="M525" s="17" t="s">
        <v>3</v>
      </c>
      <c r="N525" s="62" t="s">
        <v>1102</v>
      </c>
      <c r="O525" s="87"/>
      <c r="P525" s="68" t="s">
        <v>11</v>
      </c>
      <c r="Q525" s="106" t="s">
        <v>1893</v>
      </c>
      <c r="R525" s="120" t="s">
        <v>22</v>
      </c>
    </row>
    <row r="526" spans="1:19" ht="15" customHeight="1" x14ac:dyDescent="0.2">
      <c r="A526" s="39" t="s">
        <v>464</v>
      </c>
      <c r="B526" s="48">
        <v>80</v>
      </c>
      <c r="C526" s="15">
        <v>235</v>
      </c>
      <c r="D526" s="15">
        <f t="shared" si="32"/>
        <v>155</v>
      </c>
      <c r="E526" s="16">
        <v>24.3828101188662</v>
      </c>
      <c r="F526" s="16">
        <f t="shared" si="33"/>
        <v>71.624504724169455</v>
      </c>
      <c r="G526" s="16">
        <v>761.61718988113375</v>
      </c>
      <c r="H526" s="49">
        <v>714.37549527583053</v>
      </c>
      <c r="I526" s="125">
        <f t="shared" si="34"/>
        <v>6174582.6171898814</v>
      </c>
      <c r="J526" s="125">
        <f t="shared" si="35"/>
        <v>6174535.3754952755</v>
      </c>
      <c r="K526" s="57">
        <f>VLOOKUP(A526,'Study area wells'!$A$2:$O$330,6,FALSE)</f>
        <v>6174607</v>
      </c>
      <c r="L526" s="48" t="s">
        <v>23</v>
      </c>
      <c r="M526" s="17" t="s">
        <v>1091</v>
      </c>
      <c r="N526" s="62" t="s">
        <v>7</v>
      </c>
      <c r="O526" s="87"/>
      <c r="P526" s="68" t="s">
        <v>17</v>
      </c>
      <c r="Q526" s="109" t="s">
        <v>7</v>
      </c>
      <c r="R526" s="120" t="s">
        <v>23</v>
      </c>
    </row>
    <row r="527" spans="1:19" s="13" customFormat="1" ht="15" customHeight="1" x14ac:dyDescent="0.2">
      <c r="A527" s="38" t="s">
        <v>465</v>
      </c>
      <c r="B527" s="46">
        <v>0</v>
      </c>
      <c r="C527" s="11">
        <v>25</v>
      </c>
      <c r="D527" s="11">
        <f t="shared" si="32"/>
        <v>25</v>
      </c>
      <c r="E527" s="12">
        <v>0</v>
      </c>
      <c r="F527" s="12">
        <f t="shared" si="33"/>
        <v>7.6196281621456867</v>
      </c>
      <c r="G527" s="12">
        <v>854</v>
      </c>
      <c r="H527" s="47">
        <v>846.38037183785434</v>
      </c>
      <c r="I527" s="125">
        <f t="shared" si="34"/>
        <v>6176316</v>
      </c>
      <c r="J527" s="125">
        <f t="shared" si="35"/>
        <v>6176308.3803718379</v>
      </c>
      <c r="K527" s="57">
        <f>VLOOKUP(A527,'Study area wells'!$A$2:$O$330,6,FALSE)</f>
        <v>6176316</v>
      </c>
      <c r="L527" s="46" t="s">
        <v>22</v>
      </c>
      <c r="M527" s="14" t="s">
        <v>3</v>
      </c>
      <c r="N527" s="61" t="s">
        <v>1102</v>
      </c>
      <c r="O527" s="90"/>
      <c r="P527" s="76" t="s">
        <v>11</v>
      </c>
      <c r="Q527" s="104" t="s">
        <v>1893</v>
      </c>
      <c r="R527" s="119" t="s">
        <v>22</v>
      </c>
      <c r="S527" s="58"/>
    </row>
    <row r="528" spans="1:19" s="13" customFormat="1" ht="15" customHeight="1" x14ac:dyDescent="0.2">
      <c r="A528" s="38" t="s">
        <v>465</v>
      </c>
      <c r="B528" s="46">
        <v>25</v>
      </c>
      <c r="C528" s="11">
        <v>120</v>
      </c>
      <c r="D528" s="11">
        <f t="shared" si="32"/>
        <v>95</v>
      </c>
      <c r="E528" s="12">
        <v>7.6196281621456867</v>
      </c>
      <c r="F528" s="12">
        <f t="shared" si="33"/>
        <v>36.574215178299298</v>
      </c>
      <c r="G528" s="12">
        <v>846.38037183785434</v>
      </c>
      <c r="H528" s="47">
        <v>817.42578482170074</v>
      </c>
      <c r="I528" s="125">
        <f t="shared" si="34"/>
        <v>6176308.3803718379</v>
      </c>
      <c r="J528" s="125">
        <f t="shared" si="35"/>
        <v>6176279.4257848216</v>
      </c>
      <c r="K528" s="57">
        <f>VLOOKUP(A528,'Study area wells'!$A$2:$O$330,6,FALSE)</f>
        <v>6176316</v>
      </c>
      <c r="L528" s="46" t="s">
        <v>1100</v>
      </c>
      <c r="M528" s="14" t="s">
        <v>41</v>
      </c>
      <c r="N528" s="61" t="s">
        <v>7</v>
      </c>
      <c r="O528" s="90" t="s">
        <v>1272</v>
      </c>
      <c r="P528" s="76" t="s">
        <v>15</v>
      </c>
      <c r="Q528" s="114" t="s">
        <v>7</v>
      </c>
      <c r="R528" s="119" t="s">
        <v>25</v>
      </c>
      <c r="S528" s="58"/>
    </row>
    <row r="529" spans="1:19" ht="15" customHeight="1" x14ac:dyDescent="0.2">
      <c r="A529" s="39" t="s">
        <v>466</v>
      </c>
      <c r="B529" s="48">
        <v>0</v>
      </c>
      <c r="C529" s="15">
        <v>170</v>
      </c>
      <c r="D529" s="15">
        <f t="shared" si="32"/>
        <v>170</v>
      </c>
      <c r="E529" s="16">
        <v>0</v>
      </c>
      <c r="F529" s="16">
        <f t="shared" si="33"/>
        <v>51.813471502590673</v>
      </c>
      <c r="G529" s="16">
        <v>709</v>
      </c>
      <c r="H529" s="49">
        <v>657.18652849740931</v>
      </c>
      <c r="I529" s="125">
        <f t="shared" si="34"/>
        <v>6178757</v>
      </c>
      <c r="J529" s="125">
        <f t="shared" si="35"/>
        <v>6178705.1865284974</v>
      </c>
      <c r="K529" s="57">
        <f>VLOOKUP(A529,'Study area wells'!$A$2:$O$330,6,FALSE)</f>
        <v>6178757</v>
      </c>
      <c r="L529" s="48" t="s">
        <v>123</v>
      </c>
      <c r="M529" s="17" t="s">
        <v>3</v>
      </c>
      <c r="N529" s="62" t="s">
        <v>1102</v>
      </c>
      <c r="O529" s="87"/>
      <c r="P529" s="68" t="s">
        <v>11</v>
      </c>
      <c r="Q529" s="106" t="s">
        <v>1893</v>
      </c>
      <c r="R529" s="120" t="s">
        <v>22</v>
      </c>
    </row>
    <row r="530" spans="1:19" ht="15" customHeight="1" x14ac:dyDescent="0.2">
      <c r="A530" s="39" t="s">
        <v>466</v>
      </c>
      <c r="B530" s="48">
        <v>170</v>
      </c>
      <c r="C530" s="15">
        <v>750</v>
      </c>
      <c r="D530" s="15">
        <f t="shared" si="32"/>
        <v>580</v>
      </c>
      <c r="E530" s="16">
        <v>51.813471502590673</v>
      </c>
      <c r="F530" s="16">
        <f t="shared" si="33"/>
        <v>228.5888448643706</v>
      </c>
      <c r="G530" s="16">
        <v>657.18652849740931</v>
      </c>
      <c r="H530" s="49">
        <v>480.41115513562943</v>
      </c>
      <c r="I530" s="125">
        <f t="shared" si="34"/>
        <v>6178705.1865284974</v>
      </c>
      <c r="J530" s="125">
        <f t="shared" si="35"/>
        <v>6178528.4111551354</v>
      </c>
      <c r="K530" s="57">
        <f>VLOOKUP(A530,'Study area wells'!$A$2:$O$330,6,FALSE)</f>
        <v>6178757</v>
      </c>
      <c r="L530" s="48" t="s">
        <v>467</v>
      </c>
      <c r="M530" s="17" t="s">
        <v>41</v>
      </c>
      <c r="N530" s="62" t="s">
        <v>7</v>
      </c>
      <c r="O530" s="87"/>
      <c r="P530" s="68" t="s">
        <v>15</v>
      </c>
      <c r="Q530" s="109" t="s">
        <v>7</v>
      </c>
      <c r="R530" s="120" t="s">
        <v>25</v>
      </c>
    </row>
    <row r="531" spans="1:19" s="13" customFormat="1" ht="15" customHeight="1" x14ac:dyDescent="0.2">
      <c r="A531" s="38" t="s">
        <v>468</v>
      </c>
      <c r="B531" s="46">
        <v>0</v>
      </c>
      <c r="C531" s="11">
        <v>22</v>
      </c>
      <c r="D531" s="11">
        <f t="shared" si="32"/>
        <v>22</v>
      </c>
      <c r="E531" s="12">
        <v>0</v>
      </c>
      <c r="F531" s="12">
        <f t="shared" si="33"/>
        <v>6.7052727826882048</v>
      </c>
      <c r="G531" s="12">
        <v>783</v>
      </c>
      <c r="H531" s="47">
        <v>776.29472721731179</v>
      </c>
      <c r="I531" s="125">
        <f t="shared" si="34"/>
        <v>6194913</v>
      </c>
      <c r="J531" s="125">
        <f t="shared" si="35"/>
        <v>6194906.2947272174</v>
      </c>
      <c r="K531" s="57">
        <f>VLOOKUP(A531,'Study area wells'!$A$2:$O$330,6,FALSE)</f>
        <v>6194913</v>
      </c>
      <c r="L531" s="46" t="s">
        <v>469</v>
      </c>
      <c r="M531" s="14" t="s">
        <v>1263</v>
      </c>
      <c r="N531" s="61" t="s">
        <v>1102</v>
      </c>
      <c r="O531" s="90"/>
      <c r="P531" s="76" t="s">
        <v>14</v>
      </c>
      <c r="Q531" s="104" t="s">
        <v>1893</v>
      </c>
      <c r="R531" s="119" t="s">
        <v>22</v>
      </c>
      <c r="S531" s="58"/>
    </row>
    <row r="532" spans="1:19" s="13" customFormat="1" ht="15" customHeight="1" x14ac:dyDescent="0.2">
      <c r="A532" s="38" t="s">
        <v>468</v>
      </c>
      <c r="B532" s="46">
        <v>22</v>
      </c>
      <c r="C532" s="11">
        <v>48</v>
      </c>
      <c r="D532" s="11">
        <f t="shared" si="32"/>
        <v>26</v>
      </c>
      <c r="E532" s="12">
        <v>6.7052727826882048</v>
      </c>
      <c r="F532" s="12">
        <f t="shared" si="33"/>
        <v>14.629686071319719</v>
      </c>
      <c r="G532" s="12">
        <v>776.29472721731179</v>
      </c>
      <c r="H532" s="47">
        <v>768.37031392868028</v>
      </c>
      <c r="I532" s="125">
        <f t="shared" si="34"/>
        <v>6194906.2947272174</v>
      </c>
      <c r="J532" s="125">
        <f t="shared" si="35"/>
        <v>6194898.3703139285</v>
      </c>
      <c r="K532" s="57">
        <f>VLOOKUP(A532,'Study area wells'!$A$2:$O$330,6,FALSE)</f>
        <v>6194913</v>
      </c>
      <c r="L532" s="46" t="s">
        <v>50</v>
      </c>
      <c r="M532" s="14" t="s">
        <v>3</v>
      </c>
      <c r="N532" s="61" t="s">
        <v>1102</v>
      </c>
      <c r="O532" s="90"/>
      <c r="P532" s="76" t="s">
        <v>21</v>
      </c>
      <c r="Q532" s="104" t="s">
        <v>1893</v>
      </c>
      <c r="R532" s="119" t="s">
        <v>22</v>
      </c>
      <c r="S532" s="58"/>
    </row>
    <row r="533" spans="1:19" s="13" customFormat="1" ht="15" customHeight="1" x14ac:dyDescent="0.2">
      <c r="A533" s="38" t="s">
        <v>468</v>
      </c>
      <c r="B533" s="46">
        <v>48</v>
      </c>
      <c r="C533" s="11">
        <v>64</v>
      </c>
      <c r="D533" s="11">
        <f t="shared" si="32"/>
        <v>16</v>
      </c>
      <c r="E533" s="12">
        <v>14.629686071319719</v>
      </c>
      <c r="F533" s="12">
        <f t="shared" si="33"/>
        <v>19.506248095092957</v>
      </c>
      <c r="G533" s="12">
        <v>768.37031392868028</v>
      </c>
      <c r="H533" s="47">
        <v>763.49375190490707</v>
      </c>
      <c r="I533" s="125">
        <f t="shared" si="34"/>
        <v>6194898.3703139285</v>
      </c>
      <c r="J533" s="125">
        <f t="shared" si="35"/>
        <v>6194893.4937519049</v>
      </c>
      <c r="K533" s="57">
        <f>VLOOKUP(A533,'Study area wells'!$A$2:$O$330,6,FALSE)</f>
        <v>6194913</v>
      </c>
      <c r="L533" s="46" t="s">
        <v>388</v>
      </c>
      <c r="M533" s="14" t="s">
        <v>3</v>
      </c>
      <c r="N533" s="61" t="s">
        <v>1102</v>
      </c>
      <c r="O533" s="90"/>
      <c r="P533" s="76" t="s">
        <v>11</v>
      </c>
      <c r="Q533" s="104" t="s">
        <v>1893</v>
      </c>
      <c r="R533" s="119" t="s">
        <v>22</v>
      </c>
      <c r="S533" s="58"/>
    </row>
    <row r="534" spans="1:19" s="13" customFormat="1" ht="15" customHeight="1" x14ac:dyDescent="0.2">
      <c r="A534" s="38" t="s">
        <v>468</v>
      </c>
      <c r="B534" s="46">
        <v>64</v>
      </c>
      <c r="C534" s="11">
        <v>68</v>
      </c>
      <c r="D534" s="11">
        <f t="shared" si="32"/>
        <v>4</v>
      </c>
      <c r="E534" s="12">
        <v>19.506248095092957</v>
      </c>
      <c r="F534" s="12">
        <f t="shared" si="33"/>
        <v>20.725388601036268</v>
      </c>
      <c r="G534" s="12">
        <v>763.49375190490707</v>
      </c>
      <c r="H534" s="47">
        <v>762.27461139896377</v>
      </c>
      <c r="I534" s="125">
        <f t="shared" si="34"/>
        <v>6194893.4937519049</v>
      </c>
      <c r="J534" s="125">
        <f t="shared" si="35"/>
        <v>6194892.2746113986</v>
      </c>
      <c r="K534" s="57">
        <f>VLOOKUP(A534,'Study area wells'!$A$2:$O$330,6,FALSE)</f>
        <v>6194913</v>
      </c>
      <c r="L534" s="46" t="s">
        <v>470</v>
      </c>
      <c r="M534" s="14" t="s">
        <v>3</v>
      </c>
      <c r="N534" s="61" t="s">
        <v>1102</v>
      </c>
      <c r="O534" s="90"/>
      <c r="P534" s="76" t="s">
        <v>12</v>
      </c>
      <c r="Q534" s="104" t="s">
        <v>1893</v>
      </c>
      <c r="R534" s="119" t="s">
        <v>33</v>
      </c>
      <c r="S534" s="58"/>
    </row>
    <row r="535" spans="1:19" s="13" customFormat="1" ht="15" customHeight="1" x14ac:dyDescent="0.2">
      <c r="A535" s="38" t="s">
        <v>468</v>
      </c>
      <c r="B535" s="46">
        <v>104</v>
      </c>
      <c r="C535" s="11">
        <v>111.5</v>
      </c>
      <c r="D535" s="11">
        <f t="shared" si="32"/>
        <v>7.5</v>
      </c>
      <c r="E535" s="12">
        <v>31.697653154526058</v>
      </c>
      <c r="F535" s="12">
        <f t="shared" si="33"/>
        <v>33.983541603169762</v>
      </c>
      <c r="G535" s="12">
        <v>751.30234684547395</v>
      </c>
      <c r="H535" s="47">
        <v>749.01645839683022</v>
      </c>
      <c r="I535" s="125">
        <f t="shared" si="34"/>
        <v>6194881.3023468452</v>
      </c>
      <c r="J535" s="125">
        <f t="shared" si="35"/>
        <v>6194879.0164583968</v>
      </c>
      <c r="K535" s="57">
        <f>VLOOKUP(A535,'Study area wells'!$A$2:$O$330,6,FALSE)</f>
        <v>6194913</v>
      </c>
      <c r="L535" s="46" t="s">
        <v>1060</v>
      </c>
      <c r="M535" s="14" t="s">
        <v>1958</v>
      </c>
      <c r="N535" s="61" t="s">
        <v>1895</v>
      </c>
      <c r="O535" s="90" t="s">
        <v>1238</v>
      </c>
      <c r="P535" s="76" t="s">
        <v>599</v>
      </c>
      <c r="Q535" s="104" t="s">
        <v>1893</v>
      </c>
      <c r="R535" s="119" t="s">
        <v>1016</v>
      </c>
      <c r="S535" s="58"/>
    </row>
    <row r="536" spans="1:19" ht="15" customHeight="1" x14ac:dyDescent="0.2">
      <c r="A536" s="39" t="s">
        <v>471</v>
      </c>
      <c r="B536" s="48">
        <v>0</v>
      </c>
      <c r="C536" s="15">
        <v>20</v>
      </c>
      <c r="D536" s="15">
        <f t="shared" si="32"/>
        <v>20</v>
      </c>
      <c r="E536" s="16">
        <v>0</v>
      </c>
      <c r="F536" s="16">
        <f t="shared" si="33"/>
        <v>6.0957025297165499</v>
      </c>
      <c r="G536" s="16">
        <v>727</v>
      </c>
      <c r="H536" s="49">
        <v>720.9042974702835</v>
      </c>
      <c r="I536" s="125">
        <f t="shared" si="34"/>
        <v>6197981</v>
      </c>
      <c r="J536" s="125">
        <f t="shared" si="35"/>
        <v>6197974.9042974701</v>
      </c>
      <c r="K536" s="57">
        <f>VLOOKUP(A536,'Study area wells'!$A$2:$O$330,6,FALSE)</f>
        <v>6197981</v>
      </c>
      <c r="L536" s="48" t="s">
        <v>388</v>
      </c>
      <c r="M536" s="17" t="s">
        <v>3</v>
      </c>
      <c r="N536" s="62" t="s">
        <v>1102</v>
      </c>
      <c r="O536" s="87"/>
      <c r="P536" s="68" t="s">
        <v>11</v>
      </c>
      <c r="Q536" s="106" t="s">
        <v>1893</v>
      </c>
      <c r="R536" s="120" t="s">
        <v>22</v>
      </c>
    </row>
    <row r="537" spans="1:19" ht="15" customHeight="1" x14ac:dyDescent="0.2">
      <c r="A537" s="39" t="s">
        <v>471</v>
      </c>
      <c r="B537" s="48">
        <v>20</v>
      </c>
      <c r="C537" s="15">
        <v>24</v>
      </c>
      <c r="D537" s="15">
        <f t="shared" si="32"/>
        <v>4</v>
      </c>
      <c r="E537" s="16">
        <v>6.0957025297165499</v>
      </c>
      <c r="F537" s="16">
        <f t="shared" si="33"/>
        <v>7.3148430356598597</v>
      </c>
      <c r="G537" s="16">
        <v>720.9042974702835</v>
      </c>
      <c r="H537" s="49">
        <v>719.68515696434019</v>
      </c>
      <c r="I537" s="125">
        <f t="shared" si="34"/>
        <v>6197974.9042974701</v>
      </c>
      <c r="J537" s="125">
        <f t="shared" si="35"/>
        <v>6197973.6851569647</v>
      </c>
      <c r="K537" s="57">
        <f>VLOOKUP(A537,'Study area wells'!$A$2:$O$330,6,FALSE)</f>
        <v>6197981</v>
      </c>
      <c r="L537" s="48" t="s">
        <v>226</v>
      </c>
      <c r="M537" s="17" t="s">
        <v>5</v>
      </c>
      <c r="N537" s="62" t="s">
        <v>1894</v>
      </c>
      <c r="O537" s="87"/>
      <c r="P537" s="68" t="s">
        <v>10</v>
      </c>
      <c r="Q537" s="106" t="s">
        <v>1893</v>
      </c>
      <c r="R537" s="120" t="s">
        <v>35</v>
      </c>
    </row>
    <row r="538" spans="1:19" ht="15" customHeight="1" x14ac:dyDescent="0.2">
      <c r="A538" s="39" t="s">
        <v>471</v>
      </c>
      <c r="B538" s="48">
        <v>24</v>
      </c>
      <c r="C538" s="15">
        <v>32</v>
      </c>
      <c r="D538" s="15">
        <f t="shared" si="32"/>
        <v>8</v>
      </c>
      <c r="E538" s="16">
        <v>7.3148430356598597</v>
      </c>
      <c r="F538" s="16">
        <f t="shared" si="33"/>
        <v>9.7531240475464784</v>
      </c>
      <c r="G538" s="16">
        <v>719.68515696434019</v>
      </c>
      <c r="H538" s="49">
        <v>717.24687595245348</v>
      </c>
      <c r="I538" s="125">
        <f t="shared" si="34"/>
        <v>6197973.6851569647</v>
      </c>
      <c r="J538" s="125">
        <f t="shared" si="35"/>
        <v>6197971.246875952</v>
      </c>
      <c r="K538" s="57">
        <f>VLOOKUP(A538,'Study area wells'!$A$2:$O$330,6,FALSE)</f>
        <v>6197981</v>
      </c>
      <c r="L538" s="48" t="s">
        <v>1101</v>
      </c>
      <c r="M538" s="17" t="s">
        <v>1958</v>
      </c>
      <c r="N538" s="62" t="s">
        <v>1102</v>
      </c>
      <c r="O538" s="93" t="s">
        <v>1273</v>
      </c>
      <c r="P538" s="68" t="s">
        <v>11</v>
      </c>
      <c r="Q538" s="106" t="s">
        <v>1893</v>
      </c>
      <c r="R538" s="120" t="s">
        <v>22</v>
      </c>
    </row>
    <row r="539" spans="1:19" s="13" customFormat="1" ht="15" customHeight="1" x14ac:dyDescent="0.2">
      <c r="A539" s="38" t="s">
        <v>472</v>
      </c>
      <c r="B539" s="46">
        <v>0</v>
      </c>
      <c r="C539" s="11">
        <v>8</v>
      </c>
      <c r="D539" s="11">
        <f t="shared" si="32"/>
        <v>8</v>
      </c>
      <c r="E539" s="12">
        <v>0</v>
      </c>
      <c r="F539" s="12">
        <f t="shared" si="33"/>
        <v>2.4382810118866196</v>
      </c>
      <c r="G539" s="12">
        <v>786</v>
      </c>
      <c r="H539" s="47">
        <v>783.5617189881134</v>
      </c>
      <c r="I539" s="125">
        <f t="shared" si="34"/>
        <v>6194843</v>
      </c>
      <c r="J539" s="125">
        <f t="shared" si="35"/>
        <v>6194840.5617189882</v>
      </c>
      <c r="K539" s="57">
        <f>VLOOKUP(A539,'Study area wells'!$A$2:$O$330,6,FALSE)</f>
        <v>6194843</v>
      </c>
      <c r="L539" s="46" t="s">
        <v>213</v>
      </c>
      <c r="M539" s="14" t="s">
        <v>3</v>
      </c>
      <c r="N539" s="61" t="s">
        <v>1102</v>
      </c>
      <c r="O539" s="90"/>
      <c r="P539" s="76" t="s">
        <v>11</v>
      </c>
      <c r="Q539" s="104" t="s">
        <v>1893</v>
      </c>
      <c r="R539" s="119" t="s">
        <v>22</v>
      </c>
      <c r="S539" s="58"/>
    </row>
    <row r="540" spans="1:19" s="13" customFormat="1" ht="15" customHeight="1" x14ac:dyDescent="0.2">
      <c r="A540" s="38" t="s">
        <v>472</v>
      </c>
      <c r="B540" s="46">
        <v>8</v>
      </c>
      <c r="C540" s="11">
        <v>20</v>
      </c>
      <c r="D540" s="11">
        <f t="shared" si="32"/>
        <v>12</v>
      </c>
      <c r="E540" s="12">
        <v>2.4382810118866196</v>
      </c>
      <c r="F540" s="12">
        <f t="shared" si="33"/>
        <v>6.0957025297165499</v>
      </c>
      <c r="G540" s="12">
        <v>783.5617189881134</v>
      </c>
      <c r="H540" s="47">
        <v>779.9042974702835</v>
      </c>
      <c r="I540" s="125">
        <f t="shared" si="34"/>
        <v>6194840.5617189882</v>
      </c>
      <c r="J540" s="125">
        <f t="shared" si="35"/>
        <v>6194836.9042974701</v>
      </c>
      <c r="K540" s="57">
        <f>VLOOKUP(A540,'Study area wells'!$A$2:$O$330,6,FALSE)</f>
        <v>6194843</v>
      </c>
      <c r="L540" s="46" t="s">
        <v>388</v>
      </c>
      <c r="M540" s="14" t="s">
        <v>3</v>
      </c>
      <c r="N540" s="61" t="s">
        <v>1102</v>
      </c>
      <c r="O540" s="90"/>
      <c r="P540" s="76" t="s">
        <v>11</v>
      </c>
      <c r="Q540" s="104" t="s">
        <v>1893</v>
      </c>
      <c r="R540" s="119" t="s">
        <v>22</v>
      </c>
      <c r="S540" s="58"/>
    </row>
    <row r="541" spans="1:19" s="13" customFormat="1" ht="15" customHeight="1" x14ac:dyDescent="0.2">
      <c r="A541" s="38" t="s">
        <v>472</v>
      </c>
      <c r="B541" s="46">
        <v>20</v>
      </c>
      <c r="C541" s="11">
        <v>40</v>
      </c>
      <c r="D541" s="11">
        <f t="shared" si="32"/>
        <v>20</v>
      </c>
      <c r="E541" s="12">
        <v>6.0957025297165499</v>
      </c>
      <c r="F541" s="12">
        <f t="shared" si="33"/>
        <v>12.1914050594331</v>
      </c>
      <c r="G541" s="12">
        <v>779.9042974702835</v>
      </c>
      <c r="H541" s="47">
        <v>773.80859494056688</v>
      </c>
      <c r="I541" s="125">
        <f t="shared" si="34"/>
        <v>6194836.9042974701</v>
      </c>
      <c r="J541" s="125">
        <f t="shared" si="35"/>
        <v>6194830.8085949402</v>
      </c>
      <c r="K541" s="57">
        <f>VLOOKUP(A541,'Study area wells'!$A$2:$O$330,6,FALSE)</f>
        <v>6194843</v>
      </c>
      <c r="L541" s="46" t="s">
        <v>473</v>
      </c>
      <c r="M541" s="14" t="s">
        <v>3</v>
      </c>
      <c r="N541" s="61" t="s">
        <v>1102</v>
      </c>
      <c r="O541" s="90"/>
      <c r="P541" s="76" t="s">
        <v>18</v>
      </c>
      <c r="Q541" s="104" t="s">
        <v>1893</v>
      </c>
      <c r="R541" s="119" t="s">
        <v>22</v>
      </c>
      <c r="S541" s="58"/>
    </row>
    <row r="542" spans="1:19" s="13" customFormat="1" ht="15" customHeight="1" x14ac:dyDescent="0.2">
      <c r="A542" s="38" t="s">
        <v>472</v>
      </c>
      <c r="B542" s="46">
        <v>40</v>
      </c>
      <c r="C542" s="11">
        <v>54</v>
      </c>
      <c r="D542" s="11">
        <f t="shared" si="32"/>
        <v>14</v>
      </c>
      <c r="E542" s="12">
        <v>12.1914050594331</v>
      </c>
      <c r="F542" s="12">
        <f t="shared" si="33"/>
        <v>16.458396830234683</v>
      </c>
      <c r="G542" s="12">
        <v>773.80859494056688</v>
      </c>
      <c r="H542" s="47">
        <v>769.54160316976527</v>
      </c>
      <c r="I542" s="125">
        <f t="shared" si="34"/>
        <v>6194830.8085949402</v>
      </c>
      <c r="J542" s="125">
        <f t="shared" si="35"/>
        <v>6194826.5416031694</v>
      </c>
      <c r="K542" s="57">
        <f>VLOOKUP(A542,'Study area wells'!$A$2:$O$330,6,FALSE)</f>
        <v>6194843</v>
      </c>
      <c r="L542" s="46" t="s">
        <v>474</v>
      </c>
      <c r="M542" s="14" t="s">
        <v>3</v>
      </c>
      <c r="N542" s="61" t="s">
        <v>1102</v>
      </c>
      <c r="O542" s="90"/>
      <c r="P542" s="76" t="s">
        <v>11</v>
      </c>
      <c r="Q542" s="104" t="s">
        <v>1893</v>
      </c>
      <c r="R542" s="119" t="s">
        <v>22</v>
      </c>
      <c r="S542" s="58"/>
    </row>
    <row r="543" spans="1:19" s="13" customFormat="1" ht="15" customHeight="1" x14ac:dyDescent="0.2">
      <c r="A543" s="38" t="s">
        <v>472</v>
      </c>
      <c r="B543" s="46">
        <v>54</v>
      </c>
      <c r="C543" s="11">
        <v>61</v>
      </c>
      <c r="D543" s="11">
        <f t="shared" si="32"/>
        <v>7</v>
      </c>
      <c r="E543" s="12">
        <v>16.458396830234683</v>
      </c>
      <c r="F543" s="12">
        <f t="shared" si="33"/>
        <v>18.591892715635478</v>
      </c>
      <c r="G543" s="12">
        <v>769.54160316976527</v>
      </c>
      <c r="H543" s="47">
        <v>767.40810728436452</v>
      </c>
      <c r="I543" s="125">
        <f t="shared" si="34"/>
        <v>6194826.5416031694</v>
      </c>
      <c r="J543" s="125">
        <f t="shared" si="35"/>
        <v>6194824.4081072845</v>
      </c>
      <c r="K543" s="57">
        <f>VLOOKUP(A543,'Study area wells'!$A$2:$O$330,6,FALSE)</f>
        <v>6194843</v>
      </c>
      <c r="L543" s="46" t="s">
        <v>475</v>
      </c>
      <c r="M543" s="14" t="s">
        <v>3</v>
      </c>
      <c r="N543" s="61" t="s">
        <v>1102</v>
      </c>
      <c r="O543" s="90"/>
      <c r="P543" s="76" t="s">
        <v>18</v>
      </c>
      <c r="Q543" s="104" t="s">
        <v>1893</v>
      </c>
      <c r="R543" s="119" t="s">
        <v>22</v>
      </c>
      <c r="S543" s="58"/>
    </row>
    <row r="544" spans="1:19" s="13" customFormat="1" ht="15" customHeight="1" x14ac:dyDescent="0.2">
      <c r="A544" s="38" t="s">
        <v>472</v>
      </c>
      <c r="B544" s="46">
        <v>61</v>
      </c>
      <c r="C544" s="11">
        <v>68</v>
      </c>
      <c r="D544" s="11">
        <f t="shared" si="32"/>
        <v>7</v>
      </c>
      <c r="E544" s="12">
        <v>18.591892715635478</v>
      </c>
      <c r="F544" s="12">
        <f t="shared" si="33"/>
        <v>20.725388601036268</v>
      </c>
      <c r="G544" s="12">
        <v>767.40810728436452</v>
      </c>
      <c r="H544" s="47">
        <v>765.27461139896377</v>
      </c>
      <c r="I544" s="125">
        <f t="shared" si="34"/>
        <v>6194824.4081072845</v>
      </c>
      <c r="J544" s="125">
        <f t="shared" si="35"/>
        <v>6194822.2746113986</v>
      </c>
      <c r="K544" s="57">
        <f>VLOOKUP(A544,'Study area wells'!$A$2:$O$330,6,FALSE)</f>
        <v>6194843</v>
      </c>
      <c r="L544" s="46" t="s">
        <v>476</v>
      </c>
      <c r="M544" s="14" t="s">
        <v>3</v>
      </c>
      <c r="N544" s="61" t="s">
        <v>1102</v>
      </c>
      <c r="O544" s="90"/>
      <c r="P544" s="76" t="s">
        <v>11</v>
      </c>
      <c r="Q544" s="104" t="s">
        <v>1893</v>
      </c>
      <c r="R544" s="119" t="s">
        <v>22</v>
      </c>
      <c r="S544" s="58"/>
    </row>
    <row r="545" spans="1:19" s="13" customFormat="1" ht="15" customHeight="1" x14ac:dyDescent="0.2">
      <c r="A545" s="38" t="s">
        <v>472</v>
      </c>
      <c r="B545" s="46">
        <v>68</v>
      </c>
      <c r="C545" s="11">
        <v>82</v>
      </c>
      <c r="D545" s="11">
        <f t="shared" si="32"/>
        <v>14</v>
      </c>
      <c r="E545" s="12">
        <v>20.725388601036268</v>
      </c>
      <c r="F545" s="12">
        <f t="shared" si="33"/>
        <v>24.992380371837854</v>
      </c>
      <c r="G545" s="12">
        <v>765.27461139896377</v>
      </c>
      <c r="H545" s="47">
        <v>761.00761962816216</v>
      </c>
      <c r="I545" s="125">
        <f t="shared" si="34"/>
        <v>6194822.2746113986</v>
      </c>
      <c r="J545" s="125">
        <f t="shared" si="35"/>
        <v>6194818.0076196278</v>
      </c>
      <c r="K545" s="57">
        <f>VLOOKUP(A545,'Study area wells'!$A$2:$O$330,6,FALSE)</f>
        <v>6194843</v>
      </c>
      <c r="L545" s="46" t="s">
        <v>477</v>
      </c>
      <c r="M545" s="14" t="s">
        <v>3</v>
      </c>
      <c r="N545" s="61" t="s">
        <v>1102</v>
      </c>
      <c r="O545" s="90"/>
      <c r="P545" s="76" t="s">
        <v>21</v>
      </c>
      <c r="Q545" s="104" t="s">
        <v>1893</v>
      </c>
      <c r="R545" s="119" t="s">
        <v>22</v>
      </c>
      <c r="S545" s="58"/>
    </row>
    <row r="546" spans="1:19" s="13" customFormat="1" ht="15" customHeight="1" x14ac:dyDescent="0.2">
      <c r="A546" s="38" t="s">
        <v>472</v>
      </c>
      <c r="B546" s="46">
        <v>82</v>
      </c>
      <c r="C546" s="11">
        <v>88</v>
      </c>
      <c r="D546" s="11">
        <f t="shared" si="32"/>
        <v>6</v>
      </c>
      <c r="E546" s="12">
        <v>24.992380371837854</v>
      </c>
      <c r="F546" s="12">
        <f t="shared" si="33"/>
        <v>26.821091130752819</v>
      </c>
      <c r="G546" s="12">
        <v>761.00761962816216</v>
      </c>
      <c r="H546" s="47">
        <v>759.17890886924715</v>
      </c>
      <c r="I546" s="125">
        <f t="shared" si="34"/>
        <v>6194818.0076196278</v>
      </c>
      <c r="J546" s="125">
        <f t="shared" si="35"/>
        <v>6194816.1789088696</v>
      </c>
      <c r="K546" s="57">
        <f>VLOOKUP(A546,'Study area wells'!$A$2:$O$330,6,FALSE)</f>
        <v>6194843</v>
      </c>
      <c r="L546" s="46" t="s">
        <v>478</v>
      </c>
      <c r="M546" s="14" t="s">
        <v>2</v>
      </c>
      <c r="N546" s="61" t="s">
        <v>7</v>
      </c>
      <c r="O546" s="90"/>
      <c r="P546" s="76" t="s">
        <v>15</v>
      </c>
      <c r="Q546" s="104" t="s">
        <v>1893</v>
      </c>
      <c r="R546" s="119" t="s">
        <v>25</v>
      </c>
      <c r="S546" s="58"/>
    </row>
    <row r="547" spans="1:19" s="13" customFormat="1" ht="15" customHeight="1" x14ac:dyDescent="0.2">
      <c r="A547" s="38" t="s">
        <v>472</v>
      </c>
      <c r="B547" s="46">
        <v>88</v>
      </c>
      <c r="C547" s="11">
        <v>89</v>
      </c>
      <c r="D547" s="11">
        <f t="shared" si="32"/>
        <v>1</v>
      </c>
      <c r="E547" s="12">
        <v>26.821091130752819</v>
      </c>
      <c r="F547" s="12">
        <f t="shared" si="33"/>
        <v>27.125876257238644</v>
      </c>
      <c r="G547" s="12">
        <v>759.17890886924715</v>
      </c>
      <c r="H547" s="47">
        <v>758.87412374276141</v>
      </c>
      <c r="I547" s="125">
        <f t="shared" si="34"/>
        <v>6194816.1789088696</v>
      </c>
      <c r="J547" s="125">
        <f t="shared" si="35"/>
        <v>6194815.8741237428</v>
      </c>
      <c r="K547" s="57">
        <f>VLOOKUP(A547,'Study area wells'!$A$2:$O$330,6,FALSE)</f>
        <v>6194843</v>
      </c>
      <c r="L547" s="46" t="s">
        <v>1061</v>
      </c>
      <c r="M547" s="24" t="s">
        <v>1958</v>
      </c>
      <c r="N547" s="69" t="s">
        <v>1895</v>
      </c>
      <c r="O547" s="90" t="s">
        <v>1238</v>
      </c>
      <c r="P547" s="76" t="s">
        <v>18</v>
      </c>
      <c r="Q547" s="104" t="s">
        <v>1893</v>
      </c>
      <c r="R547" s="119" t="s">
        <v>359</v>
      </c>
      <c r="S547" s="58"/>
    </row>
    <row r="548" spans="1:19" ht="15" customHeight="1" x14ac:dyDescent="0.2">
      <c r="A548" s="39" t="s">
        <v>479</v>
      </c>
      <c r="B548" s="48">
        <v>0</v>
      </c>
      <c r="C548" s="15">
        <v>8</v>
      </c>
      <c r="D548" s="15">
        <f t="shared" si="32"/>
        <v>8</v>
      </c>
      <c r="E548" s="16">
        <v>0</v>
      </c>
      <c r="F548" s="16">
        <f t="shared" si="33"/>
        <v>2.4382810118866196</v>
      </c>
      <c r="G548" s="16">
        <v>719</v>
      </c>
      <c r="H548" s="49">
        <v>716.5617189881134</v>
      </c>
      <c r="I548" s="125">
        <f t="shared" si="34"/>
        <v>6198429</v>
      </c>
      <c r="J548" s="125">
        <f t="shared" si="35"/>
        <v>6198426.5617189882</v>
      </c>
      <c r="K548" s="57">
        <f>VLOOKUP(A548,'Study area wells'!$A$2:$O$330,6,FALSE)</f>
        <v>6198429</v>
      </c>
      <c r="L548" s="48" t="s">
        <v>480</v>
      </c>
      <c r="M548" s="17" t="s">
        <v>3</v>
      </c>
      <c r="N548" s="62" t="s">
        <v>1102</v>
      </c>
      <c r="O548" s="87"/>
      <c r="P548" s="68" t="s">
        <v>11</v>
      </c>
      <c r="Q548" s="106" t="s">
        <v>1893</v>
      </c>
      <c r="R548" s="120" t="s">
        <v>22</v>
      </c>
    </row>
    <row r="549" spans="1:19" ht="15" customHeight="1" x14ac:dyDescent="0.2">
      <c r="A549" s="39" t="s">
        <v>479</v>
      </c>
      <c r="B549" s="48">
        <v>8</v>
      </c>
      <c r="C549" s="15">
        <v>49</v>
      </c>
      <c r="D549" s="15">
        <f t="shared" si="32"/>
        <v>41</v>
      </c>
      <c r="E549" s="16">
        <v>2.4382810118866196</v>
      </c>
      <c r="F549" s="16">
        <f t="shared" si="33"/>
        <v>14.934471197805546</v>
      </c>
      <c r="G549" s="16">
        <v>716.5617189881134</v>
      </c>
      <c r="H549" s="49">
        <v>704.06552880219442</v>
      </c>
      <c r="I549" s="125">
        <f t="shared" si="34"/>
        <v>6198426.5617189882</v>
      </c>
      <c r="J549" s="125">
        <f t="shared" si="35"/>
        <v>6198414.0655288026</v>
      </c>
      <c r="K549" s="57">
        <f>VLOOKUP(A549,'Study area wells'!$A$2:$O$330,6,FALSE)</f>
        <v>6198429</v>
      </c>
      <c r="L549" s="48" t="s">
        <v>481</v>
      </c>
      <c r="M549" s="17" t="s">
        <v>3</v>
      </c>
      <c r="N549" s="62" t="s">
        <v>1102</v>
      </c>
      <c r="O549" s="87"/>
      <c r="P549" s="68" t="s">
        <v>18</v>
      </c>
      <c r="Q549" s="106" t="s">
        <v>1893</v>
      </c>
      <c r="R549" s="120" t="s">
        <v>22</v>
      </c>
    </row>
    <row r="550" spans="1:19" ht="15" customHeight="1" x14ac:dyDescent="0.2">
      <c r="A550" s="39" t="s">
        <v>479</v>
      </c>
      <c r="B550" s="48">
        <v>49</v>
      </c>
      <c r="C550" s="15">
        <v>56</v>
      </c>
      <c r="D550" s="15">
        <f t="shared" si="32"/>
        <v>7</v>
      </c>
      <c r="E550" s="16">
        <v>14.934471197805546</v>
      </c>
      <c r="F550" s="16">
        <f t="shared" si="33"/>
        <v>17.067967083206337</v>
      </c>
      <c r="G550" s="16">
        <v>704.06552880219442</v>
      </c>
      <c r="H550" s="49">
        <v>701.93203291679367</v>
      </c>
      <c r="I550" s="125">
        <f t="shared" si="34"/>
        <v>6198414.0655288026</v>
      </c>
      <c r="J550" s="125">
        <f t="shared" si="35"/>
        <v>6198411.9320329167</v>
      </c>
      <c r="K550" s="57">
        <f>VLOOKUP(A550,'Study area wells'!$A$2:$O$330,6,FALSE)</f>
        <v>6198429</v>
      </c>
      <c r="L550" s="48" t="s">
        <v>482</v>
      </c>
      <c r="M550" s="17" t="s">
        <v>3</v>
      </c>
      <c r="N550" s="62" t="s">
        <v>1102</v>
      </c>
      <c r="O550" s="87"/>
      <c r="P550" s="68" t="s">
        <v>1193</v>
      </c>
      <c r="Q550" s="106" t="s">
        <v>1893</v>
      </c>
      <c r="R550" s="120" t="s">
        <v>22</v>
      </c>
    </row>
    <row r="551" spans="1:19" ht="15" customHeight="1" x14ac:dyDescent="0.2">
      <c r="A551" s="39" t="s">
        <v>479</v>
      </c>
      <c r="B551" s="48">
        <v>56</v>
      </c>
      <c r="C551" s="15">
        <v>60</v>
      </c>
      <c r="D551" s="15">
        <f t="shared" si="32"/>
        <v>4</v>
      </c>
      <c r="E551" s="16">
        <v>17.067967083206337</v>
      </c>
      <c r="F551" s="16">
        <f t="shared" si="33"/>
        <v>18.287107589149649</v>
      </c>
      <c r="G551" s="16">
        <v>701.93203291679367</v>
      </c>
      <c r="H551" s="49">
        <v>700.71289241085037</v>
      </c>
      <c r="I551" s="125">
        <f t="shared" si="34"/>
        <v>6198411.9320329167</v>
      </c>
      <c r="J551" s="125">
        <f t="shared" si="35"/>
        <v>6198410.7128924113</v>
      </c>
      <c r="K551" s="57">
        <f>VLOOKUP(A551,'Study area wells'!$A$2:$O$330,6,FALSE)</f>
        <v>6198429</v>
      </c>
      <c r="L551" s="48" t="s">
        <v>483</v>
      </c>
      <c r="M551" s="17" t="s">
        <v>3</v>
      </c>
      <c r="N551" s="62" t="s">
        <v>1102</v>
      </c>
      <c r="O551" s="87"/>
      <c r="P551" s="68" t="s">
        <v>11</v>
      </c>
      <c r="Q551" s="106" t="s">
        <v>1893</v>
      </c>
      <c r="R551" s="120" t="s">
        <v>22</v>
      </c>
    </row>
    <row r="552" spans="1:19" ht="15" customHeight="1" x14ac:dyDescent="0.2">
      <c r="A552" s="39" t="s">
        <v>479</v>
      </c>
      <c r="B552" s="48">
        <v>60</v>
      </c>
      <c r="C552" s="15">
        <v>74</v>
      </c>
      <c r="D552" s="15">
        <f t="shared" si="32"/>
        <v>14</v>
      </c>
      <c r="E552" s="16">
        <v>18.287107589149649</v>
      </c>
      <c r="F552" s="16">
        <f t="shared" si="33"/>
        <v>22.554099359951234</v>
      </c>
      <c r="G552" s="16">
        <v>700.71289241085037</v>
      </c>
      <c r="H552" s="49">
        <v>696.44590064004876</v>
      </c>
      <c r="I552" s="125">
        <f t="shared" si="34"/>
        <v>6198410.7128924113</v>
      </c>
      <c r="J552" s="125">
        <f t="shared" si="35"/>
        <v>6198406.4459006405</v>
      </c>
      <c r="K552" s="57">
        <f>VLOOKUP(A552,'Study area wells'!$A$2:$O$330,6,FALSE)</f>
        <v>6198429</v>
      </c>
      <c r="L552" s="48" t="s">
        <v>1062</v>
      </c>
      <c r="M552" s="17" t="s">
        <v>3</v>
      </c>
      <c r="N552" s="62" t="s">
        <v>1102</v>
      </c>
      <c r="O552" s="87" t="s">
        <v>1215</v>
      </c>
      <c r="P552" s="68" t="s">
        <v>1195</v>
      </c>
      <c r="Q552" s="106" t="s">
        <v>1893</v>
      </c>
      <c r="R552" s="120" t="s">
        <v>39</v>
      </c>
    </row>
    <row r="553" spans="1:19" ht="15" customHeight="1" x14ac:dyDescent="0.2">
      <c r="A553" s="39" t="s">
        <v>479</v>
      </c>
      <c r="B553" s="48">
        <v>74</v>
      </c>
      <c r="C553" s="15">
        <v>90</v>
      </c>
      <c r="D553" s="15">
        <f t="shared" si="32"/>
        <v>16</v>
      </c>
      <c r="E553" s="16">
        <v>22.554099359951234</v>
      </c>
      <c r="F553" s="16">
        <f t="shared" si="33"/>
        <v>27.430661383724473</v>
      </c>
      <c r="G553" s="16">
        <v>696.44590064004876</v>
      </c>
      <c r="H553" s="49">
        <v>691.56933861627556</v>
      </c>
      <c r="I553" s="125">
        <f t="shared" si="34"/>
        <v>6198406.4459006405</v>
      </c>
      <c r="J553" s="125">
        <f t="shared" si="35"/>
        <v>6198401.569338616</v>
      </c>
      <c r="K553" s="57">
        <f>VLOOKUP(A553,'Study area wells'!$A$2:$O$330,6,FALSE)</f>
        <v>6198429</v>
      </c>
      <c r="L553" s="48" t="s">
        <v>1108</v>
      </c>
      <c r="M553" s="17" t="s">
        <v>2</v>
      </c>
      <c r="N553" s="62" t="s">
        <v>7</v>
      </c>
      <c r="O553" s="87" t="s">
        <v>1215</v>
      </c>
      <c r="P553" s="68" t="s">
        <v>11</v>
      </c>
      <c r="Q553" s="109" t="s">
        <v>7</v>
      </c>
      <c r="R553" s="120" t="s">
        <v>33</v>
      </c>
    </row>
    <row r="554" spans="1:19" s="13" customFormat="1" ht="15" customHeight="1" x14ac:dyDescent="0.2">
      <c r="A554" s="38" t="s">
        <v>484</v>
      </c>
      <c r="B554" s="46">
        <v>0</v>
      </c>
      <c r="C554" s="11">
        <v>50</v>
      </c>
      <c r="D554" s="11">
        <f t="shared" si="32"/>
        <v>50</v>
      </c>
      <c r="E554" s="12">
        <v>0</v>
      </c>
      <c r="F554" s="12">
        <f t="shared" si="33"/>
        <v>15.239256324291373</v>
      </c>
      <c r="G554" s="12">
        <v>750</v>
      </c>
      <c r="H554" s="47">
        <v>734.76074367570868</v>
      </c>
      <c r="I554" s="125">
        <f t="shared" si="34"/>
        <v>6181882</v>
      </c>
      <c r="J554" s="125">
        <f t="shared" si="35"/>
        <v>6181866.7607436758</v>
      </c>
      <c r="K554" s="57">
        <f>VLOOKUP(A554,'Study area wells'!$A$2:$O$330,6,FALSE)</f>
        <v>6181882</v>
      </c>
      <c r="L554" s="46" t="s">
        <v>22</v>
      </c>
      <c r="M554" s="14" t="s">
        <v>3</v>
      </c>
      <c r="N554" s="61" t="s">
        <v>1102</v>
      </c>
      <c r="O554" s="90"/>
      <c r="P554" s="76" t="s">
        <v>11</v>
      </c>
      <c r="Q554" s="104" t="s">
        <v>1893</v>
      </c>
      <c r="R554" s="119" t="s">
        <v>22</v>
      </c>
      <c r="S554" s="58"/>
    </row>
    <row r="555" spans="1:19" s="13" customFormat="1" ht="15" customHeight="1" x14ac:dyDescent="0.2">
      <c r="A555" s="38" t="s">
        <v>484</v>
      </c>
      <c r="B555" s="46">
        <v>50</v>
      </c>
      <c r="C555" s="11">
        <v>130</v>
      </c>
      <c r="D555" s="11">
        <f t="shared" si="32"/>
        <v>80</v>
      </c>
      <c r="E555" s="12">
        <v>15.239256324291373</v>
      </c>
      <c r="F555" s="12">
        <f t="shared" si="33"/>
        <v>39.622066443157571</v>
      </c>
      <c r="G555" s="12">
        <v>734.76074367570868</v>
      </c>
      <c r="H555" s="47">
        <v>710.37793355684244</v>
      </c>
      <c r="I555" s="125">
        <f t="shared" si="34"/>
        <v>6181866.7607436758</v>
      </c>
      <c r="J555" s="125">
        <f t="shared" si="35"/>
        <v>6181842.3779335571</v>
      </c>
      <c r="K555" s="57">
        <f>VLOOKUP(A555,'Study area wells'!$A$2:$O$330,6,FALSE)</f>
        <v>6181882</v>
      </c>
      <c r="L555" s="46" t="s">
        <v>1103</v>
      </c>
      <c r="M555" s="14" t="s">
        <v>41</v>
      </c>
      <c r="N555" s="61" t="s">
        <v>7</v>
      </c>
      <c r="O555" s="90" t="s">
        <v>1274</v>
      </c>
      <c r="P555" s="76" t="s">
        <v>15</v>
      </c>
      <c r="Q555" s="114" t="s">
        <v>7</v>
      </c>
      <c r="R555" s="119" t="s">
        <v>25</v>
      </c>
      <c r="S555" s="58"/>
    </row>
    <row r="556" spans="1:19" ht="15" customHeight="1" x14ac:dyDescent="0.2">
      <c r="A556" s="39" t="s">
        <v>485</v>
      </c>
      <c r="B556" s="48">
        <v>0</v>
      </c>
      <c r="C556" s="15">
        <v>176</v>
      </c>
      <c r="D556" s="15">
        <f t="shared" si="32"/>
        <v>176</v>
      </c>
      <c r="E556" s="16">
        <v>0</v>
      </c>
      <c r="F556" s="16">
        <f t="shared" si="33"/>
        <v>53.642182261505639</v>
      </c>
      <c r="G556" s="16">
        <v>751</v>
      </c>
      <c r="H556" s="49">
        <v>697.3578177384943</v>
      </c>
      <c r="I556" s="125">
        <f t="shared" si="34"/>
        <v>6175657</v>
      </c>
      <c r="J556" s="125">
        <f t="shared" si="35"/>
        <v>6175603.3578177383</v>
      </c>
      <c r="K556" s="57">
        <f>VLOOKUP(A556,'Study area wells'!$A$2:$O$330,6,FALSE)</f>
        <v>6175657</v>
      </c>
      <c r="L556" s="48" t="s">
        <v>22</v>
      </c>
      <c r="M556" s="17" t="s">
        <v>3</v>
      </c>
      <c r="N556" s="62" t="s">
        <v>1102</v>
      </c>
      <c r="O556" s="87"/>
      <c r="P556" s="68" t="s">
        <v>11</v>
      </c>
      <c r="Q556" s="106" t="s">
        <v>1893</v>
      </c>
      <c r="R556" s="120" t="s">
        <v>22</v>
      </c>
    </row>
    <row r="557" spans="1:19" ht="15" customHeight="1" x14ac:dyDescent="0.2">
      <c r="A557" s="39" t="s">
        <v>485</v>
      </c>
      <c r="B557" s="48">
        <v>176</v>
      </c>
      <c r="C557" s="15">
        <v>350</v>
      </c>
      <c r="D557" s="15">
        <f t="shared" si="32"/>
        <v>174</v>
      </c>
      <c r="E557" s="16">
        <v>53.642182261505639</v>
      </c>
      <c r="F557" s="16">
        <f t="shared" si="33"/>
        <v>106.67479427003961</v>
      </c>
      <c r="G557" s="16">
        <v>697.3578177384943</v>
      </c>
      <c r="H557" s="49">
        <v>644.32520572996043</v>
      </c>
      <c r="I557" s="125">
        <f t="shared" si="34"/>
        <v>6175603.3578177383</v>
      </c>
      <c r="J557" s="125">
        <f t="shared" si="35"/>
        <v>6175550.3252057303</v>
      </c>
      <c r="K557" s="57">
        <f>VLOOKUP(A557,'Study area wells'!$A$2:$O$330,6,FALSE)</f>
        <v>6175657</v>
      </c>
      <c r="L557" s="48" t="s">
        <v>1104</v>
      </c>
      <c r="M557" s="17" t="s">
        <v>2</v>
      </c>
      <c r="N557" s="62" t="s">
        <v>7</v>
      </c>
      <c r="O557" s="87" t="s">
        <v>1275</v>
      </c>
      <c r="P557" s="68" t="s">
        <v>15</v>
      </c>
      <c r="Q557" s="109" t="s">
        <v>7</v>
      </c>
      <c r="R557" s="120" t="s">
        <v>25</v>
      </c>
    </row>
    <row r="558" spans="1:19" s="13" customFormat="1" ht="15" customHeight="1" x14ac:dyDescent="0.2">
      <c r="A558" s="38" t="s">
        <v>486</v>
      </c>
      <c r="B558" s="46">
        <v>0</v>
      </c>
      <c r="C558" s="11">
        <v>64</v>
      </c>
      <c r="D558" s="11">
        <f t="shared" si="32"/>
        <v>64</v>
      </c>
      <c r="E558" s="12">
        <v>0</v>
      </c>
      <c r="F558" s="12">
        <f t="shared" si="33"/>
        <v>19.506248095092957</v>
      </c>
      <c r="G558" s="12">
        <v>756</v>
      </c>
      <c r="H558" s="47">
        <v>736.49375190490707</v>
      </c>
      <c r="I558" s="125">
        <f t="shared" si="34"/>
        <v>6187082</v>
      </c>
      <c r="J558" s="125">
        <f t="shared" si="35"/>
        <v>6187062.4937519049</v>
      </c>
      <c r="K558" s="57">
        <f>VLOOKUP(A558,'Study area wells'!$A$2:$O$330,6,FALSE)</f>
        <v>6187082</v>
      </c>
      <c r="L558" s="46" t="s">
        <v>1105</v>
      </c>
      <c r="M558" s="14" t="s">
        <v>1958</v>
      </c>
      <c r="N558" s="61" t="s">
        <v>1895</v>
      </c>
      <c r="O558" s="90" t="s">
        <v>1276</v>
      </c>
      <c r="P558" s="76" t="s">
        <v>14</v>
      </c>
      <c r="Q558" s="104" t="s">
        <v>1893</v>
      </c>
      <c r="R558" s="119" t="s">
        <v>1016</v>
      </c>
      <c r="S558" s="58"/>
    </row>
    <row r="559" spans="1:19" ht="15" customHeight="1" x14ac:dyDescent="0.2">
      <c r="A559" s="39" t="s">
        <v>487</v>
      </c>
      <c r="B559" s="48">
        <v>0</v>
      </c>
      <c r="C559" s="15">
        <v>130</v>
      </c>
      <c r="D559" s="15">
        <f t="shared" si="32"/>
        <v>130</v>
      </c>
      <c r="E559" s="16">
        <v>0</v>
      </c>
      <c r="F559" s="16">
        <f t="shared" si="33"/>
        <v>39.622066443157571</v>
      </c>
      <c r="G559" s="16">
        <v>722</v>
      </c>
      <c r="H559" s="49">
        <v>682.37793355684244</v>
      </c>
      <c r="I559" s="125">
        <f t="shared" si="34"/>
        <v>6188545</v>
      </c>
      <c r="J559" s="125">
        <f t="shared" si="35"/>
        <v>6188505.3779335571</v>
      </c>
      <c r="K559" s="57">
        <f>VLOOKUP(A559,'Study area wells'!$A$2:$O$330,6,FALSE)</f>
        <v>6188545</v>
      </c>
      <c r="L559" s="48" t="s">
        <v>1106</v>
      </c>
      <c r="M559" s="17" t="s">
        <v>1960</v>
      </c>
      <c r="N559" s="62" t="s">
        <v>1896</v>
      </c>
      <c r="O559" s="87"/>
      <c r="P559" s="68" t="s">
        <v>15</v>
      </c>
      <c r="Q559" s="106" t="s">
        <v>1893</v>
      </c>
      <c r="R559" s="120" t="s">
        <v>1016</v>
      </c>
    </row>
    <row r="560" spans="1:19" s="13" customFormat="1" ht="15" customHeight="1" x14ac:dyDescent="0.2">
      <c r="A560" s="38" t="s">
        <v>488</v>
      </c>
      <c r="B560" s="46">
        <v>0</v>
      </c>
      <c r="C560" s="11">
        <v>45</v>
      </c>
      <c r="D560" s="11">
        <f t="shared" si="32"/>
        <v>45</v>
      </c>
      <c r="E560" s="12">
        <v>0</v>
      </c>
      <c r="F560" s="12">
        <f t="shared" si="33"/>
        <v>13.715330691862237</v>
      </c>
      <c r="G560" s="12">
        <v>735</v>
      </c>
      <c r="H560" s="47">
        <v>721.28466930813772</v>
      </c>
      <c r="I560" s="125">
        <f t="shared" si="34"/>
        <v>6188256</v>
      </c>
      <c r="J560" s="125">
        <f t="shared" si="35"/>
        <v>6188242.284669308</v>
      </c>
      <c r="K560" s="57">
        <f>VLOOKUP(A560,'Study area wells'!$A$2:$O$330,6,FALSE)</f>
        <v>6188256</v>
      </c>
      <c r="L560" s="46" t="s">
        <v>22</v>
      </c>
      <c r="M560" s="14" t="s">
        <v>3</v>
      </c>
      <c r="N560" s="61" t="s">
        <v>1102</v>
      </c>
      <c r="O560" s="90"/>
      <c r="P560" s="76" t="s">
        <v>11</v>
      </c>
      <c r="Q560" s="104" t="s">
        <v>1893</v>
      </c>
      <c r="R560" s="119" t="s">
        <v>22</v>
      </c>
      <c r="S560" s="58"/>
    </row>
    <row r="561" spans="1:19" s="13" customFormat="1" ht="15" customHeight="1" x14ac:dyDescent="0.2">
      <c r="A561" s="38" t="s">
        <v>488</v>
      </c>
      <c r="B561" s="46">
        <v>45</v>
      </c>
      <c r="C561" s="11">
        <v>90</v>
      </c>
      <c r="D561" s="11">
        <f t="shared" si="32"/>
        <v>45</v>
      </c>
      <c r="E561" s="12">
        <v>13.715330691862237</v>
      </c>
      <c r="F561" s="12">
        <f t="shared" si="33"/>
        <v>27.430661383724473</v>
      </c>
      <c r="G561" s="12">
        <v>721.28466930813772</v>
      </c>
      <c r="H561" s="47">
        <v>707.56933861627556</v>
      </c>
      <c r="I561" s="125">
        <f t="shared" si="34"/>
        <v>6188242.284669308</v>
      </c>
      <c r="J561" s="125">
        <f t="shared" si="35"/>
        <v>6188228.569338616</v>
      </c>
      <c r="K561" s="57">
        <f>VLOOKUP(A561,'Study area wells'!$A$2:$O$330,6,FALSE)</f>
        <v>6188256</v>
      </c>
      <c r="L561" s="46" t="s">
        <v>1107</v>
      </c>
      <c r="M561" s="14" t="s">
        <v>1091</v>
      </c>
      <c r="N561" s="61" t="s">
        <v>7</v>
      </c>
      <c r="O561" s="90" t="s">
        <v>1277</v>
      </c>
      <c r="P561" s="76" t="s">
        <v>17</v>
      </c>
      <c r="Q561" s="114" t="s">
        <v>7</v>
      </c>
      <c r="R561" s="119" t="s">
        <v>23</v>
      </c>
      <c r="S561" s="58"/>
    </row>
    <row r="562" spans="1:19" ht="15" customHeight="1" x14ac:dyDescent="0.2">
      <c r="A562" s="39" t="s">
        <v>489</v>
      </c>
      <c r="B562" s="48">
        <v>0</v>
      </c>
      <c r="C562" s="15">
        <v>10</v>
      </c>
      <c r="D562" s="15">
        <f t="shared" si="32"/>
        <v>10</v>
      </c>
      <c r="E562" s="16">
        <v>0</v>
      </c>
      <c r="F562" s="16">
        <f t="shared" si="33"/>
        <v>3.047851264858275</v>
      </c>
      <c r="G562" s="16">
        <v>716</v>
      </c>
      <c r="H562" s="49">
        <v>712.95214873514169</v>
      </c>
      <c r="I562" s="125">
        <f t="shared" si="34"/>
        <v>6181921</v>
      </c>
      <c r="J562" s="125">
        <f t="shared" si="35"/>
        <v>6181917.9521487355</v>
      </c>
      <c r="K562" s="57">
        <f>VLOOKUP(A562,'Study area wells'!$A$2:$O$330,6,FALSE)</f>
        <v>6181921</v>
      </c>
      <c r="L562" s="48" t="s">
        <v>35</v>
      </c>
      <c r="M562" s="17" t="s">
        <v>5</v>
      </c>
      <c r="N562" s="62" t="s">
        <v>1894</v>
      </c>
      <c r="O562" s="87"/>
      <c r="P562" s="68" t="s">
        <v>632</v>
      </c>
      <c r="Q562" s="106" t="s">
        <v>1893</v>
      </c>
      <c r="R562" s="120" t="s">
        <v>35</v>
      </c>
    </row>
    <row r="563" spans="1:19" ht="15" customHeight="1" x14ac:dyDescent="0.2">
      <c r="A563" s="39" t="s">
        <v>489</v>
      </c>
      <c r="B563" s="48">
        <v>10</v>
      </c>
      <c r="C563" s="15">
        <v>30</v>
      </c>
      <c r="D563" s="15">
        <f t="shared" si="32"/>
        <v>20</v>
      </c>
      <c r="E563" s="16">
        <v>3.047851264858275</v>
      </c>
      <c r="F563" s="16">
        <f t="shared" si="33"/>
        <v>9.1435537945748244</v>
      </c>
      <c r="G563" s="16">
        <v>712.95214873514169</v>
      </c>
      <c r="H563" s="49">
        <v>706.85644620542519</v>
      </c>
      <c r="I563" s="125">
        <f t="shared" si="34"/>
        <v>6181917.9521487355</v>
      </c>
      <c r="J563" s="125">
        <f t="shared" si="35"/>
        <v>6181911.8564462056</v>
      </c>
      <c r="K563" s="57">
        <f>VLOOKUP(A563,'Study area wells'!$A$2:$O$330,6,FALSE)</f>
        <v>6181921</v>
      </c>
      <c r="L563" s="48" t="s">
        <v>22</v>
      </c>
      <c r="M563" s="17" t="s">
        <v>3</v>
      </c>
      <c r="N563" s="62" t="s">
        <v>1102</v>
      </c>
      <c r="O563" s="87"/>
      <c r="P563" s="68" t="s">
        <v>11</v>
      </c>
      <c r="Q563" s="106" t="s">
        <v>1893</v>
      </c>
      <c r="R563" s="120" t="s">
        <v>22</v>
      </c>
    </row>
    <row r="564" spans="1:19" ht="15" customHeight="1" x14ac:dyDescent="0.2">
      <c r="A564" s="39" t="s">
        <v>489</v>
      </c>
      <c r="B564" s="48">
        <v>30</v>
      </c>
      <c r="C564" s="15">
        <v>40</v>
      </c>
      <c r="D564" s="15">
        <f t="shared" si="32"/>
        <v>10</v>
      </c>
      <c r="E564" s="16">
        <v>9.1435537945748244</v>
      </c>
      <c r="F564" s="16">
        <f t="shared" si="33"/>
        <v>12.1914050594331</v>
      </c>
      <c r="G564" s="16">
        <v>706.85644620542519</v>
      </c>
      <c r="H564" s="49">
        <v>703.80859494056688</v>
      </c>
      <c r="I564" s="125">
        <f t="shared" si="34"/>
        <v>6181911.8564462056</v>
      </c>
      <c r="J564" s="125">
        <f t="shared" si="35"/>
        <v>6181908.8085949402</v>
      </c>
      <c r="K564" s="57">
        <f>VLOOKUP(A564,'Study area wells'!$A$2:$O$330,6,FALSE)</f>
        <v>6181921</v>
      </c>
      <c r="L564" s="48" t="s">
        <v>490</v>
      </c>
      <c r="M564" s="17" t="s">
        <v>42</v>
      </c>
      <c r="N564" s="62" t="s">
        <v>1894</v>
      </c>
      <c r="O564" s="87"/>
      <c r="P564" s="68" t="s">
        <v>599</v>
      </c>
      <c r="Q564" s="106" t="s">
        <v>1893</v>
      </c>
      <c r="R564" s="120" t="s">
        <v>158</v>
      </c>
    </row>
    <row r="565" spans="1:19" ht="15" customHeight="1" x14ac:dyDescent="0.2">
      <c r="A565" s="39" t="s">
        <v>489</v>
      </c>
      <c r="B565" s="48">
        <v>40</v>
      </c>
      <c r="C565" s="15">
        <v>130</v>
      </c>
      <c r="D565" s="15">
        <f t="shared" si="32"/>
        <v>90</v>
      </c>
      <c r="E565" s="16">
        <v>12.1914050594331</v>
      </c>
      <c r="F565" s="16">
        <f t="shared" si="33"/>
        <v>39.622066443157571</v>
      </c>
      <c r="G565" s="16">
        <v>703.80859494056688</v>
      </c>
      <c r="H565" s="49">
        <v>676.37793355684244</v>
      </c>
      <c r="I565" s="125">
        <f t="shared" si="34"/>
        <v>6181908.8085949402</v>
      </c>
      <c r="J565" s="125">
        <f t="shared" si="35"/>
        <v>6181881.3779335571</v>
      </c>
      <c r="K565" s="57">
        <f>VLOOKUP(A565,'Study area wells'!$A$2:$O$330,6,FALSE)</f>
        <v>6181921</v>
      </c>
      <c r="L565" s="48" t="s">
        <v>491</v>
      </c>
      <c r="M565" s="17" t="s">
        <v>1263</v>
      </c>
      <c r="N565" s="62" t="s">
        <v>1102</v>
      </c>
      <c r="O565" s="87"/>
      <c r="P565" s="68" t="s">
        <v>14</v>
      </c>
      <c r="Q565" s="106" t="s">
        <v>1893</v>
      </c>
      <c r="R565" s="120" t="s">
        <v>28</v>
      </c>
    </row>
    <row r="566" spans="1:19" ht="15" customHeight="1" x14ac:dyDescent="0.2">
      <c r="A566" s="39" t="s">
        <v>489</v>
      </c>
      <c r="B566" s="48">
        <v>130</v>
      </c>
      <c r="C566" s="15">
        <v>140</v>
      </c>
      <c r="D566" s="15">
        <f t="shared" si="32"/>
        <v>10</v>
      </c>
      <c r="E566" s="16">
        <v>39.622066443157571</v>
      </c>
      <c r="F566" s="16">
        <f t="shared" si="33"/>
        <v>42.669917708015845</v>
      </c>
      <c r="G566" s="16">
        <v>676.37793355684244</v>
      </c>
      <c r="H566" s="49">
        <v>673.33008229198413</v>
      </c>
      <c r="I566" s="125">
        <f t="shared" si="34"/>
        <v>6181881.3779335571</v>
      </c>
      <c r="J566" s="125">
        <f t="shared" si="35"/>
        <v>6181878.3300822917</v>
      </c>
      <c r="K566" s="57">
        <f>VLOOKUP(A566,'Study area wells'!$A$2:$O$330,6,FALSE)</f>
        <v>6181921</v>
      </c>
      <c r="L566" s="48" t="s">
        <v>1110</v>
      </c>
      <c r="M566" s="17" t="s">
        <v>36</v>
      </c>
      <c r="N566" s="62" t="s">
        <v>1894</v>
      </c>
      <c r="O566" s="87"/>
      <c r="P566" s="68" t="s">
        <v>1187</v>
      </c>
      <c r="Q566" s="106" t="s">
        <v>1893</v>
      </c>
      <c r="R566" s="120" t="s">
        <v>148</v>
      </c>
    </row>
    <row r="567" spans="1:19" s="13" customFormat="1" ht="15" customHeight="1" x14ac:dyDescent="0.2">
      <c r="A567" s="38" t="s">
        <v>492</v>
      </c>
      <c r="B567" s="46">
        <v>0</v>
      </c>
      <c r="C567" s="11">
        <v>110</v>
      </c>
      <c r="D567" s="11">
        <f t="shared" si="32"/>
        <v>110</v>
      </c>
      <c r="E567" s="12">
        <v>0</v>
      </c>
      <c r="F567" s="12">
        <f t="shared" si="33"/>
        <v>33.526363913441024</v>
      </c>
      <c r="G567" s="12">
        <v>768</v>
      </c>
      <c r="H567" s="47">
        <v>734.47363608655894</v>
      </c>
      <c r="I567" s="125">
        <f t="shared" si="34"/>
        <v>6177844</v>
      </c>
      <c r="J567" s="125">
        <f t="shared" si="35"/>
        <v>6177810.4736360861</v>
      </c>
      <c r="K567" s="57">
        <f>VLOOKUP(A567,'Study area wells'!$A$2:$O$330,6,FALSE)</f>
        <v>6177844</v>
      </c>
      <c r="L567" s="46" t="s">
        <v>22</v>
      </c>
      <c r="M567" s="14" t="s">
        <v>3</v>
      </c>
      <c r="N567" s="61" t="s">
        <v>1102</v>
      </c>
      <c r="O567" s="90"/>
      <c r="P567" s="76" t="s">
        <v>11</v>
      </c>
      <c r="Q567" s="104" t="s">
        <v>1893</v>
      </c>
      <c r="R567" s="119" t="s">
        <v>22</v>
      </c>
      <c r="S567" s="58"/>
    </row>
    <row r="568" spans="1:19" ht="15" customHeight="1" x14ac:dyDescent="0.2">
      <c r="A568" s="39" t="s">
        <v>493</v>
      </c>
      <c r="B568" s="48">
        <v>0</v>
      </c>
      <c r="C568" s="15">
        <v>5</v>
      </c>
      <c r="D568" s="15">
        <f t="shared" si="32"/>
        <v>5</v>
      </c>
      <c r="E568" s="16">
        <v>0</v>
      </c>
      <c r="F568" s="16">
        <f t="shared" si="33"/>
        <v>1.5239256324291375</v>
      </c>
      <c r="G568" s="16">
        <v>790</v>
      </c>
      <c r="H568" s="49">
        <v>788.47607436757085</v>
      </c>
      <c r="I568" s="125">
        <f t="shared" si="34"/>
        <v>6180199</v>
      </c>
      <c r="J568" s="125">
        <f t="shared" si="35"/>
        <v>6180197.4760743678</v>
      </c>
      <c r="K568" s="57">
        <f>VLOOKUP(A568,'Study area wells'!$A$2:$O$330,6,FALSE)</f>
        <v>6180199</v>
      </c>
      <c r="L568" s="48" t="s">
        <v>158</v>
      </c>
      <c r="M568" s="17" t="s">
        <v>42</v>
      </c>
      <c r="N568" s="62" t="s">
        <v>1894</v>
      </c>
      <c r="O568" s="87"/>
      <c r="P568" s="68" t="s">
        <v>599</v>
      </c>
      <c r="Q568" s="106" t="s">
        <v>1893</v>
      </c>
      <c r="R568" s="120" t="s">
        <v>158</v>
      </c>
    </row>
    <row r="569" spans="1:19" ht="15" customHeight="1" x14ac:dyDescent="0.2">
      <c r="A569" s="39" t="s">
        <v>493</v>
      </c>
      <c r="B569" s="48">
        <v>5</v>
      </c>
      <c r="C569" s="15">
        <v>18</v>
      </c>
      <c r="D569" s="15">
        <f t="shared" si="32"/>
        <v>13</v>
      </c>
      <c r="E569" s="16">
        <v>1.5239256324291375</v>
      </c>
      <c r="F569" s="16">
        <f t="shared" si="33"/>
        <v>5.486132276744895</v>
      </c>
      <c r="G569" s="16">
        <v>788.47607436757085</v>
      </c>
      <c r="H569" s="49">
        <v>784.51386772325509</v>
      </c>
      <c r="I569" s="125">
        <f t="shared" si="34"/>
        <v>6180197.4760743678</v>
      </c>
      <c r="J569" s="125">
        <f t="shared" si="35"/>
        <v>6180193.5138677228</v>
      </c>
      <c r="K569" s="57">
        <f>VLOOKUP(A569,'Study area wells'!$A$2:$O$330,6,FALSE)</f>
        <v>6180199</v>
      </c>
      <c r="L569" s="48" t="s">
        <v>123</v>
      </c>
      <c r="M569" s="17" t="s">
        <v>3</v>
      </c>
      <c r="N569" s="62" t="s">
        <v>1102</v>
      </c>
      <c r="O569" s="87"/>
      <c r="P569" s="68" t="s">
        <v>11</v>
      </c>
      <c r="Q569" s="106" t="s">
        <v>1893</v>
      </c>
      <c r="R569" s="120" t="s">
        <v>22</v>
      </c>
    </row>
    <row r="570" spans="1:19" ht="15" customHeight="1" x14ac:dyDescent="0.2">
      <c r="A570" s="39" t="s">
        <v>493</v>
      </c>
      <c r="B570" s="48">
        <v>18</v>
      </c>
      <c r="C570" s="15">
        <v>70</v>
      </c>
      <c r="D570" s="15">
        <f t="shared" si="32"/>
        <v>52</v>
      </c>
      <c r="E570" s="16">
        <v>5.486132276744895</v>
      </c>
      <c r="F570" s="16">
        <f t="shared" si="33"/>
        <v>21.334958854007922</v>
      </c>
      <c r="G570" s="16">
        <v>784.51386772325509</v>
      </c>
      <c r="H570" s="49">
        <v>768.66504114599206</v>
      </c>
      <c r="I570" s="125">
        <f t="shared" si="34"/>
        <v>6180193.5138677228</v>
      </c>
      <c r="J570" s="125">
        <f t="shared" si="35"/>
        <v>6180177.6650411459</v>
      </c>
      <c r="K570" s="57">
        <f>VLOOKUP(A570,'Study area wells'!$A$2:$O$330,6,FALSE)</f>
        <v>6180199</v>
      </c>
      <c r="L570" s="48" t="s">
        <v>25</v>
      </c>
      <c r="M570" s="17" t="s">
        <v>2</v>
      </c>
      <c r="N570" s="62" t="s">
        <v>7</v>
      </c>
      <c r="O570" s="87"/>
      <c r="P570" s="68" t="s">
        <v>15</v>
      </c>
      <c r="Q570" s="109" t="s">
        <v>7</v>
      </c>
      <c r="R570" s="120" t="s">
        <v>25</v>
      </c>
    </row>
    <row r="571" spans="1:19" s="13" customFormat="1" ht="15" customHeight="1" x14ac:dyDescent="0.2">
      <c r="A571" s="38" t="s">
        <v>494</v>
      </c>
      <c r="B571" s="46">
        <v>0</v>
      </c>
      <c r="C571" s="11">
        <v>30</v>
      </c>
      <c r="D571" s="11">
        <f t="shared" si="32"/>
        <v>30</v>
      </c>
      <c r="E571" s="12">
        <v>0</v>
      </c>
      <c r="F571" s="12">
        <f t="shared" si="33"/>
        <v>9.1435537945748244</v>
      </c>
      <c r="G571" s="12">
        <v>815</v>
      </c>
      <c r="H571" s="47">
        <v>805.85644620542519</v>
      </c>
      <c r="I571" s="125">
        <f t="shared" si="34"/>
        <v>6198089</v>
      </c>
      <c r="J571" s="125">
        <f t="shared" si="35"/>
        <v>6198079.8564462056</v>
      </c>
      <c r="K571" s="57">
        <f>VLOOKUP(A571,'Study area wells'!$A$2:$O$330,6,FALSE)</f>
        <v>6198089</v>
      </c>
      <c r="L571" s="46" t="s">
        <v>50</v>
      </c>
      <c r="M571" s="14" t="s">
        <v>3</v>
      </c>
      <c r="N571" s="61" t="s">
        <v>1102</v>
      </c>
      <c r="O571" s="90"/>
      <c r="P571" s="76" t="s">
        <v>21</v>
      </c>
      <c r="Q571" s="104" t="s">
        <v>1893</v>
      </c>
      <c r="R571" s="119" t="s">
        <v>22</v>
      </c>
      <c r="S571" s="58"/>
    </row>
    <row r="572" spans="1:19" s="13" customFormat="1" ht="15" customHeight="1" x14ac:dyDescent="0.2">
      <c r="A572" s="38" t="s">
        <v>494</v>
      </c>
      <c r="B572" s="46">
        <v>30</v>
      </c>
      <c r="C572" s="11">
        <v>32</v>
      </c>
      <c r="D572" s="11">
        <f t="shared" si="32"/>
        <v>2</v>
      </c>
      <c r="E572" s="12">
        <v>9.1435537945748244</v>
      </c>
      <c r="F572" s="12">
        <f t="shared" si="33"/>
        <v>9.7531240475464784</v>
      </c>
      <c r="G572" s="12">
        <v>805.85644620542519</v>
      </c>
      <c r="H572" s="47">
        <v>805.24687595245348</v>
      </c>
      <c r="I572" s="125">
        <f t="shared" si="34"/>
        <v>6198079.8564462056</v>
      </c>
      <c r="J572" s="125">
        <f t="shared" si="35"/>
        <v>6198079.246875952</v>
      </c>
      <c r="K572" s="57">
        <f>VLOOKUP(A572,'Study area wells'!$A$2:$O$330,6,FALSE)</f>
        <v>6198089</v>
      </c>
      <c r="L572" s="46" t="s">
        <v>495</v>
      </c>
      <c r="M572" s="14" t="s">
        <v>2</v>
      </c>
      <c r="N572" s="61" t="s">
        <v>1102</v>
      </c>
      <c r="O572" s="90"/>
      <c r="P572" s="76" t="s">
        <v>15</v>
      </c>
      <c r="Q572" s="104" t="s">
        <v>1893</v>
      </c>
      <c r="R572" s="119" t="s">
        <v>25</v>
      </c>
      <c r="S572" s="58"/>
    </row>
    <row r="573" spans="1:19" s="13" customFormat="1" ht="15" customHeight="1" x14ac:dyDescent="0.2">
      <c r="A573" s="38" t="s">
        <v>494</v>
      </c>
      <c r="B573" s="46">
        <v>32</v>
      </c>
      <c r="C573" s="11">
        <v>68</v>
      </c>
      <c r="D573" s="11">
        <f t="shared" si="32"/>
        <v>36</v>
      </c>
      <c r="E573" s="12">
        <v>9.7531240475464784</v>
      </c>
      <c r="F573" s="12">
        <f t="shared" si="33"/>
        <v>20.725388601036268</v>
      </c>
      <c r="G573" s="12">
        <v>805.24687595245348</v>
      </c>
      <c r="H573" s="47">
        <v>794.27461139896377</v>
      </c>
      <c r="I573" s="125">
        <f t="shared" si="34"/>
        <v>6198079.246875952</v>
      </c>
      <c r="J573" s="125">
        <f t="shared" si="35"/>
        <v>6198068.2746113986</v>
      </c>
      <c r="K573" s="57">
        <f>VLOOKUP(A573,'Study area wells'!$A$2:$O$330,6,FALSE)</f>
        <v>6198089</v>
      </c>
      <c r="L573" s="46" t="s">
        <v>496</v>
      </c>
      <c r="M573" s="14" t="s">
        <v>3</v>
      </c>
      <c r="N573" s="61" t="s">
        <v>1102</v>
      </c>
      <c r="O573" s="90"/>
      <c r="P573" s="76" t="s">
        <v>11</v>
      </c>
      <c r="Q573" s="104" t="s">
        <v>1893</v>
      </c>
      <c r="R573" s="119" t="s">
        <v>22</v>
      </c>
      <c r="S573" s="58"/>
    </row>
    <row r="574" spans="1:19" s="13" customFormat="1" ht="15" customHeight="1" x14ac:dyDescent="0.2">
      <c r="A574" s="38" t="s">
        <v>494</v>
      </c>
      <c r="B574" s="46">
        <v>68</v>
      </c>
      <c r="C574" s="11">
        <v>72</v>
      </c>
      <c r="D574" s="11">
        <f t="shared" si="32"/>
        <v>4</v>
      </c>
      <c r="E574" s="12">
        <v>20.725388601036268</v>
      </c>
      <c r="F574" s="12">
        <f t="shared" si="33"/>
        <v>21.94452910697958</v>
      </c>
      <c r="G574" s="12">
        <v>794.27461139896377</v>
      </c>
      <c r="H574" s="47">
        <v>793.05547089302047</v>
      </c>
      <c r="I574" s="125">
        <f t="shared" si="34"/>
        <v>6198068.2746113986</v>
      </c>
      <c r="J574" s="125">
        <f t="shared" si="35"/>
        <v>6198067.0554708932</v>
      </c>
      <c r="K574" s="57">
        <f>VLOOKUP(A574,'Study area wells'!$A$2:$O$330,6,FALSE)</f>
        <v>6198089</v>
      </c>
      <c r="L574" s="46" t="s">
        <v>497</v>
      </c>
      <c r="M574" s="14" t="s">
        <v>3</v>
      </c>
      <c r="N574" s="61" t="s">
        <v>1102</v>
      </c>
      <c r="O574" s="90"/>
      <c r="P574" s="76" t="s">
        <v>21</v>
      </c>
      <c r="Q574" s="104" t="s">
        <v>1893</v>
      </c>
      <c r="R574" s="119" t="s">
        <v>22</v>
      </c>
      <c r="S574" s="58"/>
    </row>
    <row r="575" spans="1:19" s="13" customFormat="1" ht="15" customHeight="1" x14ac:dyDescent="0.2">
      <c r="A575" s="38" t="s">
        <v>494</v>
      </c>
      <c r="B575" s="46">
        <v>72</v>
      </c>
      <c r="C575" s="11">
        <v>92</v>
      </c>
      <c r="D575" s="11">
        <f t="shared" si="32"/>
        <v>20</v>
      </c>
      <c r="E575" s="12">
        <v>21.94452910697958</v>
      </c>
      <c r="F575" s="12">
        <f t="shared" si="33"/>
        <v>28.040231636696127</v>
      </c>
      <c r="G575" s="12">
        <v>793.05547089302047</v>
      </c>
      <c r="H575" s="47">
        <v>786.95976836330385</v>
      </c>
      <c r="I575" s="125">
        <f t="shared" si="34"/>
        <v>6198067.0554708932</v>
      </c>
      <c r="J575" s="125">
        <f t="shared" si="35"/>
        <v>6198060.9597683633</v>
      </c>
      <c r="K575" s="57">
        <f>VLOOKUP(A575,'Study area wells'!$A$2:$O$330,6,FALSE)</f>
        <v>6198089</v>
      </c>
      <c r="L575" s="46" t="s">
        <v>498</v>
      </c>
      <c r="M575" s="14" t="s">
        <v>3</v>
      </c>
      <c r="N575" s="61" t="s">
        <v>1102</v>
      </c>
      <c r="O575" s="90"/>
      <c r="P575" s="76" t="s">
        <v>11</v>
      </c>
      <c r="Q575" s="104" t="s">
        <v>1893</v>
      </c>
      <c r="R575" s="119" t="s">
        <v>22</v>
      </c>
      <c r="S575" s="58"/>
    </row>
    <row r="576" spans="1:19" s="13" customFormat="1" ht="15" customHeight="1" x14ac:dyDescent="0.2">
      <c r="A576" s="38" t="s">
        <v>494</v>
      </c>
      <c r="B576" s="46">
        <v>92</v>
      </c>
      <c r="C576" s="11">
        <v>98</v>
      </c>
      <c r="D576" s="11">
        <f t="shared" si="32"/>
        <v>6</v>
      </c>
      <c r="E576" s="12">
        <v>28.040231636696127</v>
      </c>
      <c r="F576" s="12">
        <f t="shared" si="33"/>
        <v>29.868942395611093</v>
      </c>
      <c r="G576" s="12">
        <v>786.95976836330385</v>
      </c>
      <c r="H576" s="47">
        <v>785.13105760438896</v>
      </c>
      <c r="I576" s="125">
        <f t="shared" si="34"/>
        <v>6198060.9597683633</v>
      </c>
      <c r="J576" s="125">
        <f t="shared" si="35"/>
        <v>6198059.1310576042</v>
      </c>
      <c r="K576" s="57">
        <f>VLOOKUP(A576,'Study area wells'!$A$2:$O$330,6,FALSE)</f>
        <v>6198089</v>
      </c>
      <c r="L576" s="46" t="s">
        <v>499</v>
      </c>
      <c r="M576" s="14" t="s">
        <v>1960</v>
      </c>
      <c r="N576" s="61" t="s">
        <v>1102</v>
      </c>
      <c r="O576" s="90"/>
      <c r="P576" s="76" t="s">
        <v>15</v>
      </c>
      <c r="Q576" s="104" t="s">
        <v>1893</v>
      </c>
      <c r="R576" s="119" t="s">
        <v>457</v>
      </c>
      <c r="S576" s="58"/>
    </row>
    <row r="577" spans="1:19" s="13" customFormat="1" ht="15" customHeight="1" x14ac:dyDescent="0.2">
      <c r="A577" s="38" t="s">
        <v>494</v>
      </c>
      <c r="B577" s="46">
        <v>98</v>
      </c>
      <c r="C577" s="11">
        <v>108</v>
      </c>
      <c r="D577" s="11">
        <f t="shared" si="32"/>
        <v>10</v>
      </c>
      <c r="E577" s="12">
        <v>29.868942395611093</v>
      </c>
      <c r="F577" s="12">
        <f t="shared" si="33"/>
        <v>32.916793660469367</v>
      </c>
      <c r="G577" s="12">
        <v>785.13105760438896</v>
      </c>
      <c r="H577" s="47">
        <v>782.08320633953065</v>
      </c>
      <c r="I577" s="125">
        <f t="shared" si="34"/>
        <v>6198059.1310576042</v>
      </c>
      <c r="J577" s="125">
        <f t="shared" si="35"/>
        <v>6198056.0832063397</v>
      </c>
      <c r="K577" s="57">
        <f>VLOOKUP(A577,'Study area wells'!$A$2:$O$330,6,FALSE)</f>
        <v>6198089</v>
      </c>
      <c r="L577" s="46" t="s">
        <v>500</v>
      </c>
      <c r="M577" s="14" t="s">
        <v>3</v>
      </c>
      <c r="N577" s="61" t="s">
        <v>1102</v>
      </c>
      <c r="O577" s="90"/>
      <c r="P577" s="76" t="s">
        <v>11</v>
      </c>
      <c r="Q577" s="104" t="s">
        <v>1893</v>
      </c>
      <c r="R577" s="119" t="s">
        <v>22</v>
      </c>
      <c r="S577" s="58"/>
    </row>
    <row r="578" spans="1:19" s="13" customFormat="1" ht="15" customHeight="1" x14ac:dyDescent="0.2">
      <c r="A578" s="38" t="s">
        <v>494</v>
      </c>
      <c r="B578" s="46">
        <v>108</v>
      </c>
      <c r="C578" s="11">
        <v>118</v>
      </c>
      <c r="D578" s="11">
        <f t="shared" ref="D578:D641" si="36">C578-B578</f>
        <v>10</v>
      </c>
      <c r="E578" s="12">
        <v>32.916793660469367</v>
      </c>
      <c r="F578" s="12">
        <f t="shared" ref="F578:F641" si="37">C578/3.281</f>
        <v>35.96464492532764</v>
      </c>
      <c r="G578" s="12">
        <v>782.08320633953065</v>
      </c>
      <c r="H578" s="47">
        <v>779.03535507467234</v>
      </c>
      <c r="I578" s="125">
        <f t="shared" ref="I578:I641" si="38">K578-E578</f>
        <v>6198056.0832063397</v>
      </c>
      <c r="J578" s="125">
        <f t="shared" ref="J578:J641" si="39">K578-F578</f>
        <v>6198053.0353550743</v>
      </c>
      <c r="K578" s="57">
        <f>VLOOKUP(A578,'Study area wells'!$A$2:$O$330,6,FALSE)</f>
        <v>6198089</v>
      </c>
      <c r="L578" s="46" t="s">
        <v>501</v>
      </c>
      <c r="M578" s="14" t="s">
        <v>3</v>
      </c>
      <c r="N578" s="61" t="s">
        <v>1102</v>
      </c>
      <c r="O578" s="90"/>
      <c r="P578" s="76" t="s">
        <v>11</v>
      </c>
      <c r="Q578" s="104" t="s">
        <v>1893</v>
      </c>
      <c r="R578" s="119" t="s">
        <v>22</v>
      </c>
      <c r="S578" s="58"/>
    </row>
    <row r="579" spans="1:19" s="13" customFormat="1" ht="15" customHeight="1" x14ac:dyDescent="0.2">
      <c r="A579" s="38" t="s">
        <v>494</v>
      </c>
      <c r="B579" s="46">
        <v>118</v>
      </c>
      <c r="C579" s="11">
        <v>185</v>
      </c>
      <c r="D579" s="11">
        <f t="shared" si="36"/>
        <v>67</v>
      </c>
      <c r="E579" s="12">
        <v>35.96464492532764</v>
      </c>
      <c r="F579" s="12">
        <f t="shared" si="37"/>
        <v>56.385248399878087</v>
      </c>
      <c r="G579" s="12">
        <v>779.03535507467234</v>
      </c>
      <c r="H579" s="47">
        <v>758.61475160012196</v>
      </c>
      <c r="I579" s="125">
        <f t="shared" si="38"/>
        <v>6198053.0353550743</v>
      </c>
      <c r="J579" s="125">
        <f t="shared" si="39"/>
        <v>6198032.6147515997</v>
      </c>
      <c r="K579" s="57">
        <f>VLOOKUP(A579,'Study area wells'!$A$2:$O$330,6,FALSE)</f>
        <v>6198089</v>
      </c>
      <c r="L579" s="46" t="s">
        <v>502</v>
      </c>
      <c r="M579" s="14" t="s">
        <v>1960</v>
      </c>
      <c r="N579" s="61" t="s">
        <v>1895</v>
      </c>
      <c r="O579" s="90"/>
      <c r="P579" s="76" t="s">
        <v>10</v>
      </c>
      <c r="Q579" s="104" t="s">
        <v>1893</v>
      </c>
      <c r="R579" s="119" t="s">
        <v>1024</v>
      </c>
      <c r="S579" s="58"/>
    </row>
    <row r="580" spans="1:19" s="13" customFormat="1" ht="15" customHeight="1" x14ac:dyDescent="0.2">
      <c r="A580" s="38" t="s">
        <v>494</v>
      </c>
      <c r="B580" s="46">
        <v>185</v>
      </c>
      <c r="C580" s="11">
        <v>200</v>
      </c>
      <c r="D580" s="11">
        <f t="shared" si="36"/>
        <v>15</v>
      </c>
      <c r="E580" s="12">
        <v>56.385248399878087</v>
      </c>
      <c r="F580" s="12">
        <f t="shared" si="37"/>
        <v>60.957025297165494</v>
      </c>
      <c r="G580" s="12">
        <v>758.61475160012196</v>
      </c>
      <c r="H580" s="47">
        <v>754.0429747028345</v>
      </c>
      <c r="I580" s="125">
        <f t="shared" si="38"/>
        <v>6198032.6147515997</v>
      </c>
      <c r="J580" s="125">
        <f t="shared" si="39"/>
        <v>6198028.042974703</v>
      </c>
      <c r="K580" s="57">
        <f>VLOOKUP(A580,'Study area wells'!$A$2:$O$330,6,FALSE)</f>
        <v>6198089</v>
      </c>
      <c r="L580" s="46" t="s">
        <v>503</v>
      </c>
      <c r="M580" s="14" t="s">
        <v>1960</v>
      </c>
      <c r="N580" s="61" t="s">
        <v>1895</v>
      </c>
      <c r="O580" s="90"/>
      <c r="P580" s="76" t="s">
        <v>15</v>
      </c>
      <c r="Q580" s="104" t="s">
        <v>1893</v>
      </c>
      <c r="R580" s="119" t="s">
        <v>457</v>
      </c>
      <c r="S580" s="58"/>
    </row>
    <row r="581" spans="1:19" s="13" customFormat="1" ht="15" customHeight="1" x14ac:dyDescent="0.2">
      <c r="A581" s="38" t="s">
        <v>494</v>
      </c>
      <c r="B581" s="46">
        <v>200</v>
      </c>
      <c r="C581" s="11">
        <v>220</v>
      </c>
      <c r="D581" s="11">
        <f t="shared" si="36"/>
        <v>20</v>
      </c>
      <c r="E581" s="12">
        <v>60.957025297165494</v>
      </c>
      <c r="F581" s="12">
        <f t="shared" si="37"/>
        <v>67.052727826882048</v>
      </c>
      <c r="G581" s="12">
        <v>754.0429747028345</v>
      </c>
      <c r="H581" s="47">
        <v>747.94727217311799</v>
      </c>
      <c r="I581" s="125">
        <f t="shared" si="38"/>
        <v>6198028.042974703</v>
      </c>
      <c r="J581" s="125">
        <f t="shared" si="39"/>
        <v>6198021.9472721731</v>
      </c>
      <c r="K581" s="57">
        <f>VLOOKUP(A581,'Study area wells'!$A$2:$O$330,6,FALSE)</f>
        <v>6198089</v>
      </c>
      <c r="L581" s="46" t="s">
        <v>504</v>
      </c>
      <c r="M581" s="14" t="s">
        <v>5</v>
      </c>
      <c r="N581" s="61" t="s">
        <v>1894</v>
      </c>
      <c r="O581" s="90"/>
      <c r="P581" s="76" t="s">
        <v>632</v>
      </c>
      <c r="Q581" s="104" t="s">
        <v>1893</v>
      </c>
      <c r="R581" s="119" t="s">
        <v>35</v>
      </c>
      <c r="S581" s="58"/>
    </row>
    <row r="582" spans="1:19" s="13" customFormat="1" ht="15" customHeight="1" x14ac:dyDescent="0.2">
      <c r="A582" s="38" t="s">
        <v>494</v>
      </c>
      <c r="B582" s="46">
        <v>220</v>
      </c>
      <c r="C582" s="11">
        <v>223</v>
      </c>
      <c r="D582" s="11">
        <f t="shared" si="36"/>
        <v>3</v>
      </c>
      <c r="E582" s="12">
        <v>67.052727826882048</v>
      </c>
      <c r="F582" s="12">
        <f t="shared" si="37"/>
        <v>67.967083206339524</v>
      </c>
      <c r="G582" s="12">
        <v>747.94727217311799</v>
      </c>
      <c r="H582" s="47">
        <v>747.03291679366043</v>
      </c>
      <c r="I582" s="125">
        <f t="shared" si="38"/>
        <v>6198021.9472721731</v>
      </c>
      <c r="J582" s="125">
        <f t="shared" si="39"/>
        <v>6198021.0329167936</v>
      </c>
      <c r="K582" s="57">
        <f>VLOOKUP(A582,'Study area wells'!$A$2:$O$330,6,FALSE)</f>
        <v>6198089</v>
      </c>
      <c r="L582" s="46" t="s">
        <v>505</v>
      </c>
      <c r="M582" s="14" t="s">
        <v>2</v>
      </c>
      <c r="N582" s="61" t="s">
        <v>7</v>
      </c>
      <c r="O582" s="90"/>
      <c r="P582" s="76" t="s">
        <v>15</v>
      </c>
      <c r="Q582" s="114" t="s">
        <v>7</v>
      </c>
      <c r="R582" s="119" t="s">
        <v>25</v>
      </c>
      <c r="S582" s="58"/>
    </row>
    <row r="583" spans="1:19" ht="15" customHeight="1" x14ac:dyDescent="0.2">
      <c r="A583" s="39" t="s">
        <v>506</v>
      </c>
      <c r="B583" s="48">
        <v>0</v>
      </c>
      <c r="C583" s="15">
        <v>1</v>
      </c>
      <c r="D583" s="15">
        <f t="shared" si="36"/>
        <v>1</v>
      </c>
      <c r="E583" s="16">
        <v>0</v>
      </c>
      <c r="F583" s="16">
        <f t="shared" si="37"/>
        <v>0.30478512648582745</v>
      </c>
      <c r="G583" s="16">
        <v>754</v>
      </c>
      <c r="H583" s="49">
        <v>753.69521487351415</v>
      </c>
      <c r="I583" s="125">
        <f t="shared" si="38"/>
        <v>6179886</v>
      </c>
      <c r="J583" s="125">
        <f t="shared" si="39"/>
        <v>6179885.6952148732</v>
      </c>
      <c r="K583" s="57">
        <f>VLOOKUP(A583,'Study area wells'!$A$2:$O$330,6,FALSE)</f>
        <v>6179886</v>
      </c>
      <c r="L583" s="48" t="s">
        <v>507</v>
      </c>
      <c r="M583" s="17" t="s">
        <v>1011</v>
      </c>
      <c r="N583" s="62" t="s">
        <v>1102</v>
      </c>
      <c r="O583" s="87"/>
      <c r="P583" s="68" t="s">
        <v>16</v>
      </c>
      <c r="Q583" s="106" t="s">
        <v>1893</v>
      </c>
      <c r="R583" s="120" t="s">
        <v>27</v>
      </c>
    </row>
    <row r="584" spans="1:19" ht="15" customHeight="1" x14ac:dyDescent="0.2">
      <c r="A584" s="39" t="s">
        <v>506</v>
      </c>
      <c r="B584" s="48">
        <v>1</v>
      </c>
      <c r="C584" s="15">
        <v>4</v>
      </c>
      <c r="D584" s="15">
        <f t="shared" si="36"/>
        <v>3</v>
      </c>
      <c r="E584" s="16">
        <v>0.30478512648582745</v>
      </c>
      <c r="F584" s="16">
        <f t="shared" si="37"/>
        <v>1.2191405059433098</v>
      </c>
      <c r="G584" s="16">
        <v>753.69521487351415</v>
      </c>
      <c r="H584" s="49">
        <v>752.7808594940567</v>
      </c>
      <c r="I584" s="125">
        <f t="shared" si="38"/>
        <v>6179885.6952148732</v>
      </c>
      <c r="J584" s="125">
        <f t="shared" si="39"/>
        <v>6179884.7808594937</v>
      </c>
      <c r="K584" s="57">
        <f>VLOOKUP(A584,'Study area wells'!$A$2:$O$330,6,FALSE)</f>
        <v>6179886</v>
      </c>
      <c r="L584" s="48" t="s">
        <v>213</v>
      </c>
      <c r="M584" s="17" t="s">
        <v>3</v>
      </c>
      <c r="N584" s="62" t="s">
        <v>1102</v>
      </c>
      <c r="O584" s="87"/>
      <c r="P584" s="68" t="s">
        <v>11</v>
      </c>
      <c r="Q584" s="106" t="s">
        <v>1893</v>
      </c>
      <c r="R584" s="120" t="s">
        <v>22</v>
      </c>
    </row>
    <row r="585" spans="1:19" ht="15" customHeight="1" x14ac:dyDescent="0.2">
      <c r="A585" s="39" t="s">
        <v>506</v>
      </c>
      <c r="B585" s="48">
        <v>4</v>
      </c>
      <c r="C585" s="15">
        <v>18</v>
      </c>
      <c r="D585" s="15">
        <f t="shared" si="36"/>
        <v>14</v>
      </c>
      <c r="E585" s="16">
        <v>1.2191405059433098</v>
      </c>
      <c r="F585" s="16">
        <f t="shared" si="37"/>
        <v>5.486132276744895</v>
      </c>
      <c r="G585" s="16">
        <v>752.7808594940567</v>
      </c>
      <c r="H585" s="49">
        <v>748.51386772325509</v>
      </c>
      <c r="I585" s="125">
        <f t="shared" si="38"/>
        <v>6179884.7808594937</v>
      </c>
      <c r="J585" s="125">
        <f t="shared" si="39"/>
        <v>6179880.5138677228</v>
      </c>
      <c r="K585" s="57">
        <f>VLOOKUP(A585,'Study area wells'!$A$2:$O$330,6,FALSE)</f>
        <v>6179886</v>
      </c>
      <c r="L585" s="48" t="s">
        <v>508</v>
      </c>
      <c r="M585" s="17" t="s">
        <v>1263</v>
      </c>
      <c r="N585" s="62" t="s">
        <v>1102</v>
      </c>
      <c r="O585" s="87"/>
      <c r="P585" s="68" t="s">
        <v>14</v>
      </c>
      <c r="Q585" s="106" t="s">
        <v>1893</v>
      </c>
      <c r="R585" s="120" t="s">
        <v>28</v>
      </c>
    </row>
    <row r="586" spans="1:19" ht="15" customHeight="1" x14ac:dyDescent="0.2">
      <c r="A586" s="39" t="s">
        <v>506</v>
      </c>
      <c r="B586" s="48">
        <v>18</v>
      </c>
      <c r="C586" s="15">
        <v>75</v>
      </c>
      <c r="D586" s="15">
        <f t="shared" si="36"/>
        <v>57</v>
      </c>
      <c r="E586" s="16">
        <v>5.486132276744895</v>
      </c>
      <c r="F586" s="16">
        <f t="shared" si="37"/>
        <v>22.858884486437059</v>
      </c>
      <c r="G586" s="16">
        <v>748.51386772325509</v>
      </c>
      <c r="H586" s="49">
        <v>731.14111551356291</v>
      </c>
      <c r="I586" s="125">
        <f t="shared" si="38"/>
        <v>6179880.5138677228</v>
      </c>
      <c r="J586" s="125">
        <f t="shared" si="39"/>
        <v>6179863.1411155136</v>
      </c>
      <c r="K586" s="57">
        <f>VLOOKUP(A586,'Study area wells'!$A$2:$O$330,6,FALSE)</f>
        <v>6179886</v>
      </c>
      <c r="L586" s="48" t="s">
        <v>509</v>
      </c>
      <c r="M586" s="17" t="s">
        <v>2</v>
      </c>
      <c r="N586" s="62" t="s">
        <v>7</v>
      </c>
      <c r="O586" s="87"/>
      <c r="P586" s="68" t="s">
        <v>15</v>
      </c>
      <c r="Q586" s="109" t="s">
        <v>7</v>
      </c>
      <c r="R586" s="120" t="s">
        <v>25</v>
      </c>
    </row>
    <row r="587" spans="1:19" ht="15" customHeight="1" x14ac:dyDescent="0.2">
      <c r="A587" s="39" t="s">
        <v>506</v>
      </c>
      <c r="B587" s="48">
        <v>75</v>
      </c>
      <c r="C587" s="15">
        <v>96</v>
      </c>
      <c r="D587" s="15">
        <f t="shared" si="36"/>
        <v>21</v>
      </c>
      <c r="E587" s="16">
        <v>22.858884486437059</v>
      </c>
      <c r="F587" s="16">
        <f t="shared" si="37"/>
        <v>29.259372142639439</v>
      </c>
      <c r="G587" s="16">
        <v>731.14111551356291</v>
      </c>
      <c r="H587" s="49">
        <v>724.74062785736055</v>
      </c>
      <c r="I587" s="125">
        <f t="shared" si="38"/>
        <v>6179863.1411155136</v>
      </c>
      <c r="J587" s="125">
        <f t="shared" si="39"/>
        <v>6179856.7406278569</v>
      </c>
      <c r="K587" s="57">
        <f>VLOOKUP(A587,'Study area wells'!$A$2:$O$330,6,FALSE)</f>
        <v>6179886</v>
      </c>
      <c r="L587" s="48" t="s">
        <v>510</v>
      </c>
      <c r="M587" s="17" t="s">
        <v>2</v>
      </c>
      <c r="N587" s="62" t="s">
        <v>7</v>
      </c>
      <c r="O587" s="87"/>
      <c r="P587" s="68" t="s">
        <v>15</v>
      </c>
      <c r="Q587" s="109" t="s">
        <v>7</v>
      </c>
      <c r="R587" s="120" t="s">
        <v>25</v>
      </c>
    </row>
    <row r="588" spans="1:19" ht="15" customHeight="1" x14ac:dyDescent="0.2">
      <c r="A588" s="39" t="s">
        <v>506</v>
      </c>
      <c r="B588" s="48">
        <v>96</v>
      </c>
      <c r="C588" s="15">
        <v>100</v>
      </c>
      <c r="D588" s="15">
        <f t="shared" si="36"/>
        <v>4</v>
      </c>
      <c r="E588" s="16">
        <v>29.259372142639439</v>
      </c>
      <c r="F588" s="16">
        <f t="shared" si="37"/>
        <v>30.478512648582747</v>
      </c>
      <c r="G588" s="16">
        <v>724.74062785736055</v>
      </c>
      <c r="H588" s="49">
        <v>723.52148735141725</v>
      </c>
      <c r="I588" s="125">
        <f t="shared" si="38"/>
        <v>6179856.7406278569</v>
      </c>
      <c r="J588" s="125">
        <f t="shared" si="39"/>
        <v>6179855.5214873515</v>
      </c>
      <c r="K588" s="57">
        <f>VLOOKUP(A588,'Study area wells'!$A$2:$O$330,6,FALSE)</f>
        <v>6179886</v>
      </c>
      <c r="L588" s="48" t="s">
        <v>511</v>
      </c>
      <c r="M588" s="17" t="s">
        <v>2</v>
      </c>
      <c r="N588" s="62" t="s">
        <v>7</v>
      </c>
      <c r="O588" s="87"/>
      <c r="P588" s="68" t="s">
        <v>15</v>
      </c>
      <c r="Q588" s="109" t="s">
        <v>7</v>
      </c>
      <c r="R588" s="120" t="s">
        <v>25</v>
      </c>
    </row>
    <row r="589" spans="1:19" s="13" customFormat="1" ht="15" customHeight="1" x14ac:dyDescent="0.2">
      <c r="A589" s="38" t="s">
        <v>512</v>
      </c>
      <c r="B589" s="46">
        <v>0</v>
      </c>
      <c r="C589" s="11">
        <v>120</v>
      </c>
      <c r="D589" s="11">
        <f t="shared" si="36"/>
        <v>120</v>
      </c>
      <c r="E589" s="12">
        <v>0</v>
      </c>
      <c r="F589" s="12">
        <f t="shared" si="37"/>
        <v>36.574215178299298</v>
      </c>
      <c r="G589" s="12">
        <v>766</v>
      </c>
      <c r="H589" s="47">
        <v>729.42578482170074</v>
      </c>
      <c r="I589" s="125">
        <f t="shared" si="38"/>
        <v>6184446</v>
      </c>
      <c r="J589" s="125">
        <f t="shared" si="39"/>
        <v>6184409.4257848216</v>
      </c>
      <c r="K589" s="57">
        <f>VLOOKUP(A589,'Study area wells'!$A$2:$O$330,6,FALSE)</f>
        <v>6184446</v>
      </c>
      <c r="L589" s="46" t="s">
        <v>513</v>
      </c>
      <c r="M589" s="14" t="s">
        <v>5</v>
      </c>
      <c r="N589" s="61" t="s">
        <v>1894</v>
      </c>
      <c r="O589" s="90"/>
      <c r="P589" s="76" t="s">
        <v>632</v>
      </c>
      <c r="Q589" s="104" t="s">
        <v>1893</v>
      </c>
      <c r="R589" s="119" t="s">
        <v>35</v>
      </c>
      <c r="S589" s="58"/>
    </row>
    <row r="590" spans="1:19" s="13" customFormat="1" ht="15" customHeight="1" x14ac:dyDescent="0.2">
      <c r="A590" s="38" t="s">
        <v>512</v>
      </c>
      <c r="B590" s="46">
        <v>120</v>
      </c>
      <c r="C590" s="11">
        <v>150</v>
      </c>
      <c r="D590" s="11">
        <f t="shared" si="36"/>
        <v>30</v>
      </c>
      <c r="E590" s="12">
        <v>36.574215178299298</v>
      </c>
      <c r="F590" s="12">
        <f t="shared" si="37"/>
        <v>45.717768972874119</v>
      </c>
      <c r="G590" s="12">
        <v>729.42578482170074</v>
      </c>
      <c r="H590" s="47">
        <v>720.28223102712593</v>
      </c>
      <c r="I590" s="125">
        <f t="shared" si="38"/>
        <v>6184409.4257848216</v>
      </c>
      <c r="J590" s="125">
        <f t="shared" si="39"/>
        <v>6184400.2822310273</v>
      </c>
      <c r="K590" s="57">
        <f>VLOOKUP(A590,'Study area wells'!$A$2:$O$330,6,FALSE)</f>
        <v>6184446</v>
      </c>
      <c r="L590" s="46" t="s">
        <v>233</v>
      </c>
      <c r="M590" s="14" t="s">
        <v>5</v>
      </c>
      <c r="N590" s="61" t="s">
        <v>1894</v>
      </c>
      <c r="O590" s="90"/>
      <c r="P590" s="76" t="s">
        <v>34</v>
      </c>
      <c r="Q590" s="104" t="s">
        <v>1893</v>
      </c>
      <c r="R590" s="119" t="s">
        <v>35</v>
      </c>
      <c r="S590" s="58"/>
    </row>
    <row r="591" spans="1:19" s="13" customFormat="1" ht="15" customHeight="1" x14ac:dyDescent="0.2">
      <c r="A591" s="38" t="s">
        <v>512</v>
      </c>
      <c r="B591" s="46">
        <v>150</v>
      </c>
      <c r="C591" s="11">
        <v>205</v>
      </c>
      <c r="D591" s="11">
        <f t="shared" si="36"/>
        <v>55</v>
      </c>
      <c r="E591" s="12">
        <v>45.717768972874119</v>
      </c>
      <c r="F591" s="12">
        <f t="shared" si="37"/>
        <v>62.480950929594634</v>
      </c>
      <c r="G591" s="12">
        <v>720.28223102712593</v>
      </c>
      <c r="H591" s="47">
        <v>703.51904907040534</v>
      </c>
      <c r="I591" s="125">
        <f t="shared" si="38"/>
        <v>6184400.2822310273</v>
      </c>
      <c r="J591" s="125">
        <f t="shared" si="39"/>
        <v>6184383.5190490708</v>
      </c>
      <c r="K591" s="57">
        <f>VLOOKUP(A591,'Study area wells'!$A$2:$O$330,6,FALSE)</f>
        <v>6184446</v>
      </c>
      <c r="L591" s="46" t="s">
        <v>32</v>
      </c>
      <c r="M591" s="14" t="s">
        <v>44</v>
      </c>
      <c r="N591" s="61" t="s">
        <v>1102</v>
      </c>
      <c r="O591" s="90"/>
      <c r="P591" s="76" t="s">
        <v>37</v>
      </c>
      <c r="Q591" s="104" t="s">
        <v>1893</v>
      </c>
      <c r="R591" s="119" t="s">
        <v>32</v>
      </c>
      <c r="S591" s="58"/>
    </row>
    <row r="592" spans="1:19" s="13" customFormat="1" ht="15" customHeight="1" x14ac:dyDescent="0.2">
      <c r="A592" s="38" t="s">
        <v>512</v>
      </c>
      <c r="B592" s="46">
        <v>205</v>
      </c>
      <c r="C592" s="11">
        <v>245</v>
      </c>
      <c r="D592" s="11">
        <f t="shared" si="36"/>
        <v>40</v>
      </c>
      <c r="E592" s="12">
        <v>62.480950929594634</v>
      </c>
      <c r="F592" s="12">
        <f t="shared" si="37"/>
        <v>74.672355989027736</v>
      </c>
      <c r="G592" s="12">
        <v>703.51904907040534</v>
      </c>
      <c r="H592" s="47">
        <v>691.32764401097222</v>
      </c>
      <c r="I592" s="125">
        <f t="shared" si="38"/>
        <v>6184383.5190490708</v>
      </c>
      <c r="J592" s="125">
        <f t="shared" si="39"/>
        <v>6184371.327644011</v>
      </c>
      <c r="K592" s="57">
        <f>VLOOKUP(A592,'Study area wells'!$A$2:$O$330,6,FALSE)</f>
        <v>6184446</v>
      </c>
      <c r="L592" s="46" t="s">
        <v>233</v>
      </c>
      <c r="M592" s="14" t="s">
        <v>5</v>
      </c>
      <c r="N592" s="61" t="s">
        <v>1894</v>
      </c>
      <c r="O592" s="90"/>
      <c r="P592" s="76" t="s">
        <v>34</v>
      </c>
      <c r="Q592" s="104" t="s">
        <v>1893</v>
      </c>
      <c r="R592" s="119" t="s">
        <v>35</v>
      </c>
      <c r="S592" s="58"/>
    </row>
    <row r="593" spans="1:19" s="13" customFormat="1" ht="15" customHeight="1" x14ac:dyDescent="0.2">
      <c r="A593" s="38" t="s">
        <v>512</v>
      </c>
      <c r="B593" s="46">
        <v>245</v>
      </c>
      <c r="C593" s="11">
        <v>290</v>
      </c>
      <c r="D593" s="11">
        <f t="shared" si="36"/>
        <v>45</v>
      </c>
      <c r="E593" s="12">
        <v>74.672355989027736</v>
      </c>
      <c r="F593" s="12">
        <f t="shared" si="37"/>
        <v>88.387686680889971</v>
      </c>
      <c r="G593" s="12">
        <v>691.32764401097222</v>
      </c>
      <c r="H593" s="47">
        <v>677.61231331911006</v>
      </c>
      <c r="I593" s="125">
        <f t="shared" si="38"/>
        <v>6184371.327644011</v>
      </c>
      <c r="J593" s="125">
        <f t="shared" si="39"/>
        <v>6184357.612313319</v>
      </c>
      <c r="K593" s="57">
        <f>VLOOKUP(A593,'Study area wells'!$A$2:$O$330,6,FALSE)</f>
        <v>6184446</v>
      </c>
      <c r="L593" s="46" t="s">
        <v>514</v>
      </c>
      <c r="M593" s="14" t="s">
        <v>5</v>
      </c>
      <c r="N593" s="61" t="s">
        <v>1894</v>
      </c>
      <c r="O593" s="90"/>
      <c r="P593" s="76" t="s">
        <v>632</v>
      </c>
      <c r="Q593" s="104" t="s">
        <v>1893</v>
      </c>
      <c r="R593" s="119" t="s">
        <v>35</v>
      </c>
      <c r="S593" s="58"/>
    </row>
    <row r="594" spans="1:19" s="13" customFormat="1" ht="15" customHeight="1" x14ac:dyDescent="0.2">
      <c r="A594" s="38" t="s">
        <v>512</v>
      </c>
      <c r="B594" s="46">
        <v>290</v>
      </c>
      <c r="C594" s="11">
        <v>295</v>
      </c>
      <c r="D594" s="11">
        <f t="shared" si="36"/>
        <v>5</v>
      </c>
      <c r="E594" s="12">
        <v>88.387686680889971</v>
      </c>
      <c r="F594" s="12">
        <f t="shared" si="37"/>
        <v>89.911612313319111</v>
      </c>
      <c r="G594" s="12">
        <v>677.61231331911006</v>
      </c>
      <c r="H594" s="47">
        <v>676.0883876866809</v>
      </c>
      <c r="I594" s="125">
        <f t="shared" si="38"/>
        <v>6184357.612313319</v>
      </c>
      <c r="J594" s="125">
        <f t="shared" si="39"/>
        <v>6184356.0883876868</v>
      </c>
      <c r="K594" s="57">
        <f>VLOOKUP(A594,'Study area wells'!$A$2:$O$330,6,FALSE)</f>
        <v>6184446</v>
      </c>
      <c r="L594" s="46" t="s">
        <v>148</v>
      </c>
      <c r="M594" s="14" t="s">
        <v>1111</v>
      </c>
      <c r="N594" s="61" t="s">
        <v>1894</v>
      </c>
      <c r="O594" s="90"/>
      <c r="P594" s="76" t="s">
        <v>1187</v>
      </c>
      <c r="Q594" s="104" t="s">
        <v>1893</v>
      </c>
      <c r="R594" s="119" t="s">
        <v>148</v>
      </c>
      <c r="S594" s="58"/>
    </row>
    <row r="595" spans="1:19" s="13" customFormat="1" ht="15" customHeight="1" x14ac:dyDescent="0.2">
      <c r="A595" s="38" t="s">
        <v>512</v>
      </c>
      <c r="B595" s="46">
        <v>295</v>
      </c>
      <c r="C595" s="11">
        <v>300</v>
      </c>
      <c r="D595" s="11">
        <f t="shared" si="36"/>
        <v>5</v>
      </c>
      <c r="E595" s="12">
        <v>89.911612313319111</v>
      </c>
      <c r="F595" s="12">
        <f t="shared" si="37"/>
        <v>91.435537945748237</v>
      </c>
      <c r="G595" s="12">
        <v>676.0883876866809</v>
      </c>
      <c r="H595" s="47">
        <v>674.56446205425175</v>
      </c>
      <c r="I595" s="125">
        <f t="shared" si="38"/>
        <v>6184356.0883876868</v>
      </c>
      <c r="J595" s="125">
        <f t="shared" si="39"/>
        <v>6184354.5644620545</v>
      </c>
      <c r="K595" s="57">
        <f>VLOOKUP(A595,'Study area wells'!$A$2:$O$330,6,FALSE)</f>
        <v>6184446</v>
      </c>
      <c r="L595" s="46" t="s">
        <v>158</v>
      </c>
      <c r="M595" s="14" t="s">
        <v>42</v>
      </c>
      <c r="N595" s="61" t="s">
        <v>1894</v>
      </c>
      <c r="O595" s="90"/>
      <c r="P595" s="76" t="s">
        <v>599</v>
      </c>
      <c r="Q595" s="104" t="s">
        <v>1893</v>
      </c>
      <c r="R595" s="119" t="s">
        <v>158</v>
      </c>
      <c r="S595" s="58"/>
    </row>
    <row r="596" spans="1:19" s="13" customFormat="1" ht="15" customHeight="1" x14ac:dyDescent="0.2">
      <c r="A596" s="38" t="s">
        <v>512</v>
      </c>
      <c r="B596" s="46">
        <v>300</v>
      </c>
      <c r="C596" s="11">
        <v>301</v>
      </c>
      <c r="D596" s="11">
        <f t="shared" si="36"/>
        <v>1</v>
      </c>
      <c r="E596" s="12">
        <v>91.435537945748237</v>
      </c>
      <c r="F596" s="12">
        <f t="shared" si="37"/>
        <v>91.740323072234077</v>
      </c>
      <c r="G596" s="12">
        <v>674.56446205425175</v>
      </c>
      <c r="H596" s="47">
        <v>674.2596769277659</v>
      </c>
      <c r="I596" s="125">
        <f t="shared" si="38"/>
        <v>6184354.5644620545</v>
      </c>
      <c r="J596" s="125">
        <f t="shared" si="39"/>
        <v>6184354.2596769277</v>
      </c>
      <c r="K596" s="57">
        <f>VLOOKUP(A596,'Study area wells'!$A$2:$O$330,6,FALSE)</f>
        <v>6184446</v>
      </c>
      <c r="L596" s="46" t="s">
        <v>35</v>
      </c>
      <c r="M596" s="14" t="s">
        <v>5</v>
      </c>
      <c r="N596" s="61" t="s">
        <v>1894</v>
      </c>
      <c r="O596" s="90"/>
      <c r="P596" s="76" t="s">
        <v>632</v>
      </c>
      <c r="Q596" s="104" t="s">
        <v>1893</v>
      </c>
      <c r="R596" s="119" t="s">
        <v>35</v>
      </c>
      <c r="S596" s="58"/>
    </row>
    <row r="597" spans="1:19" ht="15" customHeight="1" x14ac:dyDescent="0.2">
      <c r="A597" s="39" t="s">
        <v>515</v>
      </c>
      <c r="B597" s="48">
        <v>0</v>
      </c>
      <c r="C597" s="15">
        <v>40</v>
      </c>
      <c r="D597" s="15">
        <f t="shared" si="36"/>
        <v>40</v>
      </c>
      <c r="E597" s="16">
        <v>0</v>
      </c>
      <c r="F597" s="16">
        <f t="shared" si="37"/>
        <v>12.1914050594331</v>
      </c>
      <c r="G597" s="16">
        <v>729</v>
      </c>
      <c r="H597" s="49">
        <v>716.80859494056688</v>
      </c>
      <c r="I597" s="125">
        <f t="shared" si="38"/>
        <v>6189724</v>
      </c>
      <c r="J597" s="125">
        <f t="shared" si="39"/>
        <v>6189711.8085949402</v>
      </c>
      <c r="K597" s="57">
        <f>VLOOKUP(A597,'Study area wells'!$A$2:$O$330,6,FALSE)</f>
        <v>6189724</v>
      </c>
      <c r="L597" s="48" t="s">
        <v>22</v>
      </c>
      <c r="M597" s="17" t="s">
        <v>3</v>
      </c>
      <c r="N597" s="62" t="s">
        <v>1102</v>
      </c>
      <c r="O597" s="87"/>
      <c r="P597" s="68" t="s">
        <v>11</v>
      </c>
      <c r="Q597" s="106" t="s">
        <v>1893</v>
      </c>
      <c r="R597" s="120" t="s">
        <v>22</v>
      </c>
    </row>
    <row r="598" spans="1:19" ht="15" customHeight="1" x14ac:dyDescent="0.2">
      <c r="A598" s="39" t="s">
        <v>515</v>
      </c>
      <c r="B598" s="48">
        <v>40</v>
      </c>
      <c r="C598" s="15">
        <v>55</v>
      </c>
      <c r="D598" s="15">
        <f t="shared" si="36"/>
        <v>15</v>
      </c>
      <c r="E598" s="16">
        <v>12.1914050594331</v>
      </c>
      <c r="F598" s="16">
        <f t="shared" si="37"/>
        <v>16.763181956720512</v>
      </c>
      <c r="G598" s="16">
        <v>716.80859494056688</v>
      </c>
      <c r="H598" s="49">
        <v>712.23681804327953</v>
      </c>
      <c r="I598" s="125">
        <f t="shared" si="38"/>
        <v>6189711.8085949402</v>
      </c>
      <c r="J598" s="125">
        <f t="shared" si="39"/>
        <v>6189707.2368180435</v>
      </c>
      <c r="K598" s="57">
        <f>VLOOKUP(A598,'Study area wells'!$A$2:$O$330,6,FALSE)</f>
        <v>6189724</v>
      </c>
      <c r="L598" s="48" t="s">
        <v>233</v>
      </c>
      <c r="M598" s="17" t="s">
        <v>5</v>
      </c>
      <c r="N598" s="62" t="s">
        <v>1894</v>
      </c>
      <c r="O598" s="87"/>
      <c r="P598" s="68" t="s">
        <v>34</v>
      </c>
      <c r="Q598" s="106" t="s">
        <v>1893</v>
      </c>
      <c r="R598" s="120" t="s">
        <v>35</v>
      </c>
    </row>
    <row r="599" spans="1:19" ht="15" customHeight="1" x14ac:dyDescent="0.2">
      <c r="A599" s="39" t="s">
        <v>515</v>
      </c>
      <c r="B599" s="48">
        <v>55</v>
      </c>
      <c r="C599" s="15">
        <v>60</v>
      </c>
      <c r="D599" s="15">
        <f t="shared" si="36"/>
        <v>5</v>
      </c>
      <c r="E599" s="16">
        <v>16.763181956720512</v>
      </c>
      <c r="F599" s="16">
        <f t="shared" si="37"/>
        <v>18.287107589149649</v>
      </c>
      <c r="G599" s="16">
        <v>712.23681804327953</v>
      </c>
      <c r="H599" s="49">
        <v>710.71289241085037</v>
      </c>
      <c r="I599" s="125">
        <f t="shared" si="38"/>
        <v>6189707.2368180435</v>
      </c>
      <c r="J599" s="125">
        <f t="shared" si="39"/>
        <v>6189705.7128924113</v>
      </c>
      <c r="K599" s="57">
        <f>VLOOKUP(A599,'Study area wells'!$A$2:$O$330,6,FALSE)</f>
        <v>6189724</v>
      </c>
      <c r="L599" s="48" t="s">
        <v>516</v>
      </c>
      <c r="M599" s="17" t="s">
        <v>42</v>
      </c>
      <c r="N599" s="62" t="s">
        <v>1894</v>
      </c>
      <c r="O599" s="87"/>
      <c r="P599" s="68" t="s">
        <v>1187</v>
      </c>
      <c r="Q599" s="106" t="s">
        <v>1893</v>
      </c>
      <c r="R599" s="120" t="s">
        <v>158</v>
      </c>
    </row>
    <row r="600" spans="1:19" s="13" customFormat="1" ht="15" customHeight="1" x14ac:dyDescent="0.2">
      <c r="A600" s="38" t="s">
        <v>517</v>
      </c>
      <c r="B600" s="46">
        <v>0</v>
      </c>
      <c r="C600" s="11">
        <v>10</v>
      </c>
      <c r="D600" s="11">
        <f t="shared" si="36"/>
        <v>10</v>
      </c>
      <c r="E600" s="12">
        <v>0</v>
      </c>
      <c r="F600" s="12">
        <f t="shared" si="37"/>
        <v>3.047851264858275</v>
      </c>
      <c r="G600" s="12">
        <v>728</v>
      </c>
      <c r="H600" s="47">
        <v>724.95214873514169</v>
      </c>
      <c r="I600" s="125">
        <f t="shared" si="38"/>
        <v>6191828</v>
      </c>
      <c r="J600" s="125">
        <f t="shared" si="39"/>
        <v>6191824.9521487355</v>
      </c>
      <c r="K600" s="57">
        <f>VLOOKUP(A600,'Study area wells'!$A$2:$O$330,6,FALSE)</f>
        <v>6191828</v>
      </c>
      <c r="L600" s="46" t="s">
        <v>22</v>
      </c>
      <c r="M600" s="14" t="s">
        <v>3</v>
      </c>
      <c r="N600" s="61" t="s">
        <v>1102</v>
      </c>
      <c r="O600" s="90"/>
      <c r="P600" s="76" t="s">
        <v>11</v>
      </c>
      <c r="Q600" s="104" t="s">
        <v>1893</v>
      </c>
      <c r="R600" s="119" t="s">
        <v>22</v>
      </c>
      <c r="S600" s="58"/>
    </row>
    <row r="601" spans="1:19" s="13" customFormat="1" ht="15" customHeight="1" x14ac:dyDescent="0.2">
      <c r="A601" s="38" t="s">
        <v>517</v>
      </c>
      <c r="B601" s="46">
        <v>10</v>
      </c>
      <c r="C601" s="11">
        <v>103</v>
      </c>
      <c r="D601" s="11">
        <f t="shared" si="36"/>
        <v>93</v>
      </c>
      <c r="E601" s="12">
        <v>3.047851264858275</v>
      </c>
      <c r="F601" s="12">
        <f t="shared" si="37"/>
        <v>31.39286802804023</v>
      </c>
      <c r="G601" s="12">
        <v>724.95214873514169</v>
      </c>
      <c r="H601" s="47">
        <v>696.6071319719598</v>
      </c>
      <c r="I601" s="125">
        <f t="shared" si="38"/>
        <v>6191824.9521487355</v>
      </c>
      <c r="J601" s="125">
        <f t="shared" si="39"/>
        <v>6191796.607131972</v>
      </c>
      <c r="K601" s="57">
        <f>VLOOKUP(A601,'Study area wells'!$A$2:$O$330,6,FALSE)</f>
        <v>6191828</v>
      </c>
      <c r="L601" s="46" t="s">
        <v>518</v>
      </c>
      <c r="M601" s="14" t="s">
        <v>1263</v>
      </c>
      <c r="N601" s="61" t="s">
        <v>1102</v>
      </c>
      <c r="O601" s="90"/>
      <c r="P601" s="76" t="s">
        <v>14</v>
      </c>
      <c r="Q601" s="104" t="s">
        <v>1893</v>
      </c>
      <c r="R601" s="119" t="s">
        <v>28</v>
      </c>
      <c r="S601" s="58"/>
    </row>
    <row r="602" spans="1:19" s="13" customFormat="1" ht="15" customHeight="1" x14ac:dyDescent="0.2">
      <c r="A602" s="38" t="s">
        <v>517</v>
      </c>
      <c r="B602" s="46">
        <v>103</v>
      </c>
      <c r="C602" s="11">
        <v>105</v>
      </c>
      <c r="D602" s="11">
        <f t="shared" si="36"/>
        <v>2</v>
      </c>
      <c r="E602" s="12">
        <v>31.39286802804023</v>
      </c>
      <c r="F602" s="12">
        <f t="shared" si="37"/>
        <v>32.002438281011884</v>
      </c>
      <c r="G602" s="12">
        <v>696.6071319719598</v>
      </c>
      <c r="H602" s="47">
        <v>695.99756171898809</v>
      </c>
      <c r="I602" s="125">
        <f t="shared" si="38"/>
        <v>6191796.607131972</v>
      </c>
      <c r="J602" s="125">
        <f t="shared" si="39"/>
        <v>6191795.9975617193</v>
      </c>
      <c r="K602" s="57">
        <f>VLOOKUP(A602,'Study area wells'!$A$2:$O$330,6,FALSE)</f>
        <v>6191828</v>
      </c>
      <c r="L602" s="46" t="s">
        <v>519</v>
      </c>
      <c r="M602" s="14" t="s">
        <v>42</v>
      </c>
      <c r="N602" s="61" t="s">
        <v>1894</v>
      </c>
      <c r="O602" s="90"/>
      <c r="P602" s="76" t="s">
        <v>599</v>
      </c>
      <c r="Q602" s="104" t="s">
        <v>1893</v>
      </c>
      <c r="R602" s="119" t="s">
        <v>158</v>
      </c>
      <c r="S602" s="58"/>
    </row>
    <row r="603" spans="1:19" ht="15" customHeight="1" x14ac:dyDescent="0.2">
      <c r="A603" s="39" t="s">
        <v>520</v>
      </c>
      <c r="B603" s="48">
        <v>0</v>
      </c>
      <c r="C603" s="15">
        <v>30</v>
      </c>
      <c r="D603" s="15">
        <f t="shared" si="36"/>
        <v>30</v>
      </c>
      <c r="E603" s="16">
        <v>0</v>
      </c>
      <c r="F603" s="16">
        <f t="shared" si="37"/>
        <v>9.1435537945748244</v>
      </c>
      <c r="G603" s="16">
        <v>724</v>
      </c>
      <c r="H603" s="49">
        <v>714.85644620542519</v>
      </c>
      <c r="I603" s="125">
        <f t="shared" si="38"/>
        <v>6185344</v>
      </c>
      <c r="J603" s="125">
        <f t="shared" si="39"/>
        <v>6185334.8564462056</v>
      </c>
      <c r="K603" s="57">
        <f>VLOOKUP(A603,'Study area wells'!$A$2:$O$330,6,FALSE)</f>
        <v>6185344</v>
      </c>
      <c r="L603" s="48" t="s">
        <v>521</v>
      </c>
      <c r="M603" s="17" t="s">
        <v>3</v>
      </c>
      <c r="N603" s="62" t="s">
        <v>1102</v>
      </c>
      <c r="O603" s="87"/>
      <c r="P603" s="68" t="s">
        <v>18</v>
      </c>
      <c r="Q603" s="106" t="s">
        <v>1893</v>
      </c>
      <c r="R603" s="120" t="s">
        <v>22</v>
      </c>
    </row>
    <row r="604" spans="1:19" ht="15" customHeight="1" x14ac:dyDescent="0.2">
      <c r="A604" s="39" t="s">
        <v>520</v>
      </c>
      <c r="B604" s="48">
        <v>30</v>
      </c>
      <c r="C604" s="15">
        <v>60</v>
      </c>
      <c r="D604" s="15">
        <f t="shared" si="36"/>
        <v>30</v>
      </c>
      <c r="E604" s="16">
        <v>9.1435537945748244</v>
      </c>
      <c r="F604" s="16">
        <f t="shared" si="37"/>
        <v>18.287107589149649</v>
      </c>
      <c r="G604" s="16">
        <v>714.85644620542519</v>
      </c>
      <c r="H604" s="49">
        <v>705.71289241085037</v>
      </c>
      <c r="I604" s="125">
        <f t="shared" si="38"/>
        <v>6185334.8564462056</v>
      </c>
      <c r="J604" s="125">
        <f t="shared" si="39"/>
        <v>6185325.7128924113</v>
      </c>
      <c r="K604" s="57">
        <f>VLOOKUP(A604,'Study area wells'!$A$2:$O$330,6,FALSE)</f>
        <v>6185344</v>
      </c>
      <c r="L604" s="48" t="s">
        <v>32</v>
      </c>
      <c r="M604" s="17" t="s">
        <v>44</v>
      </c>
      <c r="N604" s="62" t="s">
        <v>1102</v>
      </c>
      <c r="O604" s="87"/>
      <c r="P604" s="68" t="s">
        <v>37</v>
      </c>
      <c r="Q604" s="106" t="s">
        <v>1893</v>
      </c>
      <c r="R604" s="120" t="s">
        <v>32</v>
      </c>
    </row>
    <row r="605" spans="1:19" ht="15" customHeight="1" x14ac:dyDescent="0.2">
      <c r="A605" s="39" t="s">
        <v>520</v>
      </c>
      <c r="B605" s="48">
        <v>60</v>
      </c>
      <c r="C605" s="15">
        <v>180</v>
      </c>
      <c r="D605" s="15">
        <f t="shared" si="36"/>
        <v>120</v>
      </c>
      <c r="E605" s="16">
        <v>18.287107589149649</v>
      </c>
      <c r="F605" s="16">
        <f t="shared" si="37"/>
        <v>54.861322767448947</v>
      </c>
      <c r="G605" s="16">
        <v>705.71289241085037</v>
      </c>
      <c r="H605" s="49">
        <v>669.138677232551</v>
      </c>
      <c r="I605" s="125">
        <f t="shared" si="38"/>
        <v>6185325.7128924113</v>
      </c>
      <c r="J605" s="125">
        <f t="shared" si="39"/>
        <v>6185289.1386772329</v>
      </c>
      <c r="K605" s="57">
        <f>VLOOKUP(A605,'Study area wells'!$A$2:$O$330,6,FALSE)</f>
        <v>6185344</v>
      </c>
      <c r="L605" s="48" t="s">
        <v>522</v>
      </c>
      <c r="M605" s="17" t="s">
        <v>5</v>
      </c>
      <c r="N605" s="62" t="s">
        <v>1894</v>
      </c>
      <c r="O605" s="87"/>
      <c r="P605" s="68" t="s">
        <v>34</v>
      </c>
      <c r="Q605" s="106" t="s">
        <v>1893</v>
      </c>
      <c r="R605" s="120" t="s">
        <v>35</v>
      </c>
    </row>
    <row r="606" spans="1:19" ht="15" customHeight="1" x14ac:dyDescent="0.2">
      <c r="A606" s="39" t="s">
        <v>520</v>
      </c>
      <c r="B606" s="48">
        <v>180</v>
      </c>
      <c r="C606" s="15">
        <v>317</v>
      </c>
      <c r="D606" s="15">
        <f t="shared" si="36"/>
        <v>137</v>
      </c>
      <c r="E606" s="16">
        <v>54.861322767448947</v>
      </c>
      <c r="F606" s="16">
        <f t="shared" si="37"/>
        <v>96.616885096007309</v>
      </c>
      <c r="G606" s="16">
        <v>669.138677232551</v>
      </c>
      <c r="H606" s="49">
        <v>627.38311490399269</v>
      </c>
      <c r="I606" s="125">
        <f t="shared" si="38"/>
        <v>6185289.1386772329</v>
      </c>
      <c r="J606" s="125">
        <f t="shared" si="39"/>
        <v>6185247.3831149042</v>
      </c>
      <c r="K606" s="57">
        <f>VLOOKUP(A606,'Study area wells'!$A$2:$O$330,6,FALSE)</f>
        <v>6185344</v>
      </c>
      <c r="L606" s="48" t="s">
        <v>50</v>
      </c>
      <c r="M606" s="17" t="s">
        <v>3</v>
      </c>
      <c r="N606" s="62" t="s">
        <v>1102</v>
      </c>
      <c r="O606" s="87"/>
      <c r="P606" s="68" t="s">
        <v>21</v>
      </c>
      <c r="Q606" s="106" t="s">
        <v>1893</v>
      </c>
      <c r="R606" s="120" t="s">
        <v>22</v>
      </c>
    </row>
    <row r="607" spans="1:19" ht="15" customHeight="1" x14ac:dyDescent="0.2">
      <c r="A607" s="39" t="s">
        <v>520</v>
      </c>
      <c r="B607" s="48">
        <v>317</v>
      </c>
      <c r="C607" s="15">
        <v>320</v>
      </c>
      <c r="D607" s="15">
        <f t="shared" si="36"/>
        <v>3</v>
      </c>
      <c r="E607" s="16">
        <v>96.616885096007309</v>
      </c>
      <c r="F607" s="16">
        <f t="shared" si="37"/>
        <v>97.531240475464799</v>
      </c>
      <c r="G607" s="16">
        <v>627.38311490399269</v>
      </c>
      <c r="H607" s="49">
        <v>626.46875952453524</v>
      </c>
      <c r="I607" s="125">
        <f t="shared" si="38"/>
        <v>6185247.3831149042</v>
      </c>
      <c r="J607" s="125">
        <f t="shared" si="39"/>
        <v>6185246.4687595246</v>
      </c>
      <c r="K607" s="57">
        <f>VLOOKUP(A607,'Study area wells'!$A$2:$O$330,6,FALSE)</f>
        <v>6185344</v>
      </c>
      <c r="L607" s="48" t="s">
        <v>523</v>
      </c>
      <c r="M607" s="17" t="s">
        <v>1</v>
      </c>
      <c r="N607" s="62" t="s">
        <v>7</v>
      </c>
      <c r="O607" s="87"/>
      <c r="P607" s="68" t="s">
        <v>10</v>
      </c>
      <c r="Q607" s="109" t="s">
        <v>7</v>
      </c>
      <c r="R607" s="120" t="s">
        <v>29</v>
      </c>
    </row>
    <row r="608" spans="1:19" s="13" customFormat="1" ht="15" customHeight="1" x14ac:dyDescent="0.2">
      <c r="A608" s="38" t="s">
        <v>524</v>
      </c>
      <c r="B608" s="46">
        <v>0</v>
      </c>
      <c r="C608" s="11">
        <v>15</v>
      </c>
      <c r="D608" s="11">
        <f t="shared" si="36"/>
        <v>15</v>
      </c>
      <c r="E608" s="12">
        <v>0</v>
      </c>
      <c r="F608" s="12">
        <f t="shared" si="37"/>
        <v>4.5717768972874122</v>
      </c>
      <c r="G608" s="12">
        <v>739</v>
      </c>
      <c r="H608" s="47">
        <v>734.42822310271254</v>
      </c>
      <c r="I608" s="125">
        <f t="shared" si="38"/>
        <v>6184004</v>
      </c>
      <c r="J608" s="125">
        <f t="shared" si="39"/>
        <v>6183999.4282231024</v>
      </c>
      <c r="K608" s="57">
        <f>VLOOKUP(A608,'Study area wells'!$A$2:$O$330,6,FALSE)</f>
        <v>6184004</v>
      </c>
      <c r="L608" s="46" t="s">
        <v>22</v>
      </c>
      <c r="M608" s="14" t="s">
        <v>3</v>
      </c>
      <c r="N608" s="61" t="s">
        <v>1102</v>
      </c>
      <c r="O608" s="90"/>
      <c r="P608" s="76" t="s">
        <v>11</v>
      </c>
      <c r="Q608" s="104" t="s">
        <v>1893</v>
      </c>
      <c r="R608" s="119" t="s">
        <v>22</v>
      </c>
      <c r="S608" s="58"/>
    </row>
    <row r="609" spans="1:19" s="13" customFormat="1" ht="15" customHeight="1" x14ac:dyDescent="0.2">
      <c r="A609" s="38" t="s">
        <v>524</v>
      </c>
      <c r="B609" s="46">
        <v>15</v>
      </c>
      <c r="C609" s="11">
        <v>160</v>
      </c>
      <c r="D609" s="11">
        <f t="shared" si="36"/>
        <v>145</v>
      </c>
      <c r="E609" s="12">
        <v>4.5717768972874122</v>
      </c>
      <c r="F609" s="12">
        <f t="shared" si="37"/>
        <v>48.765620237732399</v>
      </c>
      <c r="G609" s="12">
        <v>734.42822310271254</v>
      </c>
      <c r="H609" s="47">
        <v>690.23437976226762</v>
      </c>
      <c r="I609" s="125">
        <f t="shared" si="38"/>
        <v>6183999.4282231024</v>
      </c>
      <c r="J609" s="125">
        <f t="shared" si="39"/>
        <v>6183955.2343797619</v>
      </c>
      <c r="K609" s="57">
        <f>VLOOKUP(A609,'Study area wells'!$A$2:$O$330,6,FALSE)</f>
        <v>6184004</v>
      </c>
      <c r="L609" s="46" t="s">
        <v>525</v>
      </c>
      <c r="M609" s="14" t="s">
        <v>2</v>
      </c>
      <c r="N609" s="61" t="s">
        <v>7</v>
      </c>
      <c r="O609" s="90"/>
      <c r="P609" s="76" t="s">
        <v>1196</v>
      </c>
      <c r="Q609" s="114" t="s">
        <v>7</v>
      </c>
      <c r="R609" s="119" t="s">
        <v>25</v>
      </c>
      <c r="S609" s="58"/>
    </row>
    <row r="610" spans="1:19" s="13" customFormat="1" ht="15" customHeight="1" x14ac:dyDescent="0.2">
      <c r="A610" s="38" t="s">
        <v>524</v>
      </c>
      <c r="B610" s="46">
        <v>160</v>
      </c>
      <c r="C610" s="11">
        <v>243</v>
      </c>
      <c r="D610" s="11">
        <f t="shared" si="36"/>
        <v>83</v>
      </c>
      <c r="E610" s="12">
        <v>48.765620237732399</v>
      </c>
      <c r="F610" s="12">
        <f t="shared" si="37"/>
        <v>74.062785736056071</v>
      </c>
      <c r="G610" s="12">
        <v>690.23437976226762</v>
      </c>
      <c r="H610" s="47">
        <v>664.93721426394393</v>
      </c>
      <c r="I610" s="125">
        <f t="shared" si="38"/>
        <v>6183955.2343797619</v>
      </c>
      <c r="J610" s="125">
        <f t="shared" si="39"/>
        <v>6183929.9372142637</v>
      </c>
      <c r="K610" s="57">
        <f>VLOOKUP(A610,'Study area wells'!$A$2:$O$330,6,FALSE)</f>
        <v>6184004</v>
      </c>
      <c r="L610" s="46" t="s">
        <v>1112</v>
      </c>
      <c r="M610" s="14" t="s">
        <v>1091</v>
      </c>
      <c r="N610" s="61" t="s">
        <v>7</v>
      </c>
      <c r="O610" s="90"/>
      <c r="P610" s="76" t="s">
        <v>1197</v>
      </c>
      <c r="Q610" s="114" t="s">
        <v>7</v>
      </c>
      <c r="R610" s="119" t="s">
        <v>23</v>
      </c>
      <c r="S610" s="58"/>
    </row>
    <row r="611" spans="1:19" ht="15" customHeight="1" x14ac:dyDescent="0.2">
      <c r="A611" s="39" t="s">
        <v>526</v>
      </c>
      <c r="B611" s="48">
        <v>0</v>
      </c>
      <c r="C611" s="15">
        <v>102</v>
      </c>
      <c r="D611" s="15">
        <f t="shared" si="36"/>
        <v>102</v>
      </c>
      <c r="E611" s="16">
        <v>0</v>
      </c>
      <c r="F611" s="16">
        <f t="shared" si="37"/>
        <v>31.088082901554404</v>
      </c>
      <c r="G611" s="16">
        <v>711</v>
      </c>
      <c r="H611" s="49">
        <v>679.91191709844554</v>
      </c>
      <c r="I611" s="125">
        <f t="shared" si="38"/>
        <v>6182849</v>
      </c>
      <c r="J611" s="125">
        <f t="shared" si="39"/>
        <v>6182817.9119170988</v>
      </c>
      <c r="K611" s="57">
        <f>VLOOKUP(A611,'Study area wells'!$A$2:$O$330,6,FALSE)</f>
        <v>6182849</v>
      </c>
      <c r="L611" s="48" t="s">
        <v>233</v>
      </c>
      <c r="M611" s="17" t="s">
        <v>5</v>
      </c>
      <c r="N611" s="62" t="s">
        <v>1894</v>
      </c>
      <c r="O611" s="87"/>
      <c r="P611" s="68" t="s">
        <v>34</v>
      </c>
      <c r="Q611" s="106" t="s">
        <v>1893</v>
      </c>
      <c r="R611" s="120" t="s">
        <v>35</v>
      </c>
    </row>
    <row r="612" spans="1:19" ht="15" customHeight="1" x14ac:dyDescent="0.2">
      <c r="A612" s="39" t="s">
        <v>526</v>
      </c>
      <c r="B612" s="48">
        <v>102</v>
      </c>
      <c r="C612" s="15">
        <v>110</v>
      </c>
      <c r="D612" s="15">
        <f t="shared" si="36"/>
        <v>8</v>
      </c>
      <c r="E612" s="16">
        <v>31.088082901554404</v>
      </c>
      <c r="F612" s="16">
        <f t="shared" si="37"/>
        <v>33.526363913441024</v>
      </c>
      <c r="G612" s="16">
        <v>679.91191709844554</v>
      </c>
      <c r="H612" s="49">
        <v>677.47363608655894</v>
      </c>
      <c r="I612" s="125">
        <f t="shared" si="38"/>
        <v>6182817.9119170988</v>
      </c>
      <c r="J612" s="125">
        <f t="shared" si="39"/>
        <v>6182815.4736360861</v>
      </c>
      <c r="K612" s="57">
        <f>VLOOKUP(A612,'Study area wells'!$A$2:$O$330,6,FALSE)</f>
        <v>6182849</v>
      </c>
      <c r="L612" s="48" t="s">
        <v>527</v>
      </c>
      <c r="M612" s="17" t="s">
        <v>2</v>
      </c>
      <c r="N612" s="62" t="s">
        <v>7</v>
      </c>
      <c r="P612" s="68" t="s">
        <v>1196</v>
      </c>
      <c r="Q612" s="109" t="s">
        <v>7</v>
      </c>
      <c r="R612" s="120" t="s">
        <v>25</v>
      </c>
    </row>
    <row r="613" spans="1:19" ht="15" customHeight="1" x14ac:dyDescent="0.2">
      <c r="A613" s="39" t="s">
        <v>526</v>
      </c>
      <c r="B613" s="48">
        <v>110</v>
      </c>
      <c r="C613" s="15">
        <v>115</v>
      </c>
      <c r="D613" s="15">
        <f t="shared" si="36"/>
        <v>5</v>
      </c>
      <c r="E613" s="16">
        <v>33.526363913441024</v>
      </c>
      <c r="F613" s="16">
        <f t="shared" si="37"/>
        <v>35.050289545870157</v>
      </c>
      <c r="G613" s="16">
        <v>677.47363608655894</v>
      </c>
      <c r="H613" s="49">
        <v>675.9497104541299</v>
      </c>
      <c r="I613" s="125">
        <f t="shared" si="38"/>
        <v>6182815.4736360861</v>
      </c>
      <c r="J613" s="125">
        <f t="shared" si="39"/>
        <v>6182813.9497104539</v>
      </c>
      <c r="K613" s="57">
        <f>VLOOKUP(A613,'Study area wells'!$A$2:$O$330,6,FALSE)</f>
        <v>6182849</v>
      </c>
      <c r="L613" s="48" t="s">
        <v>528</v>
      </c>
      <c r="M613" s="17" t="s">
        <v>2</v>
      </c>
      <c r="N613" s="62" t="s">
        <v>7</v>
      </c>
      <c r="P613" s="68" t="s">
        <v>1196</v>
      </c>
      <c r="Q613" s="109" t="s">
        <v>7</v>
      </c>
      <c r="R613" s="120" t="s">
        <v>25</v>
      </c>
    </row>
    <row r="614" spans="1:19" ht="15" customHeight="1" x14ac:dyDescent="0.2">
      <c r="A614" s="39" t="s">
        <v>526</v>
      </c>
      <c r="B614" s="48">
        <v>115</v>
      </c>
      <c r="C614" s="15">
        <v>120</v>
      </c>
      <c r="D614" s="15">
        <f t="shared" si="36"/>
        <v>5</v>
      </c>
      <c r="E614" s="16">
        <v>35.050289545870157</v>
      </c>
      <c r="F614" s="16">
        <f t="shared" si="37"/>
        <v>36.574215178299298</v>
      </c>
      <c r="G614" s="16">
        <v>675.9497104541299</v>
      </c>
      <c r="H614" s="49">
        <v>674.42578482170074</v>
      </c>
      <c r="I614" s="125">
        <f t="shared" si="38"/>
        <v>6182813.9497104539</v>
      </c>
      <c r="J614" s="125">
        <f t="shared" si="39"/>
        <v>6182812.4257848216</v>
      </c>
      <c r="K614" s="57">
        <f>VLOOKUP(A614,'Study area wells'!$A$2:$O$330,6,FALSE)</f>
        <v>6182849</v>
      </c>
      <c r="L614" s="48" t="s">
        <v>529</v>
      </c>
      <c r="M614" s="17" t="s">
        <v>1091</v>
      </c>
      <c r="N614" s="62" t="s">
        <v>7</v>
      </c>
      <c r="O614" s="87"/>
      <c r="P614" s="68" t="s">
        <v>883</v>
      </c>
      <c r="Q614" s="109" t="s">
        <v>7</v>
      </c>
      <c r="R614" s="120" t="s">
        <v>25</v>
      </c>
    </row>
    <row r="615" spans="1:19" s="13" customFormat="1" ht="15" customHeight="1" x14ac:dyDescent="0.2">
      <c r="A615" s="38" t="s">
        <v>530</v>
      </c>
      <c r="B615" s="46">
        <v>0</v>
      </c>
      <c r="C615" s="11">
        <v>100</v>
      </c>
      <c r="D615" s="11">
        <f t="shared" si="36"/>
        <v>100</v>
      </c>
      <c r="E615" s="12">
        <v>0</v>
      </c>
      <c r="F615" s="12">
        <f t="shared" si="37"/>
        <v>30.478512648582747</v>
      </c>
      <c r="G615" s="12">
        <v>684</v>
      </c>
      <c r="H615" s="47">
        <v>653.52148735141725</v>
      </c>
      <c r="I615" s="125">
        <f t="shared" si="38"/>
        <v>6179646</v>
      </c>
      <c r="J615" s="125">
        <f t="shared" si="39"/>
        <v>6179615.5214873515</v>
      </c>
      <c r="K615" s="57">
        <f>VLOOKUP(A615,'Study area wells'!$A$2:$O$330,6,FALSE)</f>
        <v>6179646</v>
      </c>
      <c r="L615" s="46" t="s">
        <v>531</v>
      </c>
      <c r="M615" s="14" t="s">
        <v>3</v>
      </c>
      <c r="N615" s="61" t="s">
        <v>1102</v>
      </c>
      <c r="O615" s="90"/>
      <c r="P615" s="76" t="s">
        <v>18</v>
      </c>
      <c r="Q615" s="104" t="s">
        <v>1893</v>
      </c>
      <c r="R615" s="119" t="s">
        <v>22</v>
      </c>
      <c r="S615" s="58"/>
    </row>
    <row r="616" spans="1:19" s="13" customFormat="1" ht="15" customHeight="1" x14ac:dyDescent="0.2">
      <c r="A616" s="38" t="s">
        <v>530</v>
      </c>
      <c r="B616" s="46">
        <v>100</v>
      </c>
      <c r="C616" s="11">
        <v>120</v>
      </c>
      <c r="D616" s="11">
        <f t="shared" si="36"/>
        <v>20</v>
      </c>
      <c r="E616" s="12">
        <v>30.478512648582747</v>
      </c>
      <c r="F616" s="12">
        <f t="shared" si="37"/>
        <v>36.574215178299298</v>
      </c>
      <c r="G616" s="12">
        <v>653.52148735141725</v>
      </c>
      <c r="H616" s="47">
        <v>647.42578482170074</v>
      </c>
      <c r="I616" s="125">
        <f t="shared" si="38"/>
        <v>6179615.5214873515</v>
      </c>
      <c r="J616" s="125">
        <f t="shared" si="39"/>
        <v>6179609.4257848216</v>
      </c>
      <c r="K616" s="57">
        <f>VLOOKUP(A616,'Study area wells'!$A$2:$O$330,6,FALSE)</f>
        <v>6179646</v>
      </c>
      <c r="L616" s="46" t="s">
        <v>532</v>
      </c>
      <c r="M616" s="14" t="s">
        <v>1263</v>
      </c>
      <c r="N616" s="61" t="s">
        <v>1102</v>
      </c>
      <c r="O616" s="90"/>
      <c r="P616" s="76" t="s">
        <v>14</v>
      </c>
      <c r="Q616" s="104" t="s">
        <v>1893</v>
      </c>
      <c r="R616" s="119" t="s">
        <v>22</v>
      </c>
      <c r="S616" s="58"/>
    </row>
    <row r="617" spans="1:19" s="13" customFormat="1" ht="15" customHeight="1" x14ac:dyDescent="0.2">
      <c r="A617" s="38" t="s">
        <v>530</v>
      </c>
      <c r="B617" s="46">
        <v>120</v>
      </c>
      <c r="C617" s="11">
        <v>135</v>
      </c>
      <c r="D617" s="11">
        <f t="shared" si="36"/>
        <v>15</v>
      </c>
      <c r="E617" s="12">
        <v>36.574215178299298</v>
      </c>
      <c r="F617" s="12">
        <f t="shared" si="37"/>
        <v>41.145992075586712</v>
      </c>
      <c r="G617" s="12">
        <v>647.42578482170074</v>
      </c>
      <c r="H617" s="47">
        <v>642.85400792441328</v>
      </c>
      <c r="I617" s="125">
        <f t="shared" si="38"/>
        <v>6179609.4257848216</v>
      </c>
      <c r="J617" s="125">
        <f t="shared" si="39"/>
        <v>6179604.854007924</v>
      </c>
      <c r="K617" s="57">
        <f>VLOOKUP(A617,'Study area wells'!$A$2:$O$330,6,FALSE)</f>
        <v>6179646</v>
      </c>
      <c r="L617" s="46" t="s">
        <v>533</v>
      </c>
      <c r="M617" s="14" t="s">
        <v>5</v>
      </c>
      <c r="N617" s="61" t="s">
        <v>1894</v>
      </c>
      <c r="O617" s="90"/>
      <c r="P617" s="76" t="s">
        <v>632</v>
      </c>
      <c r="Q617" s="104" t="s">
        <v>1893</v>
      </c>
      <c r="R617" s="119" t="s">
        <v>35</v>
      </c>
      <c r="S617" s="58"/>
    </row>
    <row r="618" spans="1:19" s="13" customFormat="1" ht="15" customHeight="1" x14ac:dyDescent="0.2">
      <c r="A618" s="38" t="s">
        <v>530</v>
      </c>
      <c r="B618" s="46">
        <v>135</v>
      </c>
      <c r="C618" s="11">
        <v>140</v>
      </c>
      <c r="D618" s="11">
        <f t="shared" si="36"/>
        <v>5</v>
      </c>
      <c r="E618" s="12">
        <v>41.145992075586712</v>
      </c>
      <c r="F618" s="12">
        <f t="shared" si="37"/>
        <v>42.669917708015845</v>
      </c>
      <c r="G618" s="12">
        <v>642.85400792441328</v>
      </c>
      <c r="H618" s="47">
        <v>641.33008229198413</v>
      </c>
      <c r="I618" s="125">
        <f t="shared" si="38"/>
        <v>6179604.854007924</v>
      </c>
      <c r="J618" s="125">
        <f t="shared" si="39"/>
        <v>6179603.3300822917</v>
      </c>
      <c r="K618" s="57">
        <f>VLOOKUP(A618,'Study area wells'!$A$2:$O$330,6,FALSE)</f>
        <v>6179646</v>
      </c>
      <c r="L618" s="46" t="s">
        <v>534</v>
      </c>
      <c r="M618" s="14" t="s">
        <v>36</v>
      </c>
      <c r="N618" s="61" t="s">
        <v>1894</v>
      </c>
      <c r="O618" s="90"/>
      <c r="P618" s="76" t="s">
        <v>1187</v>
      </c>
      <c r="Q618" s="104" t="s">
        <v>1893</v>
      </c>
      <c r="R618" s="119" t="s">
        <v>148</v>
      </c>
      <c r="S618" s="58"/>
    </row>
    <row r="619" spans="1:19" ht="15" customHeight="1" x14ac:dyDescent="0.2">
      <c r="A619" s="39" t="s">
        <v>535</v>
      </c>
      <c r="B619" s="48">
        <v>0</v>
      </c>
      <c r="C619" s="15">
        <v>24</v>
      </c>
      <c r="D619" s="15">
        <f t="shared" si="36"/>
        <v>24</v>
      </c>
      <c r="E619" s="16">
        <v>0</v>
      </c>
      <c r="F619" s="16">
        <f t="shared" si="37"/>
        <v>7.3148430356598597</v>
      </c>
      <c r="G619" s="16">
        <v>713</v>
      </c>
      <c r="H619" s="49">
        <v>705.68515696434019</v>
      </c>
      <c r="I619" s="125">
        <f t="shared" si="38"/>
        <v>6198644</v>
      </c>
      <c r="J619" s="125">
        <f t="shared" si="39"/>
        <v>6198636.6851569647</v>
      </c>
      <c r="K619" s="57">
        <f>VLOOKUP(A619,'Study area wells'!$A$2:$O$330,6,FALSE)</f>
        <v>6198644</v>
      </c>
      <c r="L619" s="48" t="s">
        <v>536</v>
      </c>
      <c r="M619" s="17" t="s">
        <v>1263</v>
      </c>
      <c r="N619" s="62" t="s">
        <v>1102</v>
      </c>
      <c r="O619" s="87"/>
      <c r="P619" s="68" t="s">
        <v>14</v>
      </c>
      <c r="Q619" s="106" t="s">
        <v>1893</v>
      </c>
      <c r="R619" s="120" t="s">
        <v>1013</v>
      </c>
    </row>
    <row r="620" spans="1:19" ht="15" customHeight="1" x14ac:dyDescent="0.2">
      <c r="A620" s="39" t="s">
        <v>535</v>
      </c>
      <c r="B620" s="48">
        <v>24</v>
      </c>
      <c r="C620" s="15">
        <v>107</v>
      </c>
      <c r="D620" s="15">
        <f t="shared" si="36"/>
        <v>83</v>
      </c>
      <c r="E620" s="16">
        <v>7.3148430356598597</v>
      </c>
      <c r="F620" s="16">
        <f t="shared" si="37"/>
        <v>32.612008533983541</v>
      </c>
      <c r="G620" s="16">
        <v>705.68515696434019</v>
      </c>
      <c r="H620" s="49">
        <v>680.3879914660165</v>
      </c>
      <c r="I620" s="125">
        <f t="shared" si="38"/>
        <v>6198636.6851569647</v>
      </c>
      <c r="J620" s="125">
        <f t="shared" si="39"/>
        <v>6198611.3879914656</v>
      </c>
      <c r="K620" s="57">
        <f>VLOOKUP(A620,'Study area wells'!$A$2:$O$330,6,FALSE)</f>
        <v>6198644</v>
      </c>
      <c r="L620" s="48" t="s">
        <v>537</v>
      </c>
      <c r="M620" s="17" t="s">
        <v>3</v>
      </c>
      <c r="N620" s="62" t="s">
        <v>1102</v>
      </c>
      <c r="O620" s="87"/>
      <c r="P620" s="68" t="s">
        <v>18</v>
      </c>
      <c r="Q620" s="106" t="s">
        <v>1893</v>
      </c>
      <c r="R620" s="120" t="s">
        <v>22</v>
      </c>
    </row>
    <row r="621" spans="1:19" ht="15" customHeight="1" x14ac:dyDescent="0.2">
      <c r="A621" s="39" t="s">
        <v>535</v>
      </c>
      <c r="B621" s="48">
        <v>107</v>
      </c>
      <c r="C621" s="15">
        <v>113</v>
      </c>
      <c r="D621" s="15">
        <f t="shared" si="36"/>
        <v>6</v>
      </c>
      <c r="E621" s="16">
        <v>32.612008533983541</v>
      </c>
      <c r="F621" s="16">
        <f t="shared" si="37"/>
        <v>34.440719292898507</v>
      </c>
      <c r="G621" s="16">
        <v>680.3879914660165</v>
      </c>
      <c r="H621" s="49">
        <v>678.55928070710149</v>
      </c>
      <c r="I621" s="125">
        <f t="shared" si="38"/>
        <v>6198611.3879914656</v>
      </c>
      <c r="J621" s="125">
        <f t="shared" si="39"/>
        <v>6198609.5592807075</v>
      </c>
      <c r="K621" s="57">
        <f>VLOOKUP(A621,'Study area wells'!$A$2:$O$330,6,FALSE)</f>
        <v>6198644</v>
      </c>
      <c r="L621" s="48" t="s">
        <v>538</v>
      </c>
      <c r="M621" s="23" t="s">
        <v>1958</v>
      </c>
      <c r="N621" s="70" t="s">
        <v>1895</v>
      </c>
      <c r="O621" s="87"/>
      <c r="P621" s="68" t="s">
        <v>19</v>
      </c>
      <c r="Q621" s="106" t="s">
        <v>1893</v>
      </c>
      <c r="R621" s="120" t="s">
        <v>1015</v>
      </c>
    </row>
    <row r="622" spans="1:19" ht="15" customHeight="1" x14ac:dyDescent="0.2">
      <c r="A622" s="39" t="s">
        <v>535</v>
      </c>
      <c r="B622" s="48">
        <v>113</v>
      </c>
      <c r="C622" s="15">
        <v>119</v>
      </c>
      <c r="D622" s="15">
        <f t="shared" si="36"/>
        <v>6</v>
      </c>
      <c r="E622" s="16">
        <v>34.440719292898507</v>
      </c>
      <c r="F622" s="16">
        <f t="shared" si="37"/>
        <v>36.269430051813472</v>
      </c>
      <c r="G622" s="16">
        <v>678.55928070710149</v>
      </c>
      <c r="H622" s="49">
        <v>676.73056994818648</v>
      </c>
      <c r="I622" s="125">
        <f t="shared" si="38"/>
        <v>6198609.5592807075</v>
      </c>
      <c r="J622" s="125">
        <f t="shared" si="39"/>
        <v>6198607.7305699484</v>
      </c>
      <c r="K622" s="57">
        <f>VLOOKUP(A622,'Study area wells'!$A$2:$O$330,6,FALSE)</f>
        <v>6198644</v>
      </c>
      <c r="L622" s="48" t="s">
        <v>539</v>
      </c>
      <c r="M622" s="23" t="s">
        <v>1958</v>
      </c>
      <c r="N622" s="70" t="s">
        <v>1895</v>
      </c>
      <c r="O622" s="87"/>
      <c r="P622" s="68" t="s">
        <v>14</v>
      </c>
      <c r="Q622" s="106" t="s">
        <v>1893</v>
      </c>
      <c r="R622" s="120" t="s">
        <v>1016</v>
      </c>
    </row>
    <row r="623" spans="1:19" ht="15" customHeight="1" x14ac:dyDescent="0.2">
      <c r="A623" s="39" t="s">
        <v>535</v>
      </c>
      <c r="B623" s="48">
        <v>119</v>
      </c>
      <c r="C623" s="15">
        <v>145</v>
      </c>
      <c r="D623" s="15">
        <f t="shared" si="36"/>
        <v>26</v>
      </c>
      <c r="E623" s="16">
        <v>36.269430051813472</v>
      </c>
      <c r="F623" s="16">
        <f t="shared" si="37"/>
        <v>44.193843340444985</v>
      </c>
      <c r="G623" s="16">
        <v>676.73056994818648</v>
      </c>
      <c r="H623" s="49">
        <v>668.80615665955497</v>
      </c>
      <c r="I623" s="125">
        <f t="shared" si="38"/>
        <v>6198607.7305699484</v>
      </c>
      <c r="J623" s="125">
        <f t="shared" si="39"/>
        <v>6198599.8061566595</v>
      </c>
      <c r="K623" s="57">
        <f>VLOOKUP(A623,'Study area wells'!$A$2:$O$330,6,FALSE)</f>
        <v>6198644</v>
      </c>
      <c r="L623" s="48" t="s">
        <v>540</v>
      </c>
      <c r="M623" s="17" t="s">
        <v>2</v>
      </c>
      <c r="N623" s="70" t="s">
        <v>7</v>
      </c>
      <c r="O623" s="91"/>
      <c r="P623" s="68" t="s">
        <v>15</v>
      </c>
      <c r="Q623" s="109" t="s">
        <v>7</v>
      </c>
      <c r="R623" s="120" t="s">
        <v>457</v>
      </c>
    </row>
    <row r="624" spans="1:19" ht="15" customHeight="1" x14ac:dyDescent="0.2">
      <c r="A624" s="39" t="s">
        <v>535</v>
      </c>
      <c r="B624" s="48">
        <v>145</v>
      </c>
      <c r="C624" s="15">
        <v>148</v>
      </c>
      <c r="D624" s="15">
        <f t="shared" si="36"/>
        <v>3</v>
      </c>
      <c r="E624" s="16">
        <v>44.193843340444985</v>
      </c>
      <c r="F624" s="16">
        <f t="shared" si="37"/>
        <v>45.108198719902468</v>
      </c>
      <c r="G624" s="16">
        <v>668.80615665955497</v>
      </c>
      <c r="H624" s="49">
        <v>667.89180128009752</v>
      </c>
      <c r="I624" s="125">
        <f t="shared" si="38"/>
        <v>6198599.8061566595</v>
      </c>
      <c r="J624" s="125">
        <f t="shared" si="39"/>
        <v>6198598.89180128</v>
      </c>
      <c r="K624" s="57">
        <f>VLOOKUP(A624,'Study area wells'!$A$2:$O$330,6,FALSE)</f>
        <v>6198644</v>
      </c>
      <c r="L624" s="48" t="s">
        <v>1114</v>
      </c>
      <c r="M624" s="17" t="s">
        <v>2</v>
      </c>
      <c r="N624" s="70" t="s">
        <v>7</v>
      </c>
      <c r="O624" s="87" t="s">
        <v>1278</v>
      </c>
      <c r="P624" s="68" t="s">
        <v>15</v>
      </c>
      <c r="Q624" s="109" t="s">
        <v>7</v>
      </c>
      <c r="R624" s="120" t="s">
        <v>457</v>
      </c>
    </row>
    <row r="625" spans="1:19" s="13" customFormat="1" ht="15" customHeight="1" x14ac:dyDescent="0.2">
      <c r="A625" s="38" t="s">
        <v>541</v>
      </c>
      <c r="B625" s="46">
        <v>0</v>
      </c>
      <c r="C625" s="11">
        <v>15</v>
      </c>
      <c r="D625" s="11">
        <f t="shared" si="36"/>
        <v>15</v>
      </c>
      <c r="E625" s="12">
        <v>0</v>
      </c>
      <c r="F625" s="12">
        <f t="shared" si="37"/>
        <v>4.5717768972874122</v>
      </c>
      <c r="G625" s="12">
        <v>751</v>
      </c>
      <c r="H625" s="47">
        <v>746.42822310271254</v>
      </c>
      <c r="I625" s="125">
        <f t="shared" si="38"/>
        <v>6189731</v>
      </c>
      <c r="J625" s="125">
        <f t="shared" si="39"/>
        <v>6189726.4282231024</v>
      </c>
      <c r="K625" s="57">
        <f>VLOOKUP(A625,'Study area wells'!$A$2:$O$330,6,FALSE)</f>
        <v>6189731</v>
      </c>
      <c r="L625" s="46" t="s">
        <v>542</v>
      </c>
      <c r="M625" s="14" t="s">
        <v>1263</v>
      </c>
      <c r="N625" s="61" t="s">
        <v>1102</v>
      </c>
      <c r="O625" s="90"/>
      <c r="P625" s="76" t="s">
        <v>14</v>
      </c>
      <c r="Q625" s="104" t="s">
        <v>1893</v>
      </c>
      <c r="R625" s="119" t="s">
        <v>28</v>
      </c>
      <c r="S625" s="58"/>
    </row>
    <row r="626" spans="1:19" s="13" customFormat="1" ht="15" customHeight="1" x14ac:dyDescent="0.2">
      <c r="A626" s="38" t="s">
        <v>541</v>
      </c>
      <c r="B626" s="46">
        <v>15</v>
      </c>
      <c r="C626" s="11">
        <v>80</v>
      </c>
      <c r="D626" s="11">
        <f t="shared" si="36"/>
        <v>65</v>
      </c>
      <c r="E626" s="12">
        <v>4.5717768972874122</v>
      </c>
      <c r="F626" s="12">
        <f t="shared" si="37"/>
        <v>24.3828101188662</v>
      </c>
      <c r="G626" s="12">
        <v>746.42822310271254</v>
      </c>
      <c r="H626" s="47">
        <v>726.61718988113375</v>
      </c>
      <c r="I626" s="125">
        <f t="shared" si="38"/>
        <v>6189726.4282231024</v>
      </c>
      <c r="J626" s="125">
        <f t="shared" si="39"/>
        <v>6189706.6171898814</v>
      </c>
      <c r="K626" s="57">
        <f>VLOOKUP(A626,'Study area wells'!$A$2:$O$330,6,FALSE)</f>
        <v>6189731</v>
      </c>
      <c r="L626" s="46" t="s">
        <v>543</v>
      </c>
      <c r="M626" s="14" t="s">
        <v>1091</v>
      </c>
      <c r="N626" s="61" t="s">
        <v>7</v>
      </c>
      <c r="O626" s="90"/>
      <c r="P626" s="76" t="s">
        <v>13</v>
      </c>
      <c r="Q626" s="114" t="s">
        <v>7</v>
      </c>
      <c r="R626" s="119" t="s">
        <v>23</v>
      </c>
      <c r="S626" s="58"/>
    </row>
    <row r="627" spans="1:19" ht="15" customHeight="1" x14ac:dyDescent="0.2">
      <c r="A627" s="39" t="s">
        <v>545</v>
      </c>
      <c r="B627" s="48">
        <v>0</v>
      </c>
      <c r="C627" s="15">
        <v>8</v>
      </c>
      <c r="D627" s="15">
        <f t="shared" si="36"/>
        <v>8</v>
      </c>
      <c r="E627" s="16">
        <v>0</v>
      </c>
      <c r="F627" s="16">
        <f t="shared" si="37"/>
        <v>2.4382810118866196</v>
      </c>
      <c r="G627" s="16">
        <v>749</v>
      </c>
      <c r="H627" s="49">
        <v>746.5617189881134</v>
      </c>
      <c r="I627" s="125">
        <f t="shared" si="38"/>
        <v>6187188</v>
      </c>
      <c r="J627" s="125">
        <f t="shared" si="39"/>
        <v>6187185.5617189882</v>
      </c>
      <c r="K627" s="57">
        <f>VLOOKUP(A627,'Study area wells'!$A$2:$O$330,6,FALSE)</f>
        <v>6187188</v>
      </c>
      <c r="L627" s="48" t="s">
        <v>546</v>
      </c>
      <c r="M627" s="17" t="s">
        <v>1263</v>
      </c>
      <c r="N627" s="62" t="s">
        <v>1102</v>
      </c>
      <c r="O627" s="87"/>
      <c r="P627" s="68" t="s">
        <v>14</v>
      </c>
      <c r="Q627" s="106" t="s">
        <v>1893</v>
      </c>
      <c r="R627" s="120" t="s">
        <v>22</v>
      </c>
    </row>
    <row r="628" spans="1:19" ht="15" customHeight="1" x14ac:dyDescent="0.2">
      <c r="A628" s="39" t="s">
        <v>545</v>
      </c>
      <c r="B628" s="48">
        <v>8</v>
      </c>
      <c r="C628" s="15">
        <v>51</v>
      </c>
      <c r="D628" s="15">
        <f t="shared" si="36"/>
        <v>43</v>
      </c>
      <c r="E628" s="16">
        <v>2.4382810118866196</v>
      </c>
      <c r="F628" s="16">
        <f t="shared" si="37"/>
        <v>15.544041450777202</v>
      </c>
      <c r="G628" s="16">
        <v>746.5617189881134</v>
      </c>
      <c r="H628" s="49">
        <v>733.45595854922283</v>
      </c>
      <c r="I628" s="125">
        <f t="shared" si="38"/>
        <v>6187185.5617189882</v>
      </c>
      <c r="J628" s="125">
        <f t="shared" si="39"/>
        <v>6187172.4559585489</v>
      </c>
      <c r="K628" s="57">
        <f>VLOOKUP(A628,'Study area wells'!$A$2:$O$330,6,FALSE)</f>
        <v>6187188</v>
      </c>
      <c r="L628" s="48" t="s">
        <v>547</v>
      </c>
      <c r="M628" s="17" t="s">
        <v>3</v>
      </c>
      <c r="N628" s="62" t="s">
        <v>1102</v>
      </c>
      <c r="O628" s="87"/>
      <c r="P628" s="68" t="s">
        <v>18</v>
      </c>
      <c r="Q628" s="106" t="s">
        <v>1893</v>
      </c>
      <c r="R628" s="120" t="s">
        <v>22</v>
      </c>
    </row>
    <row r="629" spans="1:19" ht="15" customHeight="1" x14ac:dyDescent="0.2">
      <c r="A629" s="39" t="s">
        <v>545</v>
      </c>
      <c r="B629" s="48">
        <v>51</v>
      </c>
      <c r="C629" s="15">
        <v>56</v>
      </c>
      <c r="D629" s="15">
        <f t="shared" si="36"/>
        <v>5</v>
      </c>
      <c r="E629" s="16">
        <v>15.544041450777202</v>
      </c>
      <c r="F629" s="16">
        <f t="shared" si="37"/>
        <v>17.067967083206337</v>
      </c>
      <c r="G629" s="16">
        <v>733.45595854922283</v>
      </c>
      <c r="H629" s="49">
        <v>731.93203291679367</v>
      </c>
      <c r="I629" s="125">
        <f t="shared" si="38"/>
        <v>6187172.4559585489</v>
      </c>
      <c r="J629" s="125">
        <f t="shared" si="39"/>
        <v>6187170.9320329167</v>
      </c>
      <c r="K629" s="57">
        <f>VLOOKUP(A629,'Study area wells'!$A$2:$O$330,6,FALSE)</f>
        <v>6187188</v>
      </c>
      <c r="L629" s="48" t="s">
        <v>548</v>
      </c>
      <c r="M629" s="17" t="s">
        <v>2</v>
      </c>
      <c r="N629" s="62" t="s">
        <v>7</v>
      </c>
      <c r="O629" s="87"/>
      <c r="P629" s="68" t="s">
        <v>15</v>
      </c>
      <c r="Q629" s="106" t="s">
        <v>1893</v>
      </c>
      <c r="R629" s="120" t="s">
        <v>25</v>
      </c>
    </row>
    <row r="630" spans="1:19" ht="15" customHeight="1" x14ac:dyDescent="0.2">
      <c r="A630" s="39" t="s">
        <v>545</v>
      </c>
      <c r="B630" s="48">
        <v>56</v>
      </c>
      <c r="C630" s="15">
        <v>68</v>
      </c>
      <c r="D630" s="15">
        <f t="shared" si="36"/>
        <v>12</v>
      </c>
      <c r="E630" s="16">
        <v>17.067967083206337</v>
      </c>
      <c r="F630" s="16">
        <f t="shared" si="37"/>
        <v>20.725388601036268</v>
      </c>
      <c r="G630" s="16">
        <v>731.93203291679367</v>
      </c>
      <c r="H630" s="49">
        <v>728.27461139896377</v>
      </c>
      <c r="I630" s="125">
        <f t="shared" si="38"/>
        <v>6187170.9320329167</v>
      </c>
      <c r="J630" s="125">
        <f t="shared" si="39"/>
        <v>6187167.2746113986</v>
      </c>
      <c r="K630" s="57">
        <f>VLOOKUP(A630,'Study area wells'!$A$2:$O$330,6,FALSE)</f>
        <v>6187188</v>
      </c>
      <c r="L630" s="48" t="s">
        <v>549</v>
      </c>
      <c r="M630" s="17" t="s">
        <v>1263</v>
      </c>
      <c r="N630" s="62" t="s">
        <v>1102</v>
      </c>
      <c r="O630" s="87"/>
      <c r="P630" s="68" t="s">
        <v>14</v>
      </c>
      <c r="Q630" s="106" t="s">
        <v>1893</v>
      </c>
      <c r="R630" s="120" t="s">
        <v>22</v>
      </c>
    </row>
    <row r="631" spans="1:19" ht="15" customHeight="1" x14ac:dyDescent="0.2">
      <c r="A631" s="39" t="s">
        <v>545</v>
      </c>
      <c r="B631" s="48">
        <v>68</v>
      </c>
      <c r="C631" s="15">
        <v>73</v>
      </c>
      <c r="D631" s="15">
        <f t="shared" si="36"/>
        <v>5</v>
      </c>
      <c r="E631" s="16">
        <v>20.725388601036268</v>
      </c>
      <c r="F631" s="16">
        <f t="shared" si="37"/>
        <v>22.249314233465405</v>
      </c>
      <c r="G631" s="16">
        <v>728.27461139896377</v>
      </c>
      <c r="H631" s="49">
        <v>726.75068576653462</v>
      </c>
      <c r="I631" s="125">
        <f t="shared" si="38"/>
        <v>6187167.2746113986</v>
      </c>
      <c r="J631" s="125">
        <f t="shared" si="39"/>
        <v>6187165.7506857663</v>
      </c>
      <c r="K631" s="57">
        <f>VLOOKUP(A631,'Study area wells'!$A$2:$O$330,6,FALSE)</f>
        <v>6187188</v>
      </c>
      <c r="L631" s="48" t="s">
        <v>550</v>
      </c>
      <c r="M631" s="17" t="s">
        <v>42</v>
      </c>
      <c r="N631" s="62" t="s">
        <v>1894</v>
      </c>
      <c r="O631" s="87"/>
      <c r="P631" s="68" t="s">
        <v>599</v>
      </c>
      <c r="Q631" s="106" t="s">
        <v>1893</v>
      </c>
      <c r="R631" s="120" t="s">
        <v>158</v>
      </c>
    </row>
    <row r="632" spans="1:19" s="31" customFormat="1" ht="15" customHeight="1" x14ac:dyDescent="0.2">
      <c r="A632" s="181" t="s">
        <v>551</v>
      </c>
      <c r="B632" s="56">
        <v>0</v>
      </c>
      <c r="C632" s="29">
        <v>6</v>
      </c>
      <c r="D632" s="29">
        <f t="shared" si="36"/>
        <v>6</v>
      </c>
      <c r="E632" s="182">
        <v>0</v>
      </c>
      <c r="F632" s="182">
        <f t="shared" si="37"/>
        <v>1.8287107589149649</v>
      </c>
      <c r="G632" s="182">
        <v>690</v>
      </c>
      <c r="H632" s="183">
        <v>688.17128924108499</v>
      </c>
      <c r="I632" s="184">
        <f t="shared" si="38"/>
        <v>6172628</v>
      </c>
      <c r="J632" s="184">
        <f t="shared" si="39"/>
        <v>6172626.1712892409</v>
      </c>
      <c r="K632" s="43">
        <f>VLOOKUP(A632,'Study area wells'!$A$2:$O$330,6,FALSE)</f>
        <v>6172628</v>
      </c>
      <c r="L632" s="56" t="s">
        <v>552</v>
      </c>
      <c r="M632" s="30" t="s">
        <v>1263</v>
      </c>
      <c r="N632" s="185" t="s">
        <v>1102</v>
      </c>
      <c r="O632" s="96"/>
      <c r="P632" s="186" t="s">
        <v>14</v>
      </c>
      <c r="Q632" s="187" t="s">
        <v>1893</v>
      </c>
      <c r="R632" s="124" t="s">
        <v>22</v>
      </c>
      <c r="S632" s="102"/>
    </row>
    <row r="633" spans="1:19" s="31" customFormat="1" ht="15" customHeight="1" x14ac:dyDescent="0.2">
      <c r="A633" s="181" t="s">
        <v>551</v>
      </c>
      <c r="B633" s="56">
        <v>6</v>
      </c>
      <c r="C633" s="29">
        <v>28</v>
      </c>
      <c r="D633" s="29">
        <f t="shared" si="36"/>
        <v>22</v>
      </c>
      <c r="E633" s="182">
        <v>1.8287107589149649</v>
      </c>
      <c r="F633" s="182">
        <f t="shared" si="37"/>
        <v>8.5339835416031686</v>
      </c>
      <c r="G633" s="182">
        <v>688.17128924108499</v>
      </c>
      <c r="H633" s="183">
        <v>681.46601645839678</v>
      </c>
      <c r="I633" s="184">
        <f t="shared" si="38"/>
        <v>6172626.1712892409</v>
      </c>
      <c r="J633" s="184">
        <f t="shared" si="39"/>
        <v>6172619.4660164583</v>
      </c>
      <c r="K633" s="43">
        <f>VLOOKUP(A633,'Study area wells'!$A$2:$O$330,6,FALSE)</f>
        <v>6172628</v>
      </c>
      <c r="L633" s="56" t="s">
        <v>66</v>
      </c>
      <c r="M633" s="30" t="s">
        <v>3</v>
      </c>
      <c r="N633" s="185" t="s">
        <v>1102</v>
      </c>
      <c r="O633" s="96"/>
      <c r="P633" s="186" t="s">
        <v>11</v>
      </c>
      <c r="Q633" s="187" t="s">
        <v>1893</v>
      </c>
      <c r="R633" s="124" t="s">
        <v>22</v>
      </c>
      <c r="S633" s="102"/>
    </row>
    <row r="634" spans="1:19" s="31" customFormat="1" ht="15" customHeight="1" x14ac:dyDescent="0.2">
      <c r="A634" s="181" t="s">
        <v>551</v>
      </c>
      <c r="B634" s="56">
        <v>28</v>
      </c>
      <c r="C634" s="29">
        <v>112</v>
      </c>
      <c r="D634" s="29">
        <f t="shared" si="36"/>
        <v>84</v>
      </c>
      <c r="E634" s="182">
        <v>8.5339835416031686</v>
      </c>
      <c r="F634" s="182">
        <f t="shared" si="37"/>
        <v>34.135934166412675</v>
      </c>
      <c r="G634" s="182">
        <v>681.46601645839678</v>
      </c>
      <c r="H634" s="183">
        <v>655.86406583358735</v>
      </c>
      <c r="I634" s="184">
        <f t="shared" si="38"/>
        <v>6172619.4660164583</v>
      </c>
      <c r="J634" s="184">
        <f t="shared" si="39"/>
        <v>6172593.8640658334</v>
      </c>
      <c r="K634" s="43">
        <f>VLOOKUP(A634,'Study area wells'!$A$2:$O$330,6,FALSE)</f>
        <v>6172628</v>
      </c>
      <c r="L634" s="56" t="s">
        <v>55</v>
      </c>
      <c r="M634" s="30" t="s">
        <v>2</v>
      </c>
      <c r="N634" s="185" t="s">
        <v>7</v>
      </c>
      <c r="O634" s="96"/>
      <c r="P634" s="186" t="s">
        <v>15</v>
      </c>
      <c r="Q634" s="118" t="s">
        <v>7</v>
      </c>
      <c r="R634" s="124" t="s">
        <v>25</v>
      </c>
      <c r="S634" s="102"/>
    </row>
    <row r="635" spans="1:19" s="13" customFormat="1" ht="15" customHeight="1" x14ac:dyDescent="0.2">
      <c r="A635" s="38" t="s">
        <v>553</v>
      </c>
      <c r="B635" s="46">
        <v>0</v>
      </c>
      <c r="C635" s="11">
        <v>6</v>
      </c>
      <c r="D635" s="11">
        <f t="shared" si="36"/>
        <v>6</v>
      </c>
      <c r="E635" s="12">
        <v>0</v>
      </c>
      <c r="F635" s="12">
        <f t="shared" si="37"/>
        <v>1.8287107589149649</v>
      </c>
      <c r="G635" s="12">
        <v>726</v>
      </c>
      <c r="H635" s="47">
        <v>724.17128924108499</v>
      </c>
      <c r="I635" s="125">
        <f t="shared" si="38"/>
        <v>6206596</v>
      </c>
      <c r="J635" s="125">
        <f t="shared" si="39"/>
        <v>6206594.1712892409</v>
      </c>
      <c r="K635" s="57">
        <f>VLOOKUP(A635,'Study area wells'!$A$2:$O$330,6,FALSE)</f>
        <v>6206596</v>
      </c>
      <c r="L635" s="46" t="s">
        <v>554</v>
      </c>
      <c r="M635" s="14" t="s">
        <v>3</v>
      </c>
      <c r="N635" s="61" t="s">
        <v>1102</v>
      </c>
      <c r="O635" s="90"/>
      <c r="P635" s="76" t="s">
        <v>11</v>
      </c>
      <c r="Q635" s="104" t="s">
        <v>1893</v>
      </c>
      <c r="R635" s="119" t="s">
        <v>22</v>
      </c>
      <c r="S635" s="58"/>
    </row>
    <row r="636" spans="1:19" s="13" customFormat="1" ht="15" customHeight="1" x14ac:dyDescent="0.2">
      <c r="A636" s="38" t="s">
        <v>553</v>
      </c>
      <c r="B636" s="46">
        <v>6</v>
      </c>
      <c r="C636" s="11">
        <v>15</v>
      </c>
      <c r="D636" s="11">
        <f t="shared" si="36"/>
        <v>9</v>
      </c>
      <c r="E636" s="12">
        <v>1.8287107589149649</v>
      </c>
      <c r="F636" s="12">
        <f t="shared" si="37"/>
        <v>4.5717768972874122</v>
      </c>
      <c r="G636" s="12">
        <v>724.17128924108499</v>
      </c>
      <c r="H636" s="47">
        <v>721.42822310271254</v>
      </c>
      <c r="I636" s="125">
        <f t="shared" si="38"/>
        <v>6206594.1712892409</v>
      </c>
      <c r="J636" s="125">
        <f t="shared" si="39"/>
        <v>6206591.4282231024</v>
      </c>
      <c r="K636" s="57">
        <f>VLOOKUP(A636,'Study area wells'!$A$2:$O$330,6,FALSE)</f>
        <v>6206596</v>
      </c>
      <c r="L636" s="46" t="s">
        <v>555</v>
      </c>
      <c r="M636" s="14" t="s">
        <v>3</v>
      </c>
      <c r="N636" s="61" t="s">
        <v>1102</v>
      </c>
      <c r="O636" s="90"/>
      <c r="P636" s="76" t="s">
        <v>11</v>
      </c>
      <c r="Q636" s="104" t="s">
        <v>1893</v>
      </c>
      <c r="R636" s="119" t="s">
        <v>22</v>
      </c>
      <c r="S636" s="58"/>
    </row>
    <row r="637" spans="1:19" s="13" customFormat="1" ht="15" customHeight="1" x14ac:dyDescent="0.2">
      <c r="A637" s="38" t="s">
        <v>553</v>
      </c>
      <c r="B637" s="46">
        <v>15</v>
      </c>
      <c r="C637" s="11">
        <v>35</v>
      </c>
      <c r="D637" s="11">
        <f t="shared" si="36"/>
        <v>20</v>
      </c>
      <c r="E637" s="12">
        <v>4.5717768972874122</v>
      </c>
      <c r="F637" s="12">
        <f t="shared" si="37"/>
        <v>10.667479427003961</v>
      </c>
      <c r="G637" s="12">
        <v>721.42822310271254</v>
      </c>
      <c r="H637" s="47">
        <v>715.33252057299603</v>
      </c>
      <c r="I637" s="125">
        <f t="shared" si="38"/>
        <v>6206591.4282231024</v>
      </c>
      <c r="J637" s="125">
        <f t="shared" si="39"/>
        <v>6206585.3325205734</v>
      </c>
      <c r="K637" s="57">
        <f>VLOOKUP(A637,'Study area wells'!$A$2:$O$330,6,FALSE)</f>
        <v>6206596</v>
      </c>
      <c r="L637" s="46" t="s">
        <v>556</v>
      </c>
      <c r="M637" s="14" t="s">
        <v>3</v>
      </c>
      <c r="N637" s="61" t="s">
        <v>1102</v>
      </c>
      <c r="O637" s="90"/>
      <c r="P637" s="76" t="s">
        <v>15</v>
      </c>
      <c r="Q637" s="114" t="s">
        <v>7</v>
      </c>
      <c r="R637" s="119" t="s">
        <v>33</v>
      </c>
      <c r="S637" s="58"/>
    </row>
    <row r="638" spans="1:19" s="13" customFormat="1" ht="15" customHeight="1" x14ac:dyDescent="0.2">
      <c r="A638" s="38" t="s">
        <v>553</v>
      </c>
      <c r="B638" s="46">
        <v>35</v>
      </c>
      <c r="C638" s="11">
        <v>56</v>
      </c>
      <c r="D638" s="11">
        <f t="shared" si="36"/>
        <v>21</v>
      </c>
      <c r="E638" s="12">
        <v>10.667479427003961</v>
      </c>
      <c r="F638" s="12">
        <f t="shared" si="37"/>
        <v>17.067967083206337</v>
      </c>
      <c r="G638" s="12">
        <v>715.33252057299603</v>
      </c>
      <c r="H638" s="47">
        <v>708.93203291679367</v>
      </c>
      <c r="I638" s="125">
        <f t="shared" si="38"/>
        <v>6206585.3325205734</v>
      </c>
      <c r="J638" s="125">
        <f t="shared" si="39"/>
        <v>6206578.9320329167</v>
      </c>
      <c r="K638" s="57">
        <f>VLOOKUP(A638,'Study area wells'!$A$2:$O$330,6,FALSE)</f>
        <v>6206596</v>
      </c>
      <c r="L638" s="46" t="s">
        <v>55</v>
      </c>
      <c r="M638" s="14" t="s">
        <v>2</v>
      </c>
      <c r="N638" s="61" t="s">
        <v>7</v>
      </c>
      <c r="O638" s="90"/>
      <c r="P638" s="76" t="s">
        <v>15</v>
      </c>
      <c r="Q638" s="114" t="s">
        <v>7</v>
      </c>
      <c r="R638" s="119" t="s">
        <v>25</v>
      </c>
      <c r="S638" s="58"/>
    </row>
    <row r="639" spans="1:19" s="13" customFormat="1" ht="15" customHeight="1" x14ac:dyDescent="0.2">
      <c r="A639" s="38" t="s">
        <v>553</v>
      </c>
      <c r="B639" s="46">
        <v>56</v>
      </c>
      <c r="C639" s="11">
        <v>62</v>
      </c>
      <c r="D639" s="11">
        <f t="shared" si="36"/>
        <v>6</v>
      </c>
      <c r="E639" s="12">
        <v>17.067967083206337</v>
      </c>
      <c r="F639" s="12">
        <f t="shared" si="37"/>
        <v>18.896677842121303</v>
      </c>
      <c r="G639" s="12">
        <v>708.93203291679367</v>
      </c>
      <c r="H639" s="47">
        <v>707.10332215787867</v>
      </c>
      <c r="I639" s="125">
        <f t="shared" si="38"/>
        <v>6206578.9320329167</v>
      </c>
      <c r="J639" s="125">
        <f t="shared" si="39"/>
        <v>6206577.1033221576</v>
      </c>
      <c r="K639" s="57">
        <f>VLOOKUP(A639,'Study area wells'!$A$2:$O$330,6,FALSE)</f>
        <v>6206596</v>
      </c>
      <c r="L639" s="46" t="s">
        <v>557</v>
      </c>
      <c r="M639" s="14" t="s">
        <v>2</v>
      </c>
      <c r="N639" s="61" t="s">
        <v>7</v>
      </c>
      <c r="O639" s="90"/>
      <c r="P639" s="76" t="s">
        <v>15</v>
      </c>
      <c r="Q639" s="114" t="s">
        <v>7</v>
      </c>
      <c r="R639" s="119" t="s">
        <v>25</v>
      </c>
      <c r="S639" s="58"/>
    </row>
    <row r="640" spans="1:19" s="13" customFormat="1" ht="15" customHeight="1" x14ac:dyDescent="0.2">
      <c r="A640" s="38" t="s">
        <v>553</v>
      </c>
      <c r="B640" s="46">
        <v>62</v>
      </c>
      <c r="C640" s="11">
        <v>70</v>
      </c>
      <c r="D640" s="11">
        <f t="shared" si="36"/>
        <v>8</v>
      </c>
      <c r="E640" s="12">
        <v>18.896677842121303</v>
      </c>
      <c r="F640" s="12">
        <f t="shared" si="37"/>
        <v>21.334958854007922</v>
      </c>
      <c r="G640" s="12">
        <v>707.10332215787867</v>
      </c>
      <c r="H640" s="47">
        <v>704.66504114599206</v>
      </c>
      <c r="I640" s="125">
        <f t="shared" si="38"/>
        <v>6206577.1033221576</v>
      </c>
      <c r="J640" s="125">
        <f t="shared" si="39"/>
        <v>6206574.6650411459</v>
      </c>
      <c r="K640" s="57">
        <f>VLOOKUP(A640,'Study area wells'!$A$2:$O$330,6,FALSE)</f>
        <v>6206596</v>
      </c>
      <c r="L640" s="46" t="s">
        <v>55</v>
      </c>
      <c r="M640" s="14" t="s">
        <v>2</v>
      </c>
      <c r="N640" s="61" t="s">
        <v>7</v>
      </c>
      <c r="O640" s="90"/>
      <c r="P640" s="76" t="s">
        <v>15</v>
      </c>
      <c r="Q640" s="114" t="s">
        <v>7</v>
      </c>
      <c r="R640" s="119" t="s">
        <v>25</v>
      </c>
      <c r="S640" s="58"/>
    </row>
    <row r="641" spans="1:19" s="13" customFormat="1" ht="15" customHeight="1" x14ac:dyDescent="0.2">
      <c r="A641" s="38" t="s">
        <v>553</v>
      </c>
      <c r="B641" s="46">
        <v>70</v>
      </c>
      <c r="C641" s="11">
        <v>77</v>
      </c>
      <c r="D641" s="11">
        <f t="shared" si="36"/>
        <v>7</v>
      </c>
      <c r="E641" s="12">
        <v>21.334958854007922</v>
      </c>
      <c r="F641" s="12">
        <f t="shared" si="37"/>
        <v>23.468454739408717</v>
      </c>
      <c r="G641" s="12">
        <v>704.66504114599206</v>
      </c>
      <c r="H641" s="47">
        <v>702.53154526059132</v>
      </c>
      <c r="I641" s="125">
        <f t="shared" si="38"/>
        <v>6206574.6650411459</v>
      </c>
      <c r="J641" s="125">
        <f t="shared" si="39"/>
        <v>6206572.5315452609</v>
      </c>
      <c r="K641" s="57">
        <f>VLOOKUP(A641,'Study area wells'!$A$2:$O$330,6,FALSE)</f>
        <v>6206596</v>
      </c>
      <c r="L641" s="46" t="s">
        <v>558</v>
      </c>
      <c r="M641" s="14" t="s">
        <v>1077</v>
      </c>
      <c r="N641" s="61" t="s">
        <v>7</v>
      </c>
      <c r="O641" s="90"/>
      <c r="P641" s="76" t="s">
        <v>12</v>
      </c>
      <c r="Q641" s="114"/>
      <c r="R641" s="119" t="s">
        <v>33</v>
      </c>
      <c r="S641" s="58"/>
    </row>
    <row r="642" spans="1:19" s="13" customFormat="1" ht="15" customHeight="1" x14ac:dyDescent="0.2">
      <c r="A642" s="38" t="s">
        <v>553</v>
      </c>
      <c r="B642" s="46">
        <v>77</v>
      </c>
      <c r="C642" s="11">
        <v>200</v>
      </c>
      <c r="D642" s="11">
        <f t="shared" ref="D642:D705" si="40">C642-B642</f>
        <v>123</v>
      </c>
      <c r="E642" s="12">
        <v>23.468454739408717</v>
      </c>
      <c r="F642" s="12">
        <f t="shared" ref="F642:F705" si="41">C642/3.281</f>
        <v>60.957025297165494</v>
      </c>
      <c r="G642" s="12">
        <v>702.53154526059132</v>
      </c>
      <c r="H642" s="47">
        <v>665.0429747028345</v>
      </c>
      <c r="I642" s="125">
        <f t="shared" ref="I642:I705" si="42">K642-E642</f>
        <v>6206572.5315452609</v>
      </c>
      <c r="J642" s="125">
        <f t="shared" ref="J642:J705" si="43">K642-F642</f>
        <v>6206535.042974703</v>
      </c>
      <c r="K642" s="57">
        <f>VLOOKUP(A642,'Study area wells'!$A$2:$O$330,6,FALSE)</f>
        <v>6206596</v>
      </c>
      <c r="L642" s="46" t="s">
        <v>559</v>
      </c>
      <c r="M642" s="14" t="s">
        <v>2</v>
      </c>
      <c r="N642" s="61" t="s">
        <v>7</v>
      </c>
      <c r="O642" s="90"/>
      <c r="P642" s="73"/>
      <c r="Q642" s="114"/>
      <c r="R642" s="119"/>
      <c r="S642" s="58"/>
    </row>
    <row r="643" spans="1:19" s="13" customFormat="1" ht="15" customHeight="1" x14ac:dyDescent="0.2">
      <c r="A643" s="38" t="s">
        <v>553</v>
      </c>
      <c r="B643" s="46">
        <v>200</v>
      </c>
      <c r="C643" s="11">
        <v>205</v>
      </c>
      <c r="D643" s="11">
        <f t="shared" si="40"/>
        <v>5</v>
      </c>
      <c r="E643" s="12">
        <v>60.957025297165494</v>
      </c>
      <c r="F643" s="12">
        <f t="shared" si="41"/>
        <v>62.480950929594634</v>
      </c>
      <c r="G643" s="12">
        <v>665.0429747028345</v>
      </c>
      <c r="H643" s="47">
        <v>663.51904907040534</v>
      </c>
      <c r="I643" s="125">
        <f t="shared" si="42"/>
        <v>6206535.042974703</v>
      </c>
      <c r="J643" s="125">
        <f t="shared" si="43"/>
        <v>6206533.5190490708</v>
      </c>
      <c r="K643" s="57">
        <f>VLOOKUP(A643,'Study area wells'!$A$2:$O$330,6,FALSE)</f>
        <v>6206596</v>
      </c>
      <c r="L643" s="46" t="s">
        <v>560</v>
      </c>
      <c r="M643" s="14" t="s">
        <v>1091</v>
      </c>
      <c r="N643" s="61" t="s">
        <v>7</v>
      </c>
      <c r="O643" s="90"/>
      <c r="P643" s="73"/>
      <c r="Q643" s="114"/>
      <c r="R643" s="119"/>
      <c r="S643" s="58"/>
    </row>
    <row r="644" spans="1:19" s="13" customFormat="1" ht="15" customHeight="1" x14ac:dyDescent="0.2">
      <c r="A644" s="38" t="s">
        <v>553</v>
      </c>
      <c r="B644" s="46">
        <v>205</v>
      </c>
      <c r="C644" s="11">
        <v>230</v>
      </c>
      <c r="D644" s="11">
        <f t="shared" si="40"/>
        <v>25</v>
      </c>
      <c r="E644" s="12">
        <v>62.480950929594634</v>
      </c>
      <c r="F644" s="12">
        <f t="shared" si="41"/>
        <v>70.100579091740315</v>
      </c>
      <c r="G644" s="12">
        <v>663.51904907040534</v>
      </c>
      <c r="H644" s="47">
        <v>655.89942090825969</v>
      </c>
      <c r="I644" s="125">
        <f t="shared" si="42"/>
        <v>6206533.5190490708</v>
      </c>
      <c r="J644" s="125">
        <f t="shared" si="43"/>
        <v>6206525.8994209087</v>
      </c>
      <c r="K644" s="57">
        <f>VLOOKUP(A644,'Study area wells'!$A$2:$O$330,6,FALSE)</f>
        <v>6206596</v>
      </c>
      <c r="L644" s="46" t="s">
        <v>559</v>
      </c>
      <c r="M644" s="14" t="s">
        <v>2</v>
      </c>
      <c r="N644" s="61" t="s">
        <v>7</v>
      </c>
      <c r="O644" s="94"/>
      <c r="P644" s="73"/>
      <c r="Q644" s="114"/>
      <c r="R644" s="119"/>
      <c r="S644" s="58"/>
    </row>
    <row r="645" spans="1:19" s="13" customFormat="1" ht="15" customHeight="1" x14ac:dyDescent="0.2">
      <c r="A645" s="38" t="s">
        <v>553</v>
      </c>
      <c r="B645" s="46">
        <v>230</v>
      </c>
      <c r="C645" s="11">
        <v>294</v>
      </c>
      <c r="D645" s="11">
        <f t="shared" si="40"/>
        <v>64</v>
      </c>
      <c r="E645" s="12">
        <v>70.100579091740315</v>
      </c>
      <c r="F645" s="12">
        <f t="shared" si="41"/>
        <v>89.606827186833286</v>
      </c>
      <c r="G645" s="12">
        <v>655.89942090825969</v>
      </c>
      <c r="H645" s="47">
        <v>636.39317281316676</v>
      </c>
      <c r="I645" s="125">
        <f t="shared" si="42"/>
        <v>6206525.8994209087</v>
      </c>
      <c r="J645" s="125">
        <f t="shared" si="43"/>
        <v>6206506.3931728136</v>
      </c>
      <c r="K645" s="57">
        <f>VLOOKUP(A645,'Study area wells'!$A$2:$O$330,6,FALSE)</f>
        <v>6206596</v>
      </c>
      <c r="L645" s="46" t="s">
        <v>560</v>
      </c>
      <c r="M645" s="14" t="s">
        <v>1091</v>
      </c>
      <c r="N645" s="61" t="s">
        <v>7</v>
      </c>
      <c r="O645" s="94"/>
      <c r="P645" s="73"/>
      <c r="Q645" s="114"/>
      <c r="R645" s="119"/>
      <c r="S645" s="58"/>
    </row>
    <row r="646" spans="1:19" s="13" customFormat="1" ht="15" customHeight="1" x14ac:dyDescent="0.2">
      <c r="A646" s="38" t="s">
        <v>553</v>
      </c>
      <c r="B646" s="46">
        <v>294</v>
      </c>
      <c r="C646" s="11">
        <v>296</v>
      </c>
      <c r="D646" s="11">
        <f t="shared" si="40"/>
        <v>2</v>
      </c>
      <c r="E646" s="12">
        <v>89.606827186833286</v>
      </c>
      <c r="F646" s="12">
        <f t="shared" si="41"/>
        <v>90.216397439804936</v>
      </c>
      <c r="G646" s="12">
        <v>636.39317281316676</v>
      </c>
      <c r="H646" s="47">
        <v>635.78360256019505</v>
      </c>
      <c r="I646" s="125">
        <f t="shared" si="42"/>
        <v>6206506.3931728136</v>
      </c>
      <c r="J646" s="125">
        <f t="shared" si="43"/>
        <v>6206505.7836025599</v>
      </c>
      <c r="K646" s="57">
        <f>VLOOKUP(A646,'Study area wells'!$A$2:$O$330,6,FALSE)</f>
        <v>6206596</v>
      </c>
      <c r="L646" s="46" t="s">
        <v>559</v>
      </c>
      <c r="M646" s="14" t="s">
        <v>2</v>
      </c>
      <c r="N646" s="61" t="s">
        <v>7</v>
      </c>
      <c r="O646" s="90"/>
      <c r="P646" s="73"/>
      <c r="Q646" s="114"/>
      <c r="R646" s="119"/>
      <c r="S646" s="58"/>
    </row>
    <row r="647" spans="1:19" s="13" customFormat="1" ht="15" customHeight="1" x14ac:dyDescent="0.2">
      <c r="A647" s="38" t="s">
        <v>553</v>
      </c>
      <c r="B647" s="46">
        <v>296</v>
      </c>
      <c r="C647" s="11">
        <v>320</v>
      </c>
      <c r="D647" s="11">
        <f t="shared" si="40"/>
        <v>24</v>
      </c>
      <c r="E647" s="12">
        <v>90.216397439804936</v>
      </c>
      <c r="F647" s="12">
        <f t="shared" si="41"/>
        <v>97.531240475464799</v>
      </c>
      <c r="G647" s="12">
        <v>635.78360256019505</v>
      </c>
      <c r="H647" s="47">
        <v>628.46875952453524</v>
      </c>
      <c r="I647" s="125">
        <f t="shared" si="42"/>
        <v>6206505.7836025599</v>
      </c>
      <c r="J647" s="125">
        <f t="shared" si="43"/>
        <v>6206498.4687595246</v>
      </c>
      <c r="K647" s="57">
        <f>VLOOKUP(A647,'Study area wells'!$A$2:$O$330,6,FALSE)</f>
        <v>6206596</v>
      </c>
      <c r="L647" s="46" t="s">
        <v>561</v>
      </c>
      <c r="M647" s="14" t="s">
        <v>1091</v>
      </c>
      <c r="N647" s="61" t="s">
        <v>7</v>
      </c>
      <c r="O647" s="90" t="s">
        <v>46</v>
      </c>
      <c r="P647" s="73"/>
      <c r="Q647" s="114"/>
      <c r="R647" s="119"/>
      <c r="S647" s="58"/>
    </row>
    <row r="648" spans="1:19" ht="15" customHeight="1" x14ac:dyDescent="0.2">
      <c r="A648" s="39" t="s">
        <v>562</v>
      </c>
      <c r="B648" s="48">
        <v>0</v>
      </c>
      <c r="C648" s="15">
        <v>2</v>
      </c>
      <c r="D648" s="15">
        <f t="shared" si="40"/>
        <v>2</v>
      </c>
      <c r="E648" s="16">
        <v>0</v>
      </c>
      <c r="F648" s="16">
        <f t="shared" si="41"/>
        <v>0.6095702529716549</v>
      </c>
      <c r="G648" s="16">
        <v>726</v>
      </c>
      <c r="H648" s="49">
        <v>725.39042974702829</v>
      </c>
      <c r="I648" s="125">
        <f t="shared" si="42"/>
        <v>6177462</v>
      </c>
      <c r="J648" s="125">
        <f t="shared" si="43"/>
        <v>6177461.3904297473</v>
      </c>
      <c r="K648" s="57">
        <f>VLOOKUP(A648,'Study area wells'!$A$2:$O$330,6,FALSE)</f>
        <v>6177462</v>
      </c>
      <c r="L648" s="48" t="s">
        <v>563</v>
      </c>
      <c r="M648" s="17" t="s">
        <v>1011</v>
      </c>
      <c r="N648" s="62" t="s">
        <v>1102</v>
      </c>
      <c r="O648" s="87"/>
      <c r="P648" s="68" t="s">
        <v>16</v>
      </c>
      <c r="Q648" s="106" t="s">
        <v>1893</v>
      </c>
      <c r="R648" s="120" t="s">
        <v>27</v>
      </c>
    </row>
    <row r="649" spans="1:19" ht="15" customHeight="1" x14ac:dyDescent="0.2">
      <c r="A649" s="39" t="s">
        <v>562</v>
      </c>
      <c r="B649" s="48">
        <v>2</v>
      </c>
      <c r="C649" s="15">
        <v>197</v>
      </c>
      <c r="D649" s="15">
        <f t="shared" si="40"/>
        <v>195</v>
      </c>
      <c r="E649" s="16">
        <v>0.6095702529716549</v>
      </c>
      <c r="F649" s="16">
        <f t="shared" si="41"/>
        <v>60.042669917708011</v>
      </c>
      <c r="G649" s="16">
        <v>725.39042974702829</v>
      </c>
      <c r="H649" s="49">
        <v>665.95733008229195</v>
      </c>
      <c r="I649" s="125">
        <f t="shared" si="42"/>
        <v>6177461.3904297473</v>
      </c>
      <c r="J649" s="125">
        <f t="shared" si="43"/>
        <v>6177401.9573300825</v>
      </c>
      <c r="K649" s="57">
        <f>VLOOKUP(A649,'Study area wells'!$A$2:$O$330,6,FALSE)</f>
        <v>6177462</v>
      </c>
      <c r="L649" s="48" t="s">
        <v>564</v>
      </c>
      <c r="M649" s="17" t="s">
        <v>1</v>
      </c>
      <c r="N649" s="62" t="s">
        <v>7</v>
      </c>
      <c r="O649" s="87"/>
      <c r="P649" s="68" t="s">
        <v>10</v>
      </c>
      <c r="Q649" s="109" t="s">
        <v>7</v>
      </c>
      <c r="R649" s="120" t="s">
        <v>29</v>
      </c>
    </row>
    <row r="650" spans="1:19" ht="15" customHeight="1" x14ac:dyDescent="0.2">
      <c r="A650" s="39" t="s">
        <v>562</v>
      </c>
      <c r="B650" s="48">
        <v>197</v>
      </c>
      <c r="C650" s="15">
        <v>285</v>
      </c>
      <c r="D650" s="15">
        <f t="shared" si="40"/>
        <v>88</v>
      </c>
      <c r="E650" s="16">
        <v>60.042669917708011</v>
      </c>
      <c r="F650" s="16">
        <f t="shared" si="41"/>
        <v>86.86376104846083</v>
      </c>
      <c r="G650" s="16">
        <v>665.95733008229195</v>
      </c>
      <c r="H650" s="49">
        <v>639.13623895153921</v>
      </c>
      <c r="I650" s="125">
        <f t="shared" si="42"/>
        <v>6177401.9573300825</v>
      </c>
      <c r="J650" s="125">
        <f t="shared" si="43"/>
        <v>6177375.1362389512</v>
      </c>
      <c r="K650" s="57">
        <f>VLOOKUP(A650,'Study area wells'!$A$2:$O$330,6,FALSE)</f>
        <v>6177462</v>
      </c>
      <c r="L650" s="48" t="s">
        <v>565</v>
      </c>
      <c r="M650" s="17" t="s">
        <v>1</v>
      </c>
      <c r="N650" s="62" t="s">
        <v>7</v>
      </c>
      <c r="O650" s="87"/>
      <c r="P650" s="68" t="s">
        <v>10</v>
      </c>
      <c r="Q650" s="109" t="s">
        <v>7</v>
      </c>
      <c r="R650" s="120" t="s">
        <v>29</v>
      </c>
    </row>
    <row r="651" spans="1:19" ht="15" customHeight="1" x14ac:dyDescent="0.2">
      <c r="A651" s="39" t="s">
        <v>562</v>
      </c>
      <c r="B651" s="48">
        <v>285</v>
      </c>
      <c r="C651" s="15">
        <v>460</v>
      </c>
      <c r="D651" s="15">
        <f t="shared" si="40"/>
        <v>175</v>
      </c>
      <c r="E651" s="16">
        <v>86.86376104846083</v>
      </c>
      <c r="F651" s="16">
        <f t="shared" si="41"/>
        <v>140.20115818348063</v>
      </c>
      <c r="G651" s="16">
        <v>639.13623895153921</v>
      </c>
      <c r="H651" s="49">
        <v>585.79884181651937</v>
      </c>
      <c r="I651" s="125">
        <f t="shared" si="42"/>
        <v>6177375.1362389512</v>
      </c>
      <c r="J651" s="125">
        <f t="shared" si="43"/>
        <v>6177321.7988418164</v>
      </c>
      <c r="K651" s="57">
        <f>VLOOKUP(A651,'Study area wells'!$A$2:$O$330,6,FALSE)</f>
        <v>6177462</v>
      </c>
      <c r="L651" s="48" t="s">
        <v>1115</v>
      </c>
      <c r="M651" s="17" t="s">
        <v>1</v>
      </c>
      <c r="N651" s="62" t="s">
        <v>7</v>
      </c>
      <c r="O651" s="87"/>
      <c r="P651" s="68" t="s">
        <v>10</v>
      </c>
      <c r="Q651" s="109" t="s">
        <v>7</v>
      </c>
      <c r="R651" s="120" t="s">
        <v>29</v>
      </c>
    </row>
    <row r="652" spans="1:19" s="13" customFormat="1" ht="15" customHeight="1" x14ac:dyDescent="0.2">
      <c r="A652" s="38" t="s">
        <v>566</v>
      </c>
      <c r="B652" s="46">
        <v>0</v>
      </c>
      <c r="C652" s="11">
        <v>11</v>
      </c>
      <c r="D652" s="11">
        <f t="shared" si="40"/>
        <v>11</v>
      </c>
      <c r="E652" s="12">
        <v>0</v>
      </c>
      <c r="F652" s="12">
        <f t="shared" si="41"/>
        <v>3.3526363913441024</v>
      </c>
      <c r="G652" s="12">
        <v>725</v>
      </c>
      <c r="H652" s="47">
        <v>721.64736360865595</v>
      </c>
      <c r="I652" s="125">
        <f t="shared" si="42"/>
        <v>6193656</v>
      </c>
      <c r="J652" s="125">
        <f t="shared" si="43"/>
        <v>6193652.6473636087</v>
      </c>
      <c r="K652" s="57">
        <f>VLOOKUP(A652,'Study area wells'!$A$2:$O$330,6,FALSE)</f>
        <v>6193656</v>
      </c>
      <c r="L652" s="46" t="s">
        <v>66</v>
      </c>
      <c r="M652" s="14" t="s">
        <v>3</v>
      </c>
      <c r="N652" s="61" t="s">
        <v>1102</v>
      </c>
      <c r="O652" s="90"/>
      <c r="P652" s="76" t="s">
        <v>11</v>
      </c>
      <c r="Q652" s="104" t="s">
        <v>1893</v>
      </c>
      <c r="R652" s="119" t="s">
        <v>22</v>
      </c>
      <c r="S652" s="58"/>
    </row>
    <row r="653" spans="1:19" s="13" customFormat="1" ht="15" customHeight="1" x14ac:dyDescent="0.2">
      <c r="A653" s="38" t="s">
        <v>566</v>
      </c>
      <c r="B653" s="46">
        <v>11</v>
      </c>
      <c r="C653" s="11">
        <v>64</v>
      </c>
      <c r="D653" s="11">
        <f t="shared" si="40"/>
        <v>53</v>
      </c>
      <c r="E653" s="12">
        <v>3.3526363913441024</v>
      </c>
      <c r="F653" s="12">
        <f t="shared" si="41"/>
        <v>19.506248095092957</v>
      </c>
      <c r="G653" s="12">
        <v>721.64736360865595</v>
      </c>
      <c r="H653" s="47">
        <v>705.49375190490707</v>
      </c>
      <c r="I653" s="125">
        <f t="shared" si="42"/>
        <v>6193652.6473636087</v>
      </c>
      <c r="J653" s="125">
        <f t="shared" si="43"/>
        <v>6193636.4937519049</v>
      </c>
      <c r="K653" s="57">
        <f>VLOOKUP(A653,'Study area wells'!$A$2:$O$330,6,FALSE)</f>
        <v>6193656</v>
      </c>
      <c r="L653" s="46" t="s">
        <v>567</v>
      </c>
      <c r="M653" s="24" t="s">
        <v>1958</v>
      </c>
      <c r="N653" s="69" t="s">
        <v>1895</v>
      </c>
      <c r="O653" s="90"/>
      <c r="P653" s="76" t="s">
        <v>18</v>
      </c>
      <c r="Q653" s="104" t="s">
        <v>1893</v>
      </c>
      <c r="R653" s="119" t="s">
        <v>359</v>
      </c>
      <c r="S653" s="58"/>
    </row>
    <row r="654" spans="1:19" s="13" customFormat="1" ht="15" customHeight="1" x14ac:dyDescent="0.2">
      <c r="A654" s="38" t="s">
        <v>566</v>
      </c>
      <c r="B654" s="46">
        <v>64</v>
      </c>
      <c r="C654" s="11">
        <v>76</v>
      </c>
      <c r="D654" s="11">
        <f t="shared" si="40"/>
        <v>12</v>
      </c>
      <c r="E654" s="12">
        <v>19.506248095092957</v>
      </c>
      <c r="F654" s="12">
        <f t="shared" si="41"/>
        <v>23.163669612922888</v>
      </c>
      <c r="G654" s="12">
        <v>705.49375190490707</v>
      </c>
      <c r="H654" s="47">
        <v>701.83633038707717</v>
      </c>
      <c r="I654" s="125">
        <f t="shared" si="42"/>
        <v>6193636.4937519049</v>
      </c>
      <c r="J654" s="125">
        <f t="shared" si="43"/>
        <v>6193632.8363303868</v>
      </c>
      <c r="K654" s="57">
        <f>VLOOKUP(A654,'Study area wells'!$A$2:$O$330,6,FALSE)</f>
        <v>6193656</v>
      </c>
      <c r="L654" s="46" t="s">
        <v>1116</v>
      </c>
      <c r="M654" s="24" t="s">
        <v>1958</v>
      </c>
      <c r="N654" s="69" t="s">
        <v>1895</v>
      </c>
      <c r="O654" s="90" t="s">
        <v>1279</v>
      </c>
      <c r="P654" s="76" t="s">
        <v>14</v>
      </c>
      <c r="Q654" s="104" t="s">
        <v>1893</v>
      </c>
      <c r="R654" s="119" t="s">
        <v>1016</v>
      </c>
      <c r="S654" s="58"/>
    </row>
    <row r="655" spans="1:19" s="13" customFormat="1" ht="15" customHeight="1" x14ac:dyDescent="0.2">
      <c r="A655" s="38" t="s">
        <v>566</v>
      </c>
      <c r="B655" s="46">
        <v>76</v>
      </c>
      <c r="C655" s="11">
        <v>85</v>
      </c>
      <c r="D655" s="11">
        <f t="shared" si="40"/>
        <v>9</v>
      </c>
      <c r="E655" s="12">
        <v>23.163669612922888</v>
      </c>
      <c r="F655" s="12">
        <f t="shared" si="41"/>
        <v>25.906735751295336</v>
      </c>
      <c r="G655" s="12">
        <v>701.83633038707717</v>
      </c>
      <c r="H655" s="47">
        <v>699.09326424870471</v>
      </c>
      <c r="I655" s="125">
        <f t="shared" si="42"/>
        <v>6193632.8363303868</v>
      </c>
      <c r="J655" s="125">
        <f t="shared" si="43"/>
        <v>6193630.0932642492</v>
      </c>
      <c r="K655" s="57">
        <f>VLOOKUP(A655,'Study area wells'!$A$2:$O$330,6,FALSE)</f>
        <v>6193656</v>
      </c>
      <c r="L655" s="46" t="s">
        <v>568</v>
      </c>
      <c r="M655" s="14" t="s">
        <v>2</v>
      </c>
      <c r="N655" s="61" t="s">
        <v>7</v>
      </c>
      <c r="O655" s="90"/>
      <c r="P655" s="76" t="s">
        <v>15</v>
      </c>
      <c r="Q655" s="114" t="s">
        <v>7</v>
      </c>
      <c r="R655" s="119" t="s">
        <v>25</v>
      </c>
      <c r="S655" s="58"/>
    </row>
    <row r="656" spans="1:19" ht="15" customHeight="1" x14ac:dyDescent="0.2">
      <c r="A656" s="39" t="s">
        <v>569</v>
      </c>
      <c r="B656" s="48">
        <v>0</v>
      </c>
      <c r="C656" s="15">
        <v>23</v>
      </c>
      <c r="D656" s="15">
        <f t="shared" si="40"/>
        <v>23</v>
      </c>
      <c r="E656" s="16">
        <v>0</v>
      </c>
      <c r="F656" s="16">
        <f t="shared" si="41"/>
        <v>7.0100579091740318</v>
      </c>
      <c r="G656" s="16">
        <v>732</v>
      </c>
      <c r="H656" s="49">
        <v>724.98994209082593</v>
      </c>
      <c r="I656" s="125">
        <f t="shared" si="42"/>
        <v>6165777</v>
      </c>
      <c r="J656" s="125">
        <f t="shared" si="43"/>
        <v>6165769.9899420906</v>
      </c>
      <c r="K656" s="57">
        <f>VLOOKUP(A656,'Study area wells'!$A$2:$O$330,6,FALSE)</f>
        <v>6165777</v>
      </c>
      <c r="L656" s="48" t="s">
        <v>570</v>
      </c>
      <c r="M656" s="17" t="s">
        <v>3</v>
      </c>
      <c r="N656" s="62" t="s">
        <v>1102</v>
      </c>
      <c r="O656" s="87"/>
      <c r="P656" s="68" t="s">
        <v>11</v>
      </c>
      <c r="Q656" s="106" t="s">
        <v>1893</v>
      </c>
      <c r="R656" s="120" t="s">
        <v>22</v>
      </c>
    </row>
    <row r="657" spans="1:19" ht="15" customHeight="1" x14ac:dyDescent="0.2">
      <c r="A657" s="39" t="s">
        <v>569</v>
      </c>
      <c r="B657" s="48">
        <v>23</v>
      </c>
      <c r="C657" s="15">
        <v>78</v>
      </c>
      <c r="D657" s="15">
        <f t="shared" si="40"/>
        <v>55</v>
      </c>
      <c r="E657" s="16">
        <v>7.0100579091740318</v>
      </c>
      <c r="F657" s="16">
        <f t="shared" si="41"/>
        <v>23.773239865894542</v>
      </c>
      <c r="G657" s="16">
        <v>724.98994209082593</v>
      </c>
      <c r="H657" s="49">
        <v>708.22676013410546</v>
      </c>
      <c r="I657" s="125">
        <f t="shared" si="42"/>
        <v>6165769.9899420906</v>
      </c>
      <c r="J657" s="125">
        <f t="shared" si="43"/>
        <v>6165753.2267601341</v>
      </c>
      <c r="K657" s="57">
        <f>VLOOKUP(A657,'Study area wells'!$A$2:$O$330,6,FALSE)</f>
        <v>6165777</v>
      </c>
      <c r="L657" s="48" t="s">
        <v>571</v>
      </c>
      <c r="M657" s="17" t="s">
        <v>3</v>
      </c>
      <c r="N657" s="62" t="s">
        <v>1102</v>
      </c>
      <c r="O657" s="87"/>
      <c r="P657" s="68" t="s">
        <v>18</v>
      </c>
      <c r="Q657" s="106" t="s">
        <v>1893</v>
      </c>
      <c r="R657" s="120" t="s">
        <v>22</v>
      </c>
    </row>
    <row r="658" spans="1:19" ht="15" customHeight="1" x14ac:dyDescent="0.2">
      <c r="A658" s="39" t="s">
        <v>569</v>
      </c>
      <c r="B658" s="48">
        <v>78</v>
      </c>
      <c r="C658" s="15">
        <v>88</v>
      </c>
      <c r="D658" s="15">
        <f t="shared" si="40"/>
        <v>10</v>
      </c>
      <c r="E658" s="16">
        <v>23.773239865894542</v>
      </c>
      <c r="F658" s="16">
        <f t="shared" si="41"/>
        <v>26.821091130752819</v>
      </c>
      <c r="G658" s="16">
        <v>708.22676013410546</v>
      </c>
      <c r="H658" s="49">
        <v>705.17890886924715</v>
      </c>
      <c r="I658" s="125">
        <f t="shared" si="42"/>
        <v>6165753.2267601341</v>
      </c>
      <c r="J658" s="125">
        <f t="shared" si="43"/>
        <v>6165750.1789088696</v>
      </c>
      <c r="K658" s="57">
        <f>VLOOKUP(A658,'Study area wells'!$A$2:$O$330,6,FALSE)</f>
        <v>6165777</v>
      </c>
      <c r="L658" s="48" t="s">
        <v>572</v>
      </c>
      <c r="M658" s="17" t="s">
        <v>3</v>
      </c>
      <c r="N658" s="62" t="s">
        <v>1102</v>
      </c>
      <c r="O658" s="87"/>
      <c r="P658" s="68" t="s">
        <v>18</v>
      </c>
      <c r="Q658" s="106" t="s">
        <v>1893</v>
      </c>
      <c r="R658" s="120" t="s">
        <v>22</v>
      </c>
    </row>
    <row r="659" spans="1:19" ht="15" customHeight="1" x14ac:dyDescent="0.2">
      <c r="A659" s="39" t="s">
        <v>569</v>
      </c>
      <c r="B659" s="48">
        <v>88</v>
      </c>
      <c r="C659" s="15">
        <v>101</v>
      </c>
      <c r="D659" s="15">
        <f t="shared" si="40"/>
        <v>13</v>
      </c>
      <c r="E659" s="16">
        <v>26.821091130752819</v>
      </c>
      <c r="F659" s="16">
        <f t="shared" si="41"/>
        <v>30.783297775068576</v>
      </c>
      <c r="G659" s="16">
        <v>705.17890886924715</v>
      </c>
      <c r="H659" s="49">
        <v>701.2167022249314</v>
      </c>
      <c r="I659" s="125">
        <f t="shared" si="42"/>
        <v>6165750.1789088696</v>
      </c>
      <c r="J659" s="125">
        <f t="shared" si="43"/>
        <v>6165746.2167022247</v>
      </c>
      <c r="K659" s="57">
        <f>VLOOKUP(A659,'Study area wells'!$A$2:$O$330,6,FALSE)</f>
        <v>6165777</v>
      </c>
      <c r="L659" s="48" t="s">
        <v>19</v>
      </c>
      <c r="M659" s="17" t="s">
        <v>5</v>
      </c>
      <c r="N659" s="62" t="s">
        <v>1894</v>
      </c>
      <c r="O659" s="87"/>
      <c r="P659" s="68" t="s">
        <v>19</v>
      </c>
      <c r="Q659" s="106" t="s">
        <v>1893</v>
      </c>
      <c r="R659" s="120" t="s">
        <v>35</v>
      </c>
    </row>
    <row r="660" spans="1:19" ht="15" customHeight="1" x14ac:dyDescent="0.2">
      <c r="A660" s="39" t="s">
        <v>569</v>
      </c>
      <c r="B660" s="48">
        <v>101</v>
      </c>
      <c r="C660" s="15">
        <v>114</v>
      </c>
      <c r="D660" s="15">
        <f t="shared" si="40"/>
        <v>13</v>
      </c>
      <c r="E660" s="16">
        <v>30.783297775068576</v>
      </c>
      <c r="F660" s="16">
        <f t="shared" si="41"/>
        <v>34.745504419384332</v>
      </c>
      <c r="G660" s="16">
        <v>701.2167022249314</v>
      </c>
      <c r="H660" s="49">
        <v>697.25449558061564</v>
      </c>
      <c r="I660" s="125">
        <f t="shared" si="42"/>
        <v>6165746.2167022247</v>
      </c>
      <c r="J660" s="125">
        <f t="shared" si="43"/>
        <v>6165742.2544955807</v>
      </c>
      <c r="K660" s="57">
        <f>VLOOKUP(A660,'Study area wells'!$A$2:$O$330,6,FALSE)</f>
        <v>6165777</v>
      </c>
      <c r="L660" s="48" t="s">
        <v>573</v>
      </c>
      <c r="M660" s="17" t="s">
        <v>1</v>
      </c>
      <c r="N660" s="62" t="s">
        <v>7</v>
      </c>
      <c r="O660" s="87"/>
      <c r="P660" s="68" t="s">
        <v>10</v>
      </c>
      <c r="Q660" s="109" t="s">
        <v>7</v>
      </c>
      <c r="R660" s="120" t="s">
        <v>29</v>
      </c>
    </row>
    <row r="661" spans="1:19" ht="15" customHeight="1" x14ac:dyDescent="0.2">
      <c r="A661" s="39" t="s">
        <v>569</v>
      </c>
      <c r="B661" s="48">
        <v>114</v>
      </c>
      <c r="C661" s="15">
        <v>158</v>
      </c>
      <c r="D661" s="15">
        <f t="shared" si="40"/>
        <v>44</v>
      </c>
      <c r="E661" s="16">
        <v>34.745504419384332</v>
      </c>
      <c r="F661" s="16">
        <f t="shared" si="41"/>
        <v>48.156049984760742</v>
      </c>
      <c r="G661" s="16">
        <v>697.25449558061564</v>
      </c>
      <c r="H661" s="49">
        <v>683.84395001523922</v>
      </c>
      <c r="I661" s="125">
        <f t="shared" si="42"/>
        <v>6165742.2544955807</v>
      </c>
      <c r="J661" s="125">
        <f t="shared" si="43"/>
        <v>6165728.8439500155</v>
      </c>
      <c r="K661" s="57">
        <f>VLOOKUP(A661,'Study area wells'!$A$2:$O$330,6,FALSE)</f>
        <v>6165777</v>
      </c>
      <c r="L661" s="48" t="s">
        <v>574</v>
      </c>
      <c r="M661" s="17" t="s">
        <v>1091</v>
      </c>
      <c r="N661" s="62" t="s">
        <v>7</v>
      </c>
      <c r="O661" s="87"/>
      <c r="P661" s="68" t="s">
        <v>13</v>
      </c>
      <c r="Q661" s="109" t="s">
        <v>7</v>
      </c>
      <c r="R661" s="120" t="s">
        <v>25</v>
      </c>
    </row>
    <row r="662" spans="1:19" s="13" customFormat="1" ht="15" customHeight="1" x14ac:dyDescent="0.2">
      <c r="A662" s="38" t="s">
        <v>575</v>
      </c>
      <c r="B662" s="46">
        <v>0</v>
      </c>
      <c r="C662" s="11">
        <v>19</v>
      </c>
      <c r="D662" s="11">
        <f t="shared" si="40"/>
        <v>19</v>
      </c>
      <c r="E662" s="12">
        <v>0</v>
      </c>
      <c r="F662" s="12">
        <f t="shared" si="41"/>
        <v>5.790917403230722</v>
      </c>
      <c r="G662" s="12">
        <v>790</v>
      </c>
      <c r="H662" s="47">
        <v>784.20908259676924</v>
      </c>
      <c r="I662" s="125">
        <f t="shared" si="42"/>
        <v>6181643</v>
      </c>
      <c r="J662" s="125">
        <f t="shared" si="43"/>
        <v>6181637.2090825969</v>
      </c>
      <c r="K662" s="57">
        <f>VLOOKUP(A662,'Study area wells'!$A$2:$O$330,6,FALSE)</f>
        <v>6181643</v>
      </c>
      <c r="L662" s="46" t="s">
        <v>576</v>
      </c>
      <c r="M662" s="14" t="s">
        <v>1263</v>
      </c>
      <c r="N662" s="61" t="s">
        <v>1102</v>
      </c>
      <c r="O662" s="90"/>
      <c r="P662" s="76" t="s">
        <v>14</v>
      </c>
      <c r="Q662" s="104" t="s">
        <v>1893</v>
      </c>
      <c r="R662" s="119" t="s">
        <v>22</v>
      </c>
      <c r="S662" s="58"/>
    </row>
    <row r="663" spans="1:19" s="13" customFormat="1" ht="15" customHeight="1" x14ac:dyDescent="0.2">
      <c r="A663" s="38" t="s">
        <v>575</v>
      </c>
      <c r="B663" s="46">
        <v>19</v>
      </c>
      <c r="C663" s="11">
        <v>358</v>
      </c>
      <c r="D663" s="11">
        <f t="shared" si="40"/>
        <v>339</v>
      </c>
      <c r="E663" s="12">
        <v>5.790917403230722</v>
      </c>
      <c r="F663" s="12">
        <f t="shared" si="41"/>
        <v>109.11307528192624</v>
      </c>
      <c r="G663" s="12">
        <v>784.20908259676924</v>
      </c>
      <c r="H663" s="47">
        <v>680.88692471807371</v>
      </c>
      <c r="I663" s="125">
        <f t="shared" si="42"/>
        <v>6181637.2090825969</v>
      </c>
      <c r="J663" s="125">
        <f t="shared" si="43"/>
        <v>6181533.8869247185</v>
      </c>
      <c r="K663" s="57">
        <f>VLOOKUP(A663,'Study area wells'!$A$2:$O$330,6,FALSE)</f>
        <v>6181643</v>
      </c>
      <c r="L663" s="46" t="s">
        <v>1117</v>
      </c>
      <c r="M663" s="14" t="s">
        <v>2</v>
      </c>
      <c r="N663" s="61" t="s">
        <v>7</v>
      </c>
      <c r="O663" s="90"/>
      <c r="P663" s="76" t="s">
        <v>15</v>
      </c>
      <c r="Q663" s="114" t="s">
        <v>7</v>
      </c>
      <c r="R663" s="119" t="s">
        <v>25</v>
      </c>
      <c r="S663" s="58"/>
    </row>
    <row r="664" spans="1:19" s="13" customFormat="1" ht="15" customHeight="1" x14ac:dyDescent="0.2">
      <c r="A664" s="38" t="s">
        <v>575</v>
      </c>
      <c r="B664" s="46">
        <v>358</v>
      </c>
      <c r="C664" s="11">
        <v>367</v>
      </c>
      <c r="D664" s="11">
        <f t="shared" si="40"/>
        <v>9</v>
      </c>
      <c r="E664" s="12">
        <v>109.11307528192624</v>
      </c>
      <c r="F664" s="12">
        <f t="shared" si="41"/>
        <v>111.85614142029868</v>
      </c>
      <c r="G664" s="12">
        <v>680.88692471807371</v>
      </c>
      <c r="H664" s="47">
        <v>678.14385857970137</v>
      </c>
      <c r="I664" s="125">
        <f t="shared" si="42"/>
        <v>6181533.8869247185</v>
      </c>
      <c r="J664" s="125">
        <f t="shared" si="43"/>
        <v>6181531.1438585799</v>
      </c>
      <c r="K664" s="57">
        <f>VLOOKUP(A664,'Study area wells'!$A$2:$O$330,6,FALSE)</f>
        <v>6181643</v>
      </c>
      <c r="L664" s="46" t="s">
        <v>56</v>
      </c>
      <c r="M664" s="14" t="s">
        <v>2</v>
      </c>
      <c r="N664" s="61" t="s">
        <v>7</v>
      </c>
      <c r="O664" s="90"/>
      <c r="P664" s="76" t="s">
        <v>15</v>
      </c>
      <c r="Q664" s="114" t="s">
        <v>7</v>
      </c>
      <c r="R664" s="119" t="s">
        <v>25</v>
      </c>
      <c r="S664" s="58"/>
    </row>
    <row r="665" spans="1:19" s="13" customFormat="1" ht="15" customHeight="1" x14ac:dyDescent="0.2">
      <c r="A665" s="38" t="s">
        <v>575</v>
      </c>
      <c r="B665" s="46">
        <v>367</v>
      </c>
      <c r="C665" s="11">
        <v>401</v>
      </c>
      <c r="D665" s="11">
        <f t="shared" si="40"/>
        <v>34</v>
      </c>
      <c r="E665" s="12">
        <v>111.85614142029868</v>
      </c>
      <c r="F665" s="12">
        <f t="shared" si="41"/>
        <v>122.21883572081681</v>
      </c>
      <c r="G665" s="12">
        <v>678.14385857970137</v>
      </c>
      <c r="H665" s="47">
        <v>667.78116427918314</v>
      </c>
      <c r="I665" s="125">
        <f t="shared" si="42"/>
        <v>6181531.1438585799</v>
      </c>
      <c r="J665" s="125">
        <f t="shared" si="43"/>
        <v>6181520.7811642792</v>
      </c>
      <c r="K665" s="57">
        <f>VLOOKUP(A665,'Study area wells'!$A$2:$O$330,6,FALSE)</f>
        <v>6181643</v>
      </c>
      <c r="L665" s="46" t="s">
        <v>56</v>
      </c>
      <c r="M665" s="14" t="s">
        <v>2</v>
      </c>
      <c r="N665" s="61" t="s">
        <v>7</v>
      </c>
      <c r="O665" s="90"/>
      <c r="P665" s="76" t="s">
        <v>15</v>
      </c>
      <c r="Q665" s="114" t="s">
        <v>7</v>
      </c>
      <c r="R665" s="119" t="s">
        <v>25</v>
      </c>
      <c r="S665" s="58"/>
    </row>
    <row r="666" spans="1:19" ht="15" customHeight="1" x14ac:dyDescent="0.2">
      <c r="A666" s="39" t="s">
        <v>577</v>
      </c>
      <c r="B666" s="48">
        <v>0</v>
      </c>
      <c r="C666" s="15">
        <v>34</v>
      </c>
      <c r="D666" s="15">
        <f t="shared" si="40"/>
        <v>34</v>
      </c>
      <c r="E666" s="16">
        <v>0</v>
      </c>
      <c r="F666" s="16">
        <f t="shared" si="41"/>
        <v>10.362694300518134</v>
      </c>
      <c r="G666" s="16">
        <v>834</v>
      </c>
      <c r="H666" s="49">
        <v>823.63730569948189</v>
      </c>
      <c r="I666" s="125">
        <f t="shared" si="42"/>
        <v>6179757</v>
      </c>
      <c r="J666" s="125">
        <f t="shared" si="43"/>
        <v>6179746.6373056993</v>
      </c>
      <c r="K666" s="57">
        <f>VLOOKUP(A666,'Study area wells'!$A$2:$O$330,6,FALSE)</f>
        <v>6179757</v>
      </c>
      <c r="L666" s="48" t="s">
        <v>578</v>
      </c>
      <c r="M666" s="17" t="s">
        <v>3</v>
      </c>
      <c r="N666" s="62" t="s">
        <v>1102</v>
      </c>
      <c r="O666" s="87"/>
      <c r="P666" s="68" t="s">
        <v>11</v>
      </c>
      <c r="Q666" s="106" t="s">
        <v>1893</v>
      </c>
      <c r="R666" s="120" t="s">
        <v>22</v>
      </c>
    </row>
    <row r="667" spans="1:19" ht="15" customHeight="1" x14ac:dyDescent="0.2">
      <c r="A667" s="39" t="s">
        <v>577</v>
      </c>
      <c r="B667" s="48">
        <v>34</v>
      </c>
      <c r="C667" s="15">
        <v>90</v>
      </c>
      <c r="D667" s="15">
        <f t="shared" si="40"/>
        <v>56</v>
      </c>
      <c r="E667" s="16">
        <v>10.362694300518134</v>
      </c>
      <c r="F667" s="16">
        <f t="shared" si="41"/>
        <v>27.430661383724473</v>
      </c>
      <c r="G667" s="16">
        <v>823.63730569948189</v>
      </c>
      <c r="H667" s="49">
        <v>806.56933861627556</v>
      </c>
      <c r="I667" s="125">
        <f t="shared" si="42"/>
        <v>6179746.6373056993</v>
      </c>
      <c r="J667" s="125">
        <f t="shared" si="43"/>
        <v>6179729.569338616</v>
      </c>
      <c r="K667" s="57">
        <f>VLOOKUP(A667,'Study area wells'!$A$2:$O$330,6,FALSE)</f>
        <v>6179757</v>
      </c>
      <c r="L667" s="48" t="s">
        <v>579</v>
      </c>
      <c r="M667" s="17" t="s">
        <v>2</v>
      </c>
      <c r="N667" s="62" t="s">
        <v>7</v>
      </c>
      <c r="O667" s="87"/>
      <c r="P667" s="68" t="s">
        <v>15</v>
      </c>
      <c r="Q667" s="109" t="s">
        <v>7</v>
      </c>
      <c r="R667" s="120" t="s">
        <v>25</v>
      </c>
    </row>
    <row r="668" spans="1:19" ht="15" customHeight="1" x14ac:dyDescent="0.2">
      <c r="A668" s="39" t="s">
        <v>577</v>
      </c>
      <c r="B668" s="48">
        <v>90</v>
      </c>
      <c r="C668" s="15">
        <v>120</v>
      </c>
      <c r="D668" s="15">
        <f t="shared" si="40"/>
        <v>30</v>
      </c>
      <c r="E668" s="16">
        <v>27.430661383724473</v>
      </c>
      <c r="F668" s="16">
        <f t="shared" si="41"/>
        <v>36.574215178299298</v>
      </c>
      <c r="G668" s="16">
        <v>806.56933861627556</v>
      </c>
      <c r="H668" s="49">
        <v>797.42578482170074</v>
      </c>
      <c r="I668" s="125">
        <f t="shared" si="42"/>
        <v>6179729.569338616</v>
      </c>
      <c r="J668" s="125">
        <f t="shared" si="43"/>
        <v>6179720.4257848216</v>
      </c>
      <c r="K668" s="57">
        <f>VLOOKUP(A668,'Study area wells'!$A$2:$O$330,6,FALSE)</f>
        <v>6179757</v>
      </c>
      <c r="L668" s="48" t="s">
        <v>580</v>
      </c>
      <c r="M668" s="17" t="s">
        <v>1</v>
      </c>
      <c r="N668" s="62" t="s">
        <v>7</v>
      </c>
      <c r="O668" s="87"/>
      <c r="P668" s="68" t="s">
        <v>10</v>
      </c>
      <c r="Q668" s="109" t="s">
        <v>7</v>
      </c>
      <c r="R668" s="120" t="s">
        <v>29</v>
      </c>
    </row>
    <row r="669" spans="1:19" ht="15" customHeight="1" x14ac:dyDescent="0.2">
      <c r="A669" s="39" t="s">
        <v>577</v>
      </c>
      <c r="B669" s="48">
        <v>120</v>
      </c>
      <c r="C669" s="15">
        <v>200</v>
      </c>
      <c r="D669" s="15">
        <f t="shared" si="40"/>
        <v>80</v>
      </c>
      <c r="E669" s="16">
        <v>36.574215178299298</v>
      </c>
      <c r="F669" s="16">
        <f t="shared" si="41"/>
        <v>60.957025297165494</v>
      </c>
      <c r="G669" s="16">
        <v>797.42578482170074</v>
      </c>
      <c r="H669" s="49">
        <v>773.0429747028345</v>
      </c>
      <c r="I669" s="125">
        <f t="shared" si="42"/>
        <v>6179720.4257848216</v>
      </c>
      <c r="J669" s="125">
        <f t="shared" si="43"/>
        <v>6179696.042974703</v>
      </c>
      <c r="K669" s="57">
        <f>VLOOKUP(A669,'Study area wells'!$A$2:$O$330,6,FALSE)</f>
        <v>6179757</v>
      </c>
      <c r="L669" s="48" t="s">
        <v>579</v>
      </c>
      <c r="M669" s="17" t="s">
        <v>2</v>
      </c>
      <c r="N669" s="62" t="s">
        <v>7</v>
      </c>
      <c r="O669" s="87"/>
      <c r="P669" s="68" t="s">
        <v>15</v>
      </c>
      <c r="Q669" s="109" t="s">
        <v>7</v>
      </c>
      <c r="R669" s="120" t="s">
        <v>25</v>
      </c>
    </row>
    <row r="670" spans="1:19" s="13" customFormat="1" ht="15" customHeight="1" x14ac:dyDescent="0.2">
      <c r="A670" s="38" t="s">
        <v>581</v>
      </c>
      <c r="B670" s="46">
        <v>0</v>
      </c>
      <c r="C670" s="11">
        <v>17</v>
      </c>
      <c r="D670" s="11">
        <f t="shared" si="40"/>
        <v>17</v>
      </c>
      <c r="E670" s="12">
        <v>0</v>
      </c>
      <c r="F670" s="12">
        <f t="shared" si="41"/>
        <v>5.1813471502590671</v>
      </c>
      <c r="G670" s="12">
        <v>742</v>
      </c>
      <c r="H670" s="47">
        <v>736.81865284974094</v>
      </c>
      <c r="I670" s="125">
        <f t="shared" si="42"/>
        <v>6176774</v>
      </c>
      <c r="J670" s="125">
        <f t="shared" si="43"/>
        <v>6176768.8186528496</v>
      </c>
      <c r="K670" s="57">
        <f>VLOOKUP(A670,'Study area wells'!$A$2:$O$330,6,FALSE)</f>
        <v>6176774</v>
      </c>
      <c r="L670" s="46" t="s">
        <v>582</v>
      </c>
      <c r="M670" s="14" t="s">
        <v>1263</v>
      </c>
      <c r="N670" s="61" t="s">
        <v>1102</v>
      </c>
      <c r="O670" s="90"/>
      <c r="P670" s="76" t="s">
        <v>14</v>
      </c>
      <c r="Q670" s="104" t="s">
        <v>1893</v>
      </c>
      <c r="R670" s="119" t="s">
        <v>22</v>
      </c>
      <c r="S670" s="58"/>
    </row>
    <row r="671" spans="1:19" s="13" customFormat="1" ht="15" customHeight="1" x14ac:dyDescent="0.2">
      <c r="A671" s="38" t="s">
        <v>581</v>
      </c>
      <c r="B671" s="46">
        <v>17</v>
      </c>
      <c r="C671" s="11">
        <v>20</v>
      </c>
      <c r="D671" s="11">
        <f t="shared" si="40"/>
        <v>3</v>
      </c>
      <c r="E671" s="12">
        <v>5.1813471502590671</v>
      </c>
      <c r="F671" s="12">
        <f t="shared" si="41"/>
        <v>6.0957025297165499</v>
      </c>
      <c r="G671" s="12">
        <v>736.81865284974094</v>
      </c>
      <c r="H671" s="47">
        <v>735.9042974702835</v>
      </c>
      <c r="I671" s="125">
        <f t="shared" si="42"/>
        <v>6176768.8186528496</v>
      </c>
      <c r="J671" s="125">
        <f t="shared" si="43"/>
        <v>6176767.9042974701</v>
      </c>
      <c r="K671" s="57">
        <f>VLOOKUP(A671,'Study area wells'!$A$2:$O$330,6,FALSE)</f>
        <v>6176774</v>
      </c>
      <c r="L671" s="46" t="s">
        <v>583</v>
      </c>
      <c r="M671" s="14" t="s">
        <v>1</v>
      </c>
      <c r="N671" s="61" t="s">
        <v>7</v>
      </c>
      <c r="O671" s="90"/>
      <c r="P671" s="76" t="s">
        <v>10</v>
      </c>
      <c r="Q671" s="114" t="s">
        <v>7</v>
      </c>
      <c r="R671" s="119" t="s">
        <v>29</v>
      </c>
      <c r="S671" s="58"/>
    </row>
    <row r="672" spans="1:19" s="13" customFormat="1" ht="15" customHeight="1" x14ac:dyDescent="0.2">
      <c r="A672" s="38" t="s">
        <v>581</v>
      </c>
      <c r="B672" s="46">
        <v>20</v>
      </c>
      <c r="C672" s="11">
        <v>85</v>
      </c>
      <c r="D672" s="11">
        <f t="shared" si="40"/>
        <v>65</v>
      </c>
      <c r="E672" s="12">
        <v>6.0957025297165499</v>
      </c>
      <c r="F672" s="12">
        <f t="shared" si="41"/>
        <v>25.906735751295336</v>
      </c>
      <c r="G672" s="12">
        <v>735.9042974702835</v>
      </c>
      <c r="H672" s="47">
        <v>716.09326424870471</v>
      </c>
      <c r="I672" s="125">
        <f t="shared" si="42"/>
        <v>6176767.9042974701</v>
      </c>
      <c r="J672" s="125">
        <f t="shared" si="43"/>
        <v>6176748.0932642492</v>
      </c>
      <c r="K672" s="57">
        <f>VLOOKUP(A672,'Study area wells'!$A$2:$O$330,6,FALSE)</f>
        <v>6176774</v>
      </c>
      <c r="L672" s="46" t="s">
        <v>584</v>
      </c>
      <c r="M672" s="14" t="s">
        <v>1</v>
      </c>
      <c r="N672" s="61" t="s">
        <v>7</v>
      </c>
      <c r="O672" s="90"/>
      <c r="P672" s="76" t="s">
        <v>10</v>
      </c>
      <c r="Q672" s="114" t="s">
        <v>7</v>
      </c>
      <c r="R672" s="119" t="s">
        <v>29</v>
      </c>
      <c r="S672" s="58"/>
    </row>
    <row r="673" spans="1:19" s="13" customFormat="1" ht="15" customHeight="1" x14ac:dyDescent="0.2">
      <c r="A673" s="38" t="s">
        <v>581</v>
      </c>
      <c r="B673" s="46">
        <v>85</v>
      </c>
      <c r="C673" s="11">
        <v>400</v>
      </c>
      <c r="D673" s="11">
        <f t="shared" si="40"/>
        <v>315</v>
      </c>
      <c r="E673" s="12">
        <v>25.906735751295336</v>
      </c>
      <c r="F673" s="12">
        <f t="shared" si="41"/>
        <v>121.91405059433099</v>
      </c>
      <c r="G673" s="12">
        <v>716.09326424870471</v>
      </c>
      <c r="H673" s="47">
        <v>620.085949405669</v>
      </c>
      <c r="I673" s="125">
        <f t="shared" si="42"/>
        <v>6176748.0932642492</v>
      </c>
      <c r="J673" s="125">
        <f t="shared" si="43"/>
        <v>6176652.085949406</v>
      </c>
      <c r="K673" s="57">
        <f>VLOOKUP(A673,'Study area wells'!$A$2:$O$330,6,FALSE)</f>
        <v>6176774</v>
      </c>
      <c r="L673" s="46" t="s">
        <v>585</v>
      </c>
      <c r="M673" s="14" t="s">
        <v>1</v>
      </c>
      <c r="N673" s="61" t="s">
        <v>7</v>
      </c>
      <c r="O673" s="90"/>
      <c r="P673" s="76" t="s">
        <v>10</v>
      </c>
      <c r="Q673" s="114" t="s">
        <v>7</v>
      </c>
      <c r="R673" s="119" t="s">
        <v>29</v>
      </c>
      <c r="S673" s="58"/>
    </row>
    <row r="674" spans="1:19" ht="15" customHeight="1" x14ac:dyDescent="0.2">
      <c r="A674" s="39" t="s">
        <v>586</v>
      </c>
      <c r="B674" s="48">
        <v>0</v>
      </c>
      <c r="C674" s="15">
        <v>18</v>
      </c>
      <c r="D674" s="15">
        <f t="shared" si="40"/>
        <v>18</v>
      </c>
      <c r="E674" s="16">
        <v>0</v>
      </c>
      <c r="F674" s="16">
        <f t="shared" si="41"/>
        <v>5.486132276744895</v>
      </c>
      <c r="G674" s="16">
        <v>796</v>
      </c>
      <c r="H674" s="49">
        <v>790.51386772325509</v>
      </c>
      <c r="I674" s="125">
        <f t="shared" si="42"/>
        <v>6165470</v>
      </c>
      <c r="J674" s="125">
        <f t="shared" si="43"/>
        <v>6165464.5138677228</v>
      </c>
      <c r="K674" s="57">
        <f>VLOOKUP(A674,'Study area wells'!$A$2:$O$330,6,FALSE)</f>
        <v>6165470</v>
      </c>
      <c r="L674" s="48" t="s">
        <v>587</v>
      </c>
      <c r="M674" s="17" t="s">
        <v>1263</v>
      </c>
      <c r="N674" s="62" t="s">
        <v>1102</v>
      </c>
      <c r="O674" s="87"/>
      <c r="P674" s="68" t="s">
        <v>14</v>
      </c>
      <c r="Q674" s="106" t="s">
        <v>1893</v>
      </c>
      <c r="R674" s="120" t="s">
        <v>22</v>
      </c>
    </row>
    <row r="675" spans="1:19" ht="15" customHeight="1" x14ac:dyDescent="0.2">
      <c r="A675" s="39" t="s">
        <v>586</v>
      </c>
      <c r="B675" s="48">
        <v>18</v>
      </c>
      <c r="C675" s="15">
        <v>73</v>
      </c>
      <c r="D675" s="15">
        <f t="shared" si="40"/>
        <v>55</v>
      </c>
      <c r="E675" s="16">
        <v>5.486132276744895</v>
      </c>
      <c r="F675" s="16">
        <f t="shared" si="41"/>
        <v>22.249314233465405</v>
      </c>
      <c r="G675" s="16">
        <v>790.51386772325509</v>
      </c>
      <c r="H675" s="49">
        <v>773.75068576653462</v>
      </c>
      <c r="I675" s="125">
        <f t="shared" si="42"/>
        <v>6165464.5138677228</v>
      </c>
      <c r="J675" s="125">
        <f t="shared" si="43"/>
        <v>6165447.7506857663</v>
      </c>
      <c r="K675" s="57">
        <f>VLOOKUP(A675,'Study area wells'!$A$2:$O$330,6,FALSE)</f>
        <v>6165470</v>
      </c>
      <c r="L675" s="48" t="s">
        <v>588</v>
      </c>
      <c r="M675" s="17" t="s">
        <v>1091</v>
      </c>
      <c r="N675" s="62" t="s">
        <v>7</v>
      </c>
      <c r="O675" s="87"/>
      <c r="P675" s="68" t="s">
        <v>13</v>
      </c>
      <c r="Q675" s="109" t="s">
        <v>7</v>
      </c>
      <c r="R675" s="120" t="s">
        <v>705</v>
      </c>
    </row>
    <row r="676" spans="1:19" ht="15" customHeight="1" x14ac:dyDescent="0.2">
      <c r="A676" s="39" t="s">
        <v>586</v>
      </c>
      <c r="B676" s="48">
        <v>73</v>
      </c>
      <c r="C676" s="15">
        <v>76</v>
      </c>
      <c r="D676" s="15">
        <f t="shared" si="40"/>
        <v>3</v>
      </c>
      <c r="E676" s="16">
        <v>22.249314233465405</v>
      </c>
      <c r="F676" s="16">
        <f t="shared" si="41"/>
        <v>23.163669612922888</v>
      </c>
      <c r="G676" s="16">
        <v>773.75068576653462</v>
      </c>
      <c r="H676" s="49">
        <v>772.83633038707717</v>
      </c>
      <c r="I676" s="125">
        <f t="shared" si="42"/>
        <v>6165447.7506857663</v>
      </c>
      <c r="J676" s="125">
        <f t="shared" si="43"/>
        <v>6165446.8363303868</v>
      </c>
      <c r="K676" s="57">
        <f>VLOOKUP(A676,'Study area wells'!$A$2:$O$330,6,FALSE)</f>
        <v>6165470</v>
      </c>
      <c r="L676" s="48" t="s">
        <v>589</v>
      </c>
      <c r="M676" s="17" t="s">
        <v>8</v>
      </c>
      <c r="N676" s="62" t="s">
        <v>7</v>
      </c>
      <c r="O676" s="87"/>
      <c r="P676" s="68" t="s">
        <v>20</v>
      </c>
      <c r="Q676" s="109" t="s">
        <v>7</v>
      </c>
      <c r="R676" s="120" t="s">
        <v>33</v>
      </c>
    </row>
    <row r="677" spans="1:19" ht="15" customHeight="1" x14ac:dyDescent="0.2">
      <c r="A677" s="39" t="s">
        <v>586</v>
      </c>
      <c r="B677" s="48">
        <v>76</v>
      </c>
      <c r="C677" s="15">
        <v>94</v>
      </c>
      <c r="D677" s="15">
        <f t="shared" si="40"/>
        <v>18</v>
      </c>
      <c r="E677" s="16">
        <v>23.163669612922888</v>
      </c>
      <c r="F677" s="16">
        <f t="shared" si="41"/>
        <v>28.649801889667781</v>
      </c>
      <c r="G677" s="16">
        <v>772.83633038707717</v>
      </c>
      <c r="H677" s="49">
        <v>767.35019811033226</v>
      </c>
      <c r="I677" s="125">
        <f t="shared" si="42"/>
        <v>6165446.8363303868</v>
      </c>
      <c r="J677" s="125">
        <f t="shared" si="43"/>
        <v>6165441.3501981106</v>
      </c>
      <c r="K677" s="57">
        <f>VLOOKUP(A677,'Study area wells'!$A$2:$O$330,6,FALSE)</f>
        <v>6165470</v>
      </c>
      <c r="L677" s="48" t="s">
        <v>10</v>
      </c>
      <c r="M677" s="17" t="s">
        <v>1</v>
      </c>
      <c r="N677" s="62" t="s">
        <v>7</v>
      </c>
      <c r="O677" s="87"/>
      <c r="P677" s="68" t="s">
        <v>10</v>
      </c>
      <c r="Q677" s="109" t="s">
        <v>7</v>
      </c>
      <c r="R677" s="120" t="s">
        <v>29</v>
      </c>
    </row>
    <row r="678" spans="1:19" ht="15" customHeight="1" x14ac:dyDescent="0.2">
      <c r="A678" s="39" t="s">
        <v>586</v>
      </c>
      <c r="B678" s="48">
        <v>94</v>
      </c>
      <c r="C678" s="15">
        <v>110</v>
      </c>
      <c r="D678" s="15">
        <f t="shared" si="40"/>
        <v>16</v>
      </c>
      <c r="E678" s="16">
        <v>28.649801889667781</v>
      </c>
      <c r="F678" s="16">
        <f t="shared" si="41"/>
        <v>33.526363913441024</v>
      </c>
      <c r="G678" s="16">
        <v>767.35019811033226</v>
      </c>
      <c r="H678" s="49">
        <v>762.47363608655894</v>
      </c>
      <c r="I678" s="125">
        <f t="shared" si="42"/>
        <v>6165441.3501981106</v>
      </c>
      <c r="J678" s="125">
        <f t="shared" si="43"/>
        <v>6165436.4736360861</v>
      </c>
      <c r="K678" s="57">
        <f>VLOOKUP(A678,'Study area wells'!$A$2:$O$330,6,FALSE)</f>
        <v>6165470</v>
      </c>
      <c r="L678" s="48" t="s">
        <v>1118</v>
      </c>
      <c r="M678" s="17" t="s">
        <v>2</v>
      </c>
      <c r="N678" s="62" t="s">
        <v>7</v>
      </c>
      <c r="O678" s="87" t="s">
        <v>1215</v>
      </c>
      <c r="P678" s="68" t="s">
        <v>15</v>
      </c>
      <c r="Q678" s="109" t="s">
        <v>7</v>
      </c>
      <c r="R678" s="120" t="s">
        <v>25</v>
      </c>
    </row>
    <row r="679" spans="1:19" ht="15" customHeight="1" x14ac:dyDescent="0.2">
      <c r="A679" s="39" t="s">
        <v>586</v>
      </c>
      <c r="B679" s="48">
        <v>110</v>
      </c>
      <c r="C679" s="15">
        <v>116</v>
      </c>
      <c r="D679" s="15">
        <f t="shared" si="40"/>
        <v>6</v>
      </c>
      <c r="E679" s="16">
        <v>33.526363913441024</v>
      </c>
      <c r="F679" s="16">
        <f t="shared" si="41"/>
        <v>35.35507467235599</v>
      </c>
      <c r="G679" s="16">
        <v>762.47363608655894</v>
      </c>
      <c r="H679" s="49">
        <v>760.64492532764405</v>
      </c>
      <c r="I679" s="125">
        <f t="shared" si="42"/>
        <v>6165436.4736360861</v>
      </c>
      <c r="J679" s="125">
        <f t="shared" si="43"/>
        <v>6165434.644925328</v>
      </c>
      <c r="K679" s="57">
        <f>VLOOKUP(A679,'Study area wells'!$A$2:$O$330,6,FALSE)</f>
        <v>6165470</v>
      </c>
      <c r="L679" s="48" t="s">
        <v>590</v>
      </c>
      <c r="M679" s="17" t="s">
        <v>1077</v>
      </c>
      <c r="N679" s="62" t="s">
        <v>7</v>
      </c>
      <c r="O679" s="87" t="s">
        <v>1215</v>
      </c>
      <c r="P679" s="68" t="s">
        <v>20</v>
      </c>
      <c r="Q679" s="109" t="s">
        <v>7</v>
      </c>
      <c r="R679" s="120" t="s">
        <v>33</v>
      </c>
    </row>
    <row r="680" spans="1:19" ht="15" customHeight="1" x14ac:dyDescent="0.2">
      <c r="A680" s="39" t="s">
        <v>586</v>
      </c>
      <c r="B680" s="48">
        <v>116</v>
      </c>
      <c r="C680" s="15">
        <v>134</v>
      </c>
      <c r="D680" s="15">
        <f t="shared" si="40"/>
        <v>18</v>
      </c>
      <c r="E680" s="16">
        <v>35.35507467235599</v>
      </c>
      <c r="F680" s="16">
        <f t="shared" si="41"/>
        <v>40.841206949100879</v>
      </c>
      <c r="G680" s="16">
        <v>760.64492532764405</v>
      </c>
      <c r="H680" s="49">
        <v>755.15879305089913</v>
      </c>
      <c r="I680" s="125">
        <f t="shared" si="42"/>
        <v>6165434.644925328</v>
      </c>
      <c r="J680" s="125">
        <f t="shared" si="43"/>
        <v>6165429.1587930508</v>
      </c>
      <c r="K680" s="57">
        <f>VLOOKUP(A680,'Study area wells'!$A$2:$O$330,6,FALSE)</f>
        <v>6165470</v>
      </c>
      <c r="L680" s="48" t="s">
        <v>591</v>
      </c>
      <c r="M680" s="17" t="s">
        <v>1077</v>
      </c>
      <c r="N680" s="62" t="s">
        <v>7</v>
      </c>
      <c r="O680" s="87" t="s">
        <v>1215</v>
      </c>
      <c r="P680" s="68" t="s">
        <v>20</v>
      </c>
      <c r="Q680" s="109" t="s">
        <v>7</v>
      </c>
      <c r="R680" s="120" t="s">
        <v>33</v>
      </c>
    </row>
    <row r="681" spans="1:19" ht="15" customHeight="1" x14ac:dyDescent="0.2">
      <c r="A681" s="39" t="s">
        <v>586</v>
      </c>
      <c r="B681" s="48">
        <v>134</v>
      </c>
      <c r="C681" s="15">
        <v>156</v>
      </c>
      <c r="D681" s="15">
        <f t="shared" si="40"/>
        <v>22</v>
      </c>
      <c r="E681" s="16">
        <v>40.841206949100879</v>
      </c>
      <c r="F681" s="16">
        <f t="shared" si="41"/>
        <v>47.546479731789084</v>
      </c>
      <c r="G681" s="16">
        <v>755.15879305089913</v>
      </c>
      <c r="H681" s="49">
        <v>748.45352026821092</v>
      </c>
      <c r="I681" s="125">
        <f t="shared" si="42"/>
        <v>6165429.1587930508</v>
      </c>
      <c r="J681" s="125">
        <f t="shared" si="43"/>
        <v>6165422.4535202682</v>
      </c>
      <c r="K681" s="57">
        <f>VLOOKUP(A681,'Study area wells'!$A$2:$O$330,6,FALSE)</f>
        <v>6165470</v>
      </c>
      <c r="L681" s="48" t="s">
        <v>55</v>
      </c>
      <c r="M681" s="17" t="s">
        <v>2</v>
      </c>
      <c r="N681" s="62" t="s">
        <v>7</v>
      </c>
      <c r="O681" s="87"/>
      <c r="P681" s="68" t="s">
        <v>15</v>
      </c>
      <c r="Q681" s="109" t="s">
        <v>7</v>
      </c>
      <c r="R681" s="120" t="s">
        <v>25</v>
      </c>
    </row>
    <row r="682" spans="1:19" ht="15" customHeight="1" x14ac:dyDescent="0.2">
      <c r="A682" s="39" t="s">
        <v>586</v>
      </c>
      <c r="B682" s="48">
        <v>156</v>
      </c>
      <c r="C682" s="15">
        <v>160</v>
      </c>
      <c r="D682" s="15">
        <f t="shared" si="40"/>
        <v>4</v>
      </c>
      <c r="E682" s="16">
        <v>47.546479731789084</v>
      </c>
      <c r="F682" s="16">
        <f t="shared" si="41"/>
        <v>48.765620237732399</v>
      </c>
      <c r="G682" s="16">
        <v>748.45352026821092</v>
      </c>
      <c r="H682" s="49">
        <v>747.23437976226762</v>
      </c>
      <c r="I682" s="125">
        <f t="shared" si="42"/>
        <v>6165422.4535202682</v>
      </c>
      <c r="J682" s="125">
        <f t="shared" si="43"/>
        <v>6165421.2343797619</v>
      </c>
      <c r="K682" s="57">
        <f>VLOOKUP(A682,'Study area wells'!$A$2:$O$330,6,FALSE)</f>
        <v>6165470</v>
      </c>
      <c r="L682" s="48" t="s">
        <v>592</v>
      </c>
      <c r="M682" s="17" t="s">
        <v>2</v>
      </c>
      <c r="N682" s="62" t="s">
        <v>7</v>
      </c>
      <c r="O682" s="87" t="s">
        <v>1215</v>
      </c>
      <c r="P682" s="68" t="s">
        <v>15</v>
      </c>
      <c r="Q682" s="109" t="s">
        <v>7</v>
      </c>
      <c r="R682" s="120" t="s">
        <v>25</v>
      </c>
    </row>
    <row r="683" spans="1:19" s="22" customFormat="1" ht="15" customHeight="1" x14ac:dyDescent="0.2">
      <c r="A683" s="40" t="s">
        <v>593</v>
      </c>
      <c r="B683" s="50">
        <v>0</v>
      </c>
      <c r="C683" s="19">
        <v>16</v>
      </c>
      <c r="D683" s="19">
        <f t="shared" si="40"/>
        <v>16</v>
      </c>
      <c r="E683" s="20">
        <v>0</v>
      </c>
      <c r="F683" s="20">
        <f t="shared" si="41"/>
        <v>4.8765620237732392</v>
      </c>
      <c r="G683" s="20">
        <v>848</v>
      </c>
      <c r="H683" s="51">
        <v>843.1234379762268</v>
      </c>
      <c r="I683" s="125">
        <f t="shared" si="42"/>
        <v>6179665</v>
      </c>
      <c r="J683" s="125">
        <f t="shared" si="43"/>
        <v>6179660.1234379765</v>
      </c>
      <c r="K683" s="45">
        <f>VLOOKUP(A683,'Study area wells'!$A$2:$O$330,6,FALSE)</f>
        <v>6179665</v>
      </c>
      <c r="L683" s="50" t="s">
        <v>594</v>
      </c>
      <c r="M683" s="21" t="s">
        <v>1263</v>
      </c>
      <c r="N683" s="63" t="s">
        <v>1102</v>
      </c>
      <c r="O683" s="89"/>
      <c r="P683" s="112" t="s">
        <v>14</v>
      </c>
      <c r="Q683" s="113"/>
      <c r="R683" s="121" t="s">
        <v>22</v>
      </c>
      <c r="S683" s="99"/>
    </row>
    <row r="684" spans="1:19" s="22" customFormat="1" ht="15" customHeight="1" x14ac:dyDescent="0.2">
      <c r="A684" s="40" t="s">
        <v>593</v>
      </c>
      <c r="B684" s="50">
        <v>16</v>
      </c>
      <c r="C684" s="19">
        <v>260</v>
      </c>
      <c r="D684" s="19">
        <f t="shared" si="40"/>
        <v>244</v>
      </c>
      <c r="E684" s="20">
        <v>4.8765620237732392</v>
      </c>
      <c r="F684" s="20">
        <f t="shared" si="41"/>
        <v>79.244132886315143</v>
      </c>
      <c r="G684" s="20">
        <v>843.1234379762268</v>
      </c>
      <c r="H684" s="51">
        <v>768.75586711368487</v>
      </c>
      <c r="I684" s="125">
        <f t="shared" si="42"/>
        <v>6179660.1234379765</v>
      </c>
      <c r="J684" s="125">
        <f t="shared" si="43"/>
        <v>6179585.7558671134</v>
      </c>
      <c r="K684" s="45">
        <f>VLOOKUP(A684,'Study area wells'!$A$2:$O$330,6,FALSE)</f>
        <v>6179665</v>
      </c>
      <c r="L684" s="50" t="s">
        <v>595</v>
      </c>
      <c r="M684" s="21" t="s">
        <v>2</v>
      </c>
      <c r="N684" s="63" t="s">
        <v>7</v>
      </c>
      <c r="O684" s="89"/>
      <c r="P684" s="112" t="s">
        <v>15</v>
      </c>
      <c r="Q684" s="113"/>
      <c r="R684" s="121" t="s">
        <v>25</v>
      </c>
      <c r="S684" s="99"/>
    </row>
    <row r="685" spans="1:19" s="13" customFormat="1" ht="15" customHeight="1" x14ac:dyDescent="0.2">
      <c r="A685" s="38" t="s">
        <v>596</v>
      </c>
      <c r="B685" s="46">
        <v>0</v>
      </c>
      <c r="C685" s="11">
        <v>42</v>
      </c>
      <c r="D685" s="11">
        <f t="shared" si="40"/>
        <v>42</v>
      </c>
      <c r="E685" s="12">
        <v>0</v>
      </c>
      <c r="F685" s="12">
        <f t="shared" si="41"/>
        <v>12.800975312404754</v>
      </c>
      <c r="G685" s="12">
        <v>737</v>
      </c>
      <c r="H685" s="47">
        <v>724.19902468759528</v>
      </c>
      <c r="I685" s="125">
        <f t="shared" si="42"/>
        <v>6178534</v>
      </c>
      <c r="J685" s="125">
        <f t="shared" si="43"/>
        <v>6178521.1990246875</v>
      </c>
      <c r="K685" s="57">
        <f>VLOOKUP(A685,'Study area wells'!$A$2:$O$330,6,FALSE)</f>
        <v>6178534</v>
      </c>
      <c r="L685" s="46" t="s">
        <v>597</v>
      </c>
      <c r="M685" s="14" t="s">
        <v>2</v>
      </c>
      <c r="N685" s="61" t="s">
        <v>7</v>
      </c>
      <c r="O685" s="90"/>
      <c r="P685" s="76" t="s">
        <v>15</v>
      </c>
      <c r="Q685" s="114"/>
      <c r="R685" s="119" t="s">
        <v>25</v>
      </c>
      <c r="S685" s="58"/>
    </row>
    <row r="686" spans="1:19" s="13" customFormat="1" ht="15" customHeight="1" x14ac:dyDescent="0.2">
      <c r="A686" s="38" t="s">
        <v>596</v>
      </c>
      <c r="B686" s="46">
        <v>42</v>
      </c>
      <c r="C686" s="11">
        <v>78</v>
      </c>
      <c r="D686" s="11">
        <f t="shared" si="40"/>
        <v>36</v>
      </c>
      <c r="E686" s="12">
        <v>12.800975312404754</v>
      </c>
      <c r="F686" s="12">
        <f t="shared" si="41"/>
        <v>23.773239865894542</v>
      </c>
      <c r="G686" s="12">
        <v>724.19902468759528</v>
      </c>
      <c r="H686" s="47">
        <v>713.22676013410546</v>
      </c>
      <c r="I686" s="125">
        <f t="shared" si="42"/>
        <v>6178521.1990246875</v>
      </c>
      <c r="J686" s="125">
        <f t="shared" si="43"/>
        <v>6178510.2267601341</v>
      </c>
      <c r="K686" s="57">
        <f>VLOOKUP(A686,'Study area wells'!$A$2:$O$330,6,FALSE)</f>
        <v>6178534</v>
      </c>
      <c r="L686" s="46" t="s">
        <v>598</v>
      </c>
      <c r="M686" s="14" t="s">
        <v>2</v>
      </c>
      <c r="N686" s="61" t="s">
        <v>7</v>
      </c>
      <c r="O686" s="90"/>
      <c r="P686" s="76" t="s">
        <v>15</v>
      </c>
      <c r="Q686" s="114"/>
      <c r="R686" s="119" t="s">
        <v>25</v>
      </c>
      <c r="S686" s="58"/>
    </row>
    <row r="687" spans="1:19" s="13" customFormat="1" ht="15" customHeight="1" x14ac:dyDescent="0.2">
      <c r="A687" s="38" t="s">
        <v>596</v>
      </c>
      <c r="B687" s="46">
        <v>78</v>
      </c>
      <c r="C687" s="11">
        <v>119</v>
      </c>
      <c r="D687" s="11">
        <f t="shared" si="40"/>
        <v>41</v>
      </c>
      <c r="E687" s="12">
        <v>23.773239865894542</v>
      </c>
      <c r="F687" s="12">
        <f t="shared" si="41"/>
        <v>36.269430051813472</v>
      </c>
      <c r="G687" s="12">
        <v>713.22676013410546</v>
      </c>
      <c r="H687" s="47">
        <v>700.73056994818648</v>
      </c>
      <c r="I687" s="125">
        <f t="shared" si="42"/>
        <v>6178510.2267601341</v>
      </c>
      <c r="J687" s="125">
        <f t="shared" si="43"/>
        <v>6178497.7305699484</v>
      </c>
      <c r="K687" s="57">
        <f>VLOOKUP(A687,'Study area wells'!$A$2:$O$330,6,FALSE)</f>
        <v>6178534</v>
      </c>
      <c r="L687" s="46" t="s">
        <v>598</v>
      </c>
      <c r="M687" s="14" t="s">
        <v>2</v>
      </c>
      <c r="N687" s="61" t="s">
        <v>7</v>
      </c>
      <c r="O687" s="90"/>
      <c r="P687" s="76" t="s">
        <v>15</v>
      </c>
      <c r="Q687" s="114"/>
      <c r="R687" s="119" t="s">
        <v>25</v>
      </c>
      <c r="S687" s="58"/>
    </row>
    <row r="688" spans="1:19" s="13" customFormat="1" ht="15" customHeight="1" x14ac:dyDescent="0.2">
      <c r="A688" s="38" t="s">
        <v>596</v>
      </c>
      <c r="B688" s="46">
        <v>119</v>
      </c>
      <c r="C688" s="11">
        <v>157</v>
      </c>
      <c r="D688" s="11">
        <f t="shared" si="40"/>
        <v>38</v>
      </c>
      <c r="E688" s="12">
        <v>36.269430051813472</v>
      </c>
      <c r="F688" s="12">
        <f t="shared" si="41"/>
        <v>47.851264858274916</v>
      </c>
      <c r="G688" s="12">
        <v>700.73056994818648</v>
      </c>
      <c r="H688" s="47">
        <v>689.14873514172507</v>
      </c>
      <c r="I688" s="125">
        <f t="shared" si="42"/>
        <v>6178497.7305699484</v>
      </c>
      <c r="J688" s="125">
        <f t="shared" si="43"/>
        <v>6178486.1487351414</v>
      </c>
      <c r="K688" s="57">
        <f>VLOOKUP(A688,'Study area wells'!$A$2:$O$330,6,FALSE)</f>
        <v>6178534</v>
      </c>
      <c r="L688" s="46" t="s">
        <v>1119</v>
      </c>
      <c r="M688" s="14" t="s">
        <v>2</v>
      </c>
      <c r="N688" s="61" t="s">
        <v>7</v>
      </c>
      <c r="O688" s="90"/>
      <c r="P688" s="76" t="s">
        <v>15</v>
      </c>
      <c r="Q688" s="114"/>
      <c r="R688" s="119" t="s">
        <v>25</v>
      </c>
      <c r="S688" s="58"/>
    </row>
    <row r="689" spans="1:19" s="13" customFormat="1" ht="15" customHeight="1" x14ac:dyDescent="0.2">
      <c r="A689" s="38" t="s">
        <v>596</v>
      </c>
      <c r="B689" s="46">
        <v>163</v>
      </c>
      <c r="C689" s="11">
        <v>163</v>
      </c>
      <c r="D689" s="11">
        <f t="shared" si="40"/>
        <v>0</v>
      </c>
      <c r="E689" s="12">
        <v>49.679975617189882</v>
      </c>
      <c r="F689" s="12">
        <f t="shared" si="41"/>
        <v>49.679975617189882</v>
      </c>
      <c r="G689" s="12">
        <v>687.32002438281006</v>
      </c>
      <c r="H689" s="47">
        <v>687.01523925632432</v>
      </c>
      <c r="I689" s="125">
        <f t="shared" si="42"/>
        <v>6178484.3200243833</v>
      </c>
      <c r="J689" s="125">
        <f t="shared" si="43"/>
        <v>6178484.3200243833</v>
      </c>
      <c r="K689" s="57">
        <f>VLOOKUP(A689,'Study area wells'!$A$2:$O$330,6,FALSE)</f>
        <v>6178534</v>
      </c>
      <c r="L689" s="46" t="s">
        <v>599</v>
      </c>
      <c r="M689" s="14" t="s">
        <v>42</v>
      </c>
      <c r="N689" s="61" t="s">
        <v>1894</v>
      </c>
      <c r="O689" s="90"/>
      <c r="P689" s="76" t="s">
        <v>599</v>
      </c>
      <c r="Q689" s="114"/>
      <c r="R689" s="119" t="s">
        <v>158</v>
      </c>
      <c r="S689" s="58"/>
    </row>
    <row r="690" spans="1:19" ht="15" customHeight="1" x14ac:dyDescent="0.2">
      <c r="A690" s="39" t="s">
        <v>600</v>
      </c>
      <c r="B690" s="48">
        <v>0</v>
      </c>
      <c r="C690" s="15">
        <v>295</v>
      </c>
      <c r="D690" s="15">
        <f t="shared" si="40"/>
        <v>295</v>
      </c>
      <c r="E690" s="16">
        <v>0</v>
      </c>
      <c r="F690" s="16">
        <f t="shared" si="41"/>
        <v>89.911612313319111</v>
      </c>
      <c r="G690" s="16">
        <v>726</v>
      </c>
      <c r="H690" s="49">
        <v>636.0883876866809</v>
      </c>
      <c r="I690" s="125">
        <f t="shared" si="42"/>
        <v>6183066</v>
      </c>
      <c r="J690" s="125">
        <f t="shared" si="43"/>
        <v>6182976.0883876868</v>
      </c>
      <c r="K690" s="57">
        <f>VLOOKUP(A690,'Study area wells'!$A$2:$O$330,6,FALSE)</f>
        <v>6183066</v>
      </c>
      <c r="L690" s="48" t="s">
        <v>601</v>
      </c>
      <c r="M690" s="17" t="s">
        <v>1263</v>
      </c>
      <c r="N690" s="62" t="s">
        <v>1102</v>
      </c>
      <c r="O690" s="87"/>
      <c r="P690" s="68" t="s">
        <v>14</v>
      </c>
      <c r="Q690" s="106" t="s">
        <v>1893</v>
      </c>
      <c r="R690" s="120" t="s">
        <v>22</v>
      </c>
    </row>
    <row r="691" spans="1:19" ht="15" customHeight="1" x14ac:dyDescent="0.2">
      <c r="A691" s="39" t="s">
        <v>600</v>
      </c>
      <c r="B691" s="48">
        <v>295</v>
      </c>
      <c r="C691" s="15">
        <v>328</v>
      </c>
      <c r="D691" s="15">
        <f t="shared" si="40"/>
        <v>33</v>
      </c>
      <c r="E691" s="16">
        <v>89.911612313319111</v>
      </c>
      <c r="F691" s="16">
        <f t="shared" si="41"/>
        <v>99.969521487351415</v>
      </c>
      <c r="G691" s="16">
        <v>636.0883876866809</v>
      </c>
      <c r="H691" s="49">
        <v>626.03047851264864</v>
      </c>
      <c r="I691" s="125">
        <f t="shared" si="42"/>
        <v>6182976.0883876868</v>
      </c>
      <c r="J691" s="125">
        <f t="shared" si="43"/>
        <v>6182966.0304785129</v>
      </c>
      <c r="K691" s="57">
        <f>VLOOKUP(A691,'Study area wells'!$A$2:$O$330,6,FALSE)</f>
        <v>6183066</v>
      </c>
      <c r="L691" s="48" t="s">
        <v>602</v>
      </c>
      <c r="M691" s="17" t="s">
        <v>45</v>
      </c>
      <c r="N691" s="62" t="s">
        <v>7</v>
      </c>
      <c r="O691" s="87"/>
      <c r="P691" s="68" t="s">
        <v>13</v>
      </c>
      <c r="Q691" s="109" t="s">
        <v>7</v>
      </c>
      <c r="R691" s="120" t="s">
        <v>397</v>
      </c>
    </row>
    <row r="692" spans="1:19" ht="15" customHeight="1" x14ac:dyDescent="0.2">
      <c r="A692" s="39" t="s">
        <v>600</v>
      </c>
      <c r="B692" s="48">
        <v>328</v>
      </c>
      <c r="C692" s="15">
        <v>337</v>
      </c>
      <c r="D692" s="15">
        <f t="shared" si="40"/>
        <v>9</v>
      </c>
      <c r="E692" s="16">
        <v>99.969521487351415</v>
      </c>
      <c r="F692" s="16">
        <f t="shared" si="41"/>
        <v>102.71258762572386</v>
      </c>
      <c r="G692" s="16">
        <v>626.03047851264864</v>
      </c>
      <c r="H692" s="49">
        <v>623.28741237427619</v>
      </c>
      <c r="I692" s="125">
        <f t="shared" si="42"/>
        <v>6182966.0304785129</v>
      </c>
      <c r="J692" s="125">
        <f t="shared" si="43"/>
        <v>6182963.2874123743</v>
      </c>
      <c r="K692" s="57">
        <f>VLOOKUP(A692,'Study area wells'!$A$2:$O$330,6,FALSE)</f>
        <v>6183066</v>
      </c>
      <c r="L692" s="48" t="s">
        <v>603</v>
      </c>
      <c r="M692" s="17" t="s">
        <v>2</v>
      </c>
      <c r="N692" s="62" t="s">
        <v>7</v>
      </c>
      <c r="O692" s="87"/>
      <c r="P692" s="68" t="s">
        <v>15</v>
      </c>
      <c r="Q692" s="109" t="s">
        <v>7</v>
      </c>
      <c r="R692" s="120" t="s">
        <v>25</v>
      </c>
    </row>
    <row r="693" spans="1:19" s="13" customFormat="1" ht="15" customHeight="1" x14ac:dyDescent="0.2">
      <c r="A693" s="38" t="s">
        <v>604</v>
      </c>
      <c r="B693" s="46">
        <v>0</v>
      </c>
      <c r="C693" s="11">
        <v>295</v>
      </c>
      <c r="D693" s="11">
        <f t="shared" si="40"/>
        <v>295</v>
      </c>
      <c r="E693" s="12">
        <v>0</v>
      </c>
      <c r="F693" s="12">
        <f t="shared" si="41"/>
        <v>89.911612313319111</v>
      </c>
      <c r="G693" s="12">
        <v>729</v>
      </c>
      <c r="H693" s="47">
        <v>639.0883876866809</v>
      </c>
      <c r="I693" s="125">
        <f t="shared" si="42"/>
        <v>6183006</v>
      </c>
      <c r="J693" s="125">
        <f t="shared" si="43"/>
        <v>6182916.0883876868</v>
      </c>
      <c r="K693" s="57">
        <f>VLOOKUP(A693,'Study area wells'!$A$2:$O$330,6,FALSE)</f>
        <v>6183006</v>
      </c>
      <c r="L693" s="46" t="s">
        <v>605</v>
      </c>
      <c r="M693" s="14" t="s">
        <v>1263</v>
      </c>
      <c r="N693" s="61" t="s">
        <v>1102</v>
      </c>
      <c r="O693" s="90"/>
      <c r="P693" s="76" t="s">
        <v>14</v>
      </c>
      <c r="Q693" s="104" t="s">
        <v>1893</v>
      </c>
      <c r="R693" s="119" t="s">
        <v>22</v>
      </c>
      <c r="S693" s="58"/>
    </row>
    <row r="694" spans="1:19" s="13" customFormat="1" ht="15" customHeight="1" x14ac:dyDescent="0.2">
      <c r="A694" s="38" t="s">
        <v>604</v>
      </c>
      <c r="B694" s="46">
        <v>295</v>
      </c>
      <c r="C694" s="11">
        <v>328</v>
      </c>
      <c r="D694" s="11">
        <f t="shared" si="40"/>
        <v>33</v>
      </c>
      <c r="E694" s="12">
        <v>89.911612313319111</v>
      </c>
      <c r="F694" s="12">
        <f t="shared" si="41"/>
        <v>99.969521487351415</v>
      </c>
      <c r="G694" s="12">
        <v>639.0883876866809</v>
      </c>
      <c r="H694" s="47">
        <v>629.03047851264864</v>
      </c>
      <c r="I694" s="125">
        <f t="shared" si="42"/>
        <v>6182916.0883876868</v>
      </c>
      <c r="J694" s="125">
        <f t="shared" si="43"/>
        <v>6182906.0304785129</v>
      </c>
      <c r="K694" s="57">
        <f>VLOOKUP(A694,'Study area wells'!$A$2:$O$330,6,FALSE)</f>
        <v>6183006</v>
      </c>
      <c r="L694" s="46" t="s">
        <v>602</v>
      </c>
      <c r="M694" s="14" t="s">
        <v>1091</v>
      </c>
      <c r="N694" s="61" t="s">
        <v>7</v>
      </c>
      <c r="O694" s="90"/>
      <c r="P694" s="76" t="s">
        <v>13</v>
      </c>
      <c r="Q694" s="114" t="s">
        <v>7</v>
      </c>
      <c r="R694" s="119" t="s">
        <v>397</v>
      </c>
      <c r="S694" s="58"/>
    </row>
    <row r="695" spans="1:19" s="13" customFormat="1" ht="15" customHeight="1" x14ac:dyDescent="0.2">
      <c r="A695" s="38" t="s">
        <v>604</v>
      </c>
      <c r="B695" s="46">
        <v>328</v>
      </c>
      <c r="C695" s="11">
        <v>337</v>
      </c>
      <c r="D695" s="11">
        <f t="shared" si="40"/>
        <v>9</v>
      </c>
      <c r="E695" s="12">
        <v>99.969521487351415</v>
      </c>
      <c r="F695" s="12">
        <f t="shared" si="41"/>
        <v>102.71258762572386</v>
      </c>
      <c r="G695" s="12">
        <v>629.03047851264864</v>
      </c>
      <c r="H695" s="47">
        <v>626.28741237427619</v>
      </c>
      <c r="I695" s="125">
        <f t="shared" si="42"/>
        <v>6182906.0304785129</v>
      </c>
      <c r="J695" s="125">
        <f t="shared" si="43"/>
        <v>6182903.2874123743</v>
      </c>
      <c r="K695" s="57">
        <f>VLOOKUP(A695,'Study area wells'!$A$2:$O$330,6,FALSE)</f>
        <v>6183006</v>
      </c>
      <c r="L695" s="46" t="s">
        <v>603</v>
      </c>
      <c r="M695" s="14" t="s">
        <v>2</v>
      </c>
      <c r="N695" s="61" t="s">
        <v>7</v>
      </c>
      <c r="O695" s="90"/>
      <c r="P695" s="76" t="s">
        <v>15</v>
      </c>
      <c r="Q695" s="114" t="s">
        <v>7</v>
      </c>
      <c r="R695" s="119" t="s">
        <v>25</v>
      </c>
      <c r="S695" s="58"/>
    </row>
    <row r="696" spans="1:19" ht="15" customHeight="1" x14ac:dyDescent="0.2">
      <c r="A696" s="39" t="s">
        <v>606</v>
      </c>
      <c r="B696" s="48">
        <v>0</v>
      </c>
      <c r="C696" s="15">
        <v>41</v>
      </c>
      <c r="D696" s="15">
        <f t="shared" si="40"/>
        <v>41</v>
      </c>
      <c r="E696" s="16">
        <v>0</v>
      </c>
      <c r="F696" s="16">
        <f t="shared" si="41"/>
        <v>12.496190185918927</v>
      </c>
      <c r="G696" s="16">
        <v>713</v>
      </c>
      <c r="H696" s="49">
        <v>700.50380981408102</v>
      </c>
      <c r="I696" s="125">
        <f t="shared" si="42"/>
        <v>6190044</v>
      </c>
      <c r="J696" s="125">
        <f t="shared" si="43"/>
        <v>6190031.5038098143</v>
      </c>
      <c r="K696" s="57">
        <f>VLOOKUP(A696,'Study area wells'!$A$2:$O$330,6,FALSE)</f>
        <v>6190044</v>
      </c>
      <c r="L696" s="48" t="s">
        <v>66</v>
      </c>
      <c r="M696" s="17" t="s">
        <v>3</v>
      </c>
      <c r="N696" s="62" t="s">
        <v>1102</v>
      </c>
      <c r="O696" s="87"/>
      <c r="P696" s="68" t="s">
        <v>11</v>
      </c>
      <c r="Q696" s="106" t="s">
        <v>1893</v>
      </c>
      <c r="R696" s="120" t="s">
        <v>22</v>
      </c>
    </row>
    <row r="697" spans="1:19" ht="15" customHeight="1" x14ac:dyDescent="0.2">
      <c r="A697" s="39" t="s">
        <v>606</v>
      </c>
      <c r="B697" s="48">
        <v>41</v>
      </c>
      <c r="C697" s="15">
        <v>100</v>
      </c>
      <c r="D697" s="15">
        <f t="shared" si="40"/>
        <v>59</v>
      </c>
      <c r="E697" s="16">
        <v>12.496190185918927</v>
      </c>
      <c r="F697" s="16">
        <f t="shared" si="41"/>
        <v>30.478512648582747</v>
      </c>
      <c r="G697" s="16">
        <v>700.50380981408102</v>
      </c>
      <c r="H697" s="49">
        <v>682.52148735141725</v>
      </c>
      <c r="I697" s="125">
        <f t="shared" si="42"/>
        <v>6190031.5038098143</v>
      </c>
      <c r="J697" s="125">
        <f t="shared" si="43"/>
        <v>6190013.5214873515</v>
      </c>
      <c r="K697" s="57">
        <f>VLOOKUP(A697,'Study area wells'!$A$2:$O$330,6,FALSE)</f>
        <v>6190044</v>
      </c>
      <c r="L697" s="48" t="s">
        <v>1120</v>
      </c>
      <c r="M697" s="17" t="s">
        <v>2</v>
      </c>
      <c r="N697" s="62" t="s">
        <v>7</v>
      </c>
      <c r="O697" s="87"/>
      <c r="P697" s="68" t="s">
        <v>15</v>
      </c>
      <c r="Q697" s="109" t="s">
        <v>7</v>
      </c>
      <c r="R697" s="120" t="s">
        <v>25</v>
      </c>
    </row>
    <row r="698" spans="1:19" s="13" customFormat="1" ht="15" customHeight="1" x14ac:dyDescent="0.2">
      <c r="A698" s="38" t="s">
        <v>607</v>
      </c>
      <c r="B698" s="46">
        <v>0</v>
      </c>
      <c r="C698" s="11">
        <v>4</v>
      </c>
      <c r="D698" s="11">
        <f t="shared" si="40"/>
        <v>4</v>
      </c>
      <c r="E698" s="12">
        <v>0</v>
      </c>
      <c r="F698" s="12">
        <f t="shared" si="41"/>
        <v>1.2191405059433098</v>
      </c>
      <c r="G698" s="12">
        <v>744</v>
      </c>
      <c r="H698" s="47">
        <v>742.7808594940567</v>
      </c>
      <c r="I698" s="125">
        <f t="shared" si="42"/>
        <v>6184973</v>
      </c>
      <c r="J698" s="125">
        <f t="shared" si="43"/>
        <v>6184971.7808594937</v>
      </c>
      <c r="K698" s="57">
        <f>VLOOKUP(A698,'Study area wells'!$A$2:$O$330,6,FALSE)</f>
        <v>6184973</v>
      </c>
      <c r="L698" s="46" t="s">
        <v>608</v>
      </c>
      <c r="M698" s="14" t="s">
        <v>1263</v>
      </c>
      <c r="N698" s="61" t="s">
        <v>1102</v>
      </c>
      <c r="O698" s="90"/>
      <c r="P698" s="76" t="s">
        <v>14</v>
      </c>
      <c r="Q698" s="104" t="s">
        <v>1893</v>
      </c>
      <c r="R698" s="119" t="s">
        <v>33</v>
      </c>
      <c r="S698" s="58"/>
    </row>
    <row r="699" spans="1:19" s="13" customFormat="1" ht="15" customHeight="1" x14ac:dyDescent="0.2">
      <c r="A699" s="38" t="s">
        <v>607</v>
      </c>
      <c r="B699" s="46">
        <v>4</v>
      </c>
      <c r="C699" s="11">
        <v>29</v>
      </c>
      <c r="D699" s="11">
        <f t="shared" si="40"/>
        <v>25</v>
      </c>
      <c r="E699" s="12">
        <v>1.2191405059433098</v>
      </c>
      <c r="F699" s="12">
        <f t="shared" si="41"/>
        <v>8.8387686680889974</v>
      </c>
      <c r="G699" s="12">
        <v>742.7808594940567</v>
      </c>
      <c r="H699" s="47">
        <v>735.16123133191104</v>
      </c>
      <c r="I699" s="125">
        <f t="shared" si="42"/>
        <v>6184971.7808594937</v>
      </c>
      <c r="J699" s="125">
        <f t="shared" si="43"/>
        <v>6184964.1612313315</v>
      </c>
      <c r="K699" s="57">
        <f>VLOOKUP(A699,'Study area wells'!$A$2:$O$330,6,FALSE)</f>
        <v>6184973</v>
      </c>
      <c r="L699" s="46" t="s">
        <v>66</v>
      </c>
      <c r="M699" s="14" t="s">
        <v>1121</v>
      </c>
      <c r="N699" s="61" t="s">
        <v>1102</v>
      </c>
      <c r="O699" s="90"/>
      <c r="P699" s="76" t="s">
        <v>11</v>
      </c>
      <c r="Q699" s="104" t="s">
        <v>1893</v>
      </c>
      <c r="R699" s="119" t="s">
        <v>22</v>
      </c>
      <c r="S699" s="58"/>
    </row>
    <row r="700" spans="1:19" s="13" customFormat="1" ht="15" customHeight="1" x14ac:dyDescent="0.2">
      <c r="A700" s="38" t="s">
        <v>607</v>
      </c>
      <c r="B700" s="46">
        <v>29</v>
      </c>
      <c r="C700" s="11">
        <v>76</v>
      </c>
      <c r="D700" s="11">
        <f t="shared" si="40"/>
        <v>47</v>
      </c>
      <c r="E700" s="12">
        <v>8.8387686680889974</v>
      </c>
      <c r="F700" s="12">
        <f t="shared" si="41"/>
        <v>23.163669612922888</v>
      </c>
      <c r="G700" s="12">
        <v>735.16123133191104</v>
      </c>
      <c r="H700" s="47">
        <v>720.83633038707717</v>
      </c>
      <c r="I700" s="125">
        <f t="shared" si="42"/>
        <v>6184964.1612313315</v>
      </c>
      <c r="J700" s="125">
        <f t="shared" si="43"/>
        <v>6184949.8363303868</v>
      </c>
      <c r="K700" s="57">
        <f>VLOOKUP(A700,'Study area wells'!$A$2:$O$330,6,FALSE)</f>
        <v>6184973</v>
      </c>
      <c r="L700" s="46" t="s">
        <v>1123</v>
      </c>
      <c r="M700" s="24" t="s">
        <v>1958</v>
      </c>
      <c r="N700" s="61" t="s">
        <v>1102</v>
      </c>
      <c r="O700" s="90"/>
      <c r="P700" s="76" t="s">
        <v>11</v>
      </c>
      <c r="Q700" s="104" t="s">
        <v>1893</v>
      </c>
      <c r="R700" s="119" t="s">
        <v>22</v>
      </c>
      <c r="S700" s="58"/>
    </row>
    <row r="701" spans="1:19" ht="15" customHeight="1" x14ac:dyDescent="0.2">
      <c r="A701" s="39" t="s">
        <v>609</v>
      </c>
      <c r="B701" s="48">
        <v>0</v>
      </c>
      <c r="C701" s="15">
        <v>8</v>
      </c>
      <c r="D701" s="15">
        <f t="shared" si="40"/>
        <v>8</v>
      </c>
      <c r="E701" s="16">
        <v>0</v>
      </c>
      <c r="F701" s="16">
        <f t="shared" si="41"/>
        <v>2.4382810118866196</v>
      </c>
      <c r="G701" s="16">
        <v>713</v>
      </c>
      <c r="H701" s="49">
        <v>710.5617189881134</v>
      </c>
      <c r="I701" s="125">
        <f t="shared" si="42"/>
        <v>6180195</v>
      </c>
      <c r="J701" s="125">
        <f t="shared" si="43"/>
        <v>6180192.5617189882</v>
      </c>
      <c r="K701" s="57">
        <f>VLOOKUP(A701,'Study area wells'!$A$2:$O$330,6,FALSE)</f>
        <v>6180195</v>
      </c>
      <c r="L701" s="48" t="s">
        <v>610</v>
      </c>
      <c r="M701" s="17" t="s">
        <v>5</v>
      </c>
      <c r="N701" s="62" t="s">
        <v>1894</v>
      </c>
      <c r="O701" s="87"/>
      <c r="P701" s="68" t="s">
        <v>632</v>
      </c>
      <c r="Q701" s="106" t="s">
        <v>1893</v>
      </c>
      <c r="R701" s="120" t="s">
        <v>35</v>
      </c>
    </row>
    <row r="702" spans="1:19" ht="15" customHeight="1" x14ac:dyDescent="0.2">
      <c r="A702" s="39" t="s">
        <v>609</v>
      </c>
      <c r="B702" s="48">
        <v>8</v>
      </c>
      <c r="C702" s="15">
        <v>30</v>
      </c>
      <c r="D702" s="15">
        <f t="shared" si="40"/>
        <v>22</v>
      </c>
      <c r="E702" s="16">
        <v>2.4382810118866196</v>
      </c>
      <c r="F702" s="16">
        <f t="shared" si="41"/>
        <v>9.1435537945748244</v>
      </c>
      <c r="G702" s="16">
        <v>710.5617189881134</v>
      </c>
      <c r="H702" s="49">
        <v>703.85644620542519</v>
      </c>
      <c r="I702" s="125">
        <f t="shared" si="42"/>
        <v>6180192.5617189882</v>
      </c>
      <c r="J702" s="125">
        <f t="shared" si="43"/>
        <v>6180185.8564462056</v>
      </c>
      <c r="K702" s="57">
        <f>VLOOKUP(A702,'Study area wells'!$A$2:$O$330,6,FALSE)</f>
        <v>6180195</v>
      </c>
      <c r="L702" s="48" t="s">
        <v>611</v>
      </c>
      <c r="M702" s="17" t="s">
        <v>3</v>
      </c>
      <c r="N702" s="62" t="s">
        <v>1102</v>
      </c>
      <c r="O702" s="87"/>
      <c r="P702" s="68" t="s">
        <v>11</v>
      </c>
      <c r="Q702" s="106" t="s">
        <v>1893</v>
      </c>
      <c r="R702" s="120" t="s">
        <v>22</v>
      </c>
    </row>
    <row r="703" spans="1:19" ht="15" customHeight="1" x14ac:dyDescent="0.2">
      <c r="A703" s="39" t="s">
        <v>609</v>
      </c>
      <c r="B703" s="48">
        <v>30</v>
      </c>
      <c r="C703" s="15">
        <v>75</v>
      </c>
      <c r="D703" s="15">
        <f t="shared" si="40"/>
        <v>45</v>
      </c>
      <c r="E703" s="16">
        <v>9.1435537945748244</v>
      </c>
      <c r="F703" s="16">
        <f t="shared" si="41"/>
        <v>22.858884486437059</v>
      </c>
      <c r="G703" s="16">
        <v>703.85644620542519</v>
      </c>
      <c r="H703" s="49">
        <v>690.14111551356291</v>
      </c>
      <c r="I703" s="125">
        <f t="shared" si="42"/>
        <v>6180185.8564462056</v>
      </c>
      <c r="J703" s="125">
        <f t="shared" si="43"/>
        <v>6180172.1411155136</v>
      </c>
      <c r="K703" s="57">
        <f>VLOOKUP(A703,'Study area wells'!$A$2:$O$330,6,FALSE)</f>
        <v>6180195</v>
      </c>
      <c r="L703" s="48" t="s">
        <v>21</v>
      </c>
      <c r="M703" s="17" t="s">
        <v>3</v>
      </c>
      <c r="N703" s="62" t="s">
        <v>1102</v>
      </c>
      <c r="O703" s="87"/>
      <c r="P703" s="68" t="s">
        <v>21</v>
      </c>
      <c r="Q703" s="106" t="s">
        <v>1893</v>
      </c>
      <c r="R703" s="120" t="s">
        <v>22</v>
      </c>
    </row>
    <row r="704" spans="1:19" ht="15" customHeight="1" x14ac:dyDescent="0.2">
      <c r="A704" s="39" t="s">
        <v>609</v>
      </c>
      <c r="B704" s="48">
        <v>75</v>
      </c>
      <c r="C704" s="15">
        <v>80</v>
      </c>
      <c r="D704" s="15">
        <f t="shared" si="40"/>
        <v>5</v>
      </c>
      <c r="E704" s="16">
        <v>22.858884486437059</v>
      </c>
      <c r="F704" s="16">
        <f t="shared" si="41"/>
        <v>24.3828101188662</v>
      </c>
      <c r="G704" s="16">
        <v>690.14111551356291</v>
      </c>
      <c r="H704" s="49">
        <v>688.61718988113375</v>
      </c>
      <c r="I704" s="125">
        <f t="shared" si="42"/>
        <v>6180172.1411155136</v>
      </c>
      <c r="J704" s="125">
        <f t="shared" si="43"/>
        <v>6180170.6171898814</v>
      </c>
      <c r="K704" s="57">
        <f>VLOOKUP(A704,'Study area wells'!$A$2:$O$330,6,FALSE)</f>
        <v>6180195</v>
      </c>
      <c r="L704" s="48" t="s">
        <v>612</v>
      </c>
      <c r="M704" s="17" t="s">
        <v>2</v>
      </c>
      <c r="N704" s="62" t="s">
        <v>7</v>
      </c>
      <c r="O704" s="87"/>
      <c r="P704" s="68" t="s">
        <v>15</v>
      </c>
      <c r="Q704" s="109" t="s">
        <v>7</v>
      </c>
      <c r="R704" s="120" t="s">
        <v>25</v>
      </c>
    </row>
    <row r="705" spans="1:19" ht="15" customHeight="1" x14ac:dyDescent="0.2">
      <c r="A705" s="39" t="s">
        <v>609</v>
      </c>
      <c r="B705" s="48">
        <v>80</v>
      </c>
      <c r="C705" s="15">
        <v>180</v>
      </c>
      <c r="D705" s="15">
        <f t="shared" si="40"/>
        <v>100</v>
      </c>
      <c r="E705" s="16">
        <v>24.3828101188662</v>
      </c>
      <c r="F705" s="16">
        <f t="shared" si="41"/>
        <v>54.861322767448947</v>
      </c>
      <c r="G705" s="16">
        <v>688.61718988113375</v>
      </c>
      <c r="H705" s="49">
        <v>658.138677232551</v>
      </c>
      <c r="I705" s="125">
        <f t="shared" si="42"/>
        <v>6180170.6171898814</v>
      </c>
      <c r="J705" s="125">
        <f t="shared" si="43"/>
        <v>6180140.1386772329</v>
      </c>
      <c r="K705" s="57">
        <f>VLOOKUP(A705,'Study area wells'!$A$2:$O$330,6,FALSE)</f>
        <v>6180195</v>
      </c>
      <c r="L705" s="48" t="s">
        <v>613</v>
      </c>
      <c r="M705" s="17" t="s">
        <v>1</v>
      </c>
      <c r="N705" s="62" t="s">
        <v>7</v>
      </c>
      <c r="O705" s="87"/>
      <c r="P705" s="68" t="s">
        <v>10</v>
      </c>
      <c r="Q705" s="109" t="s">
        <v>7</v>
      </c>
      <c r="R705" s="120" t="s">
        <v>29</v>
      </c>
    </row>
    <row r="706" spans="1:19" s="13" customFormat="1" ht="15" customHeight="1" x14ac:dyDescent="0.2">
      <c r="A706" s="38" t="s">
        <v>614</v>
      </c>
      <c r="B706" s="46">
        <v>0</v>
      </c>
      <c r="C706" s="11">
        <v>6</v>
      </c>
      <c r="D706" s="11">
        <f t="shared" ref="D706:D769" si="44">C706-B706</f>
        <v>6</v>
      </c>
      <c r="E706" s="12">
        <v>0</v>
      </c>
      <c r="F706" s="12">
        <f t="shared" ref="F706:F769" si="45">C706/3.281</f>
        <v>1.8287107589149649</v>
      </c>
      <c r="G706" s="12">
        <v>739</v>
      </c>
      <c r="H706" s="47">
        <v>737.17128924108499</v>
      </c>
      <c r="I706" s="125">
        <f t="shared" ref="I706:I769" si="46">K706-E706</f>
        <v>6184769</v>
      </c>
      <c r="J706" s="125">
        <f t="shared" ref="J706:J769" si="47">K706-F706</f>
        <v>6184767.1712892409</v>
      </c>
      <c r="K706" s="57">
        <f>VLOOKUP(A706,'Study area wells'!$A$2:$O$330,6,FALSE)</f>
        <v>6184769</v>
      </c>
      <c r="L706" s="46" t="s">
        <v>18</v>
      </c>
      <c r="M706" s="14" t="s">
        <v>3</v>
      </c>
      <c r="N706" s="61" t="s">
        <v>1102</v>
      </c>
      <c r="O706" s="90"/>
      <c r="P706" s="76" t="s">
        <v>18</v>
      </c>
      <c r="Q706" s="104" t="s">
        <v>1893</v>
      </c>
      <c r="R706" s="119" t="s">
        <v>22</v>
      </c>
      <c r="S706" s="58"/>
    </row>
    <row r="707" spans="1:19" s="13" customFormat="1" ht="15" customHeight="1" x14ac:dyDescent="0.2">
      <c r="A707" s="38" t="s">
        <v>614</v>
      </c>
      <c r="B707" s="46">
        <v>6</v>
      </c>
      <c r="C707" s="11">
        <v>40</v>
      </c>
      <c r="D707" s="11">
        <f t="shared" si="44"/>
        <v>34</v>
      </c>
      <c r="E707" s="12">
        <v>1.8287107589149649</v>
      </c>
      <c r="F707" s="12">
        <f t="shared" si="45"/>
        <v>12.1914050594331</v>
      </c>
      <c r="G707" s="12">
        <v>737.17128924108499</v>
      </c>
      <c r="H707" s="47">
        <v>726.80859494056688</v>
      </c>
      <c r="I707" s="125">
        <f t="shared" si="46"/>
        <v>6184767.1712892409</v>
      </c>
      <c r="J707" s="125">
        <f t="shared" si="47"/>
        <v>6184756.8085949402</v>
      </c>
      <c r="K707" s="57">
        <f>VLOOKUP(A707,'Study area wells'!$A$2:$O$330,6,FALSE)</f>
        <v>6184769</v>
      </c>
      <c r="L707" s="46" t="s">
        <v>615</v>
      </c>
      <c r="M707" s="14" t="s">
        <v>3</v>
      </c>
      <c r="N707" s="61" t="s">
        <v>1102</v>
      </c>
      <c r="O707" s="90"/>
      <c r="P707" s="76" t="s">
        <v>11</v>
      </c>
      <c r="Q707" s="104" t="s">
        <v>1893</v>
      </c>
      <c r="R707" s="119" t="s">
        <v>22</v>
      </c>
      <c r="S707" s="58"/>
    </row>
    <row r="708" spans="1:19" s="13" customFormat="1" ht="15" customHeight="1" x14ac:dyDescent="0.2">
      <c r="A708" s="38" t="s">
        <v>614</v>
      </c>
      <c r="B708" s="46">
        <v>40</v>
      </c>
      <c r="C708" s="11">
        <v>260</v>
      </c>
      <c r="D708" s="11">
        <f t="shared" si="44"/>
        <v>220</v>
      </c>
      <c r="E708" s="12">
        <v>12.1914050594331</v>
      </c>
      <c r="F708" s="12">
        <f t="shared" si="45"/>
        <v>79.244132886315143</v>
      </c>
      <c r="G708" s="12">
        <v>726.80859494056688</v>
      </c>
      <c r="H708" s="47">
        <v>659.75586711368487</v>
      </c>
      <c r="I708" s="125">
        <f t="shared" si="46"/>
        <v>6184756.8085949402</v>
      </c>
      <c r="J708" s="125">
        <f t="shared" si="47"/>
        <v>6184689.7558671134</v>
      </c>
      <c r="K708" s="57">
        <f>VLOOKUP(A708,'Study area wells'!$A$2:$O$330,6,FALSE)</f>
        <v>6184769</v>
      </c>
      <c r="L708" s="46" t="s">
        <v>616</v>
      </c>
      <c r="M708" s="14" t="s">
        <v>1091</v>
      </c>
      <c r="N708" s="61" t="s">
        <v>7</v>
      </c>
      <c r="O708" s="90"/>
      <c r="P708" s="76" t="s">
        <v>13</v>
      </c>
      <c r="Q708" s="114" t="s">
        <v>7</v>
      </c>
      <c r="R708" s="119" t="s">
        <v>23</v>
      </c>
      <c r="S708" s="58"/>
    </row>
    <row r="709" spans="1:19" s="36" customFormat="1" ht="15" customHeight="1" x14ac:dyDescent="0.2">
      <c r="A709" s="41" t="s">
        <v>617</v>
      </c>
      <c r="B709" s="52">
        <v>0</v>
      </c>
      <c r="C709" s="33">
        <v>165</v>
      </c>
      <c r="D709" s="33">
        <f t="shared" si="44"/>
        <v>165</v>
      </c>
      <c r="E709" s="34">
        <v>0</v>
      </c>
      <c r="F709" s="34">
        <f t="shared" si="45"/>
        <v>50.289545870161533</v>
      </c>
      <c r="G709" s="34">
        <v>725</v>
      </c>
      <c r="H709" s="53">
        <v>674.71045412983847</v>
      </c>
      <c r="I709" s="125">
        <f t="shared" si="46"/>
        <v>6161882</v>
      </c>
      <c r="J709" s="125">
        <f t="shared" si="47"/>
        <v>6161831.7104541296</v>
      </c>
      <c r="K709" s="57">
        <f>VLOOKUP(A709,'Study area wells'!$A$2:$O$330,6,FALSE)</f>
        <v>6161882</v>
      </c>
      <c r="L709" s="52" t="s">
        <v>618</v>
      </c>
      <c r="M709" s="35" t="s">
        <v>1263</v>
      </c>
      <c r="N709" s="65" t="s">
        <v>1102</v>
      </c>
      <c r="O709" s="92"/>
      <c r="P709" s="110" t="s">
        <v>14</v>
      </c>
      <c r="Q709" s="111" t="s">
        <v>1893</v>
      </c>
      <c r="R709" s="122" t="s">
        <v>28</v>
      </c>
      <c r="S709" s="100"/>
    </row>
    <row r="710" spans="1:19" s="36" customFormat="1" ht="15" customHeight="1" x14ac:dyDescent="0.2">
      <c r="A710" s="41" t="s">
        <v>617</v>
      </c>
      <c r="B710" s="52">
        <v>165</v>
      </c>
      <c r="C710" s="33">
        <v>171</v>
      </c>
      <c r="D710" s="33">
        <f t="shared" si="44"/>
        <v>6</v>
      </c>
      <c r="E710" s="34">
        <v>50.289545870161533</v>
      </c>
      <c r="F710" s="34">
        <f t="shared" si="45"/>
        <v>52.118256629076498</v>
      </c>
      <c r="G710" s="34">
        <v>674.71045412983847</v>
      </c>
      <c r="H710" s="53">
        <v>672.88174337092346</v>
      </c>
      <c r="I710" s="125">
        <f t="shared" si="46"/>
        <v>6161831.7104541296</v>
      </c>
      <c r="J710" s="125">
        <f t="shared" si="47"/>
        <v>6161829.8817433706</v>
      </c>
      <c r="K710" s="57">
        <f>VLOOKUP(A710,'Study area wells'!$A$2:$O$330,6,FALSE)</f>
        <v>6161882</v>
      </c>
      <c r="L710" s="52" t="s">
        <v>619</v>
      </c>
      <c r="M710" s="35" t="s">
        <v>1</v>
      </c>
      <c r="N710" s="65" t="s">
        <v>7</v>
      </c>
      <c r="O710" s="92"/>
      <c r="P710" s="110" t="s">
        <v>14</v>
      </c>
      <c r="Q710" s="111" t="s">
        <v>1893</v>
      </c>
      <c r="R710" s="122" t="s">
        <v>1027</v>
      </c>
      <c r="S710" s="100"/>
    </row>
    <row r="711" spans="1:19" ht="15" customHeight="1" x14ac:dyDescent="0.2">
      <c r="A711" s="39" t="s">
        <v>620</v>
      </c>
      <c r="B711" s="48">
        <v>0</v>
      </c>
      <c r="C711" s="15">
        <v>10</v>
      </c>
      <c r="D711" s="15">
        <f t="shared" si="44"/>
        <v>10</v>
      </c>
      <c r="E711" s="16">
        <v>0</v>
      </c>
      <c r="F711" s="16">
        <f t="shared" si="45"/>
        <v>3.047851264858275</v>
      </c>
      <c r="G711" s="16">
        <v>672</v>
      </c>
      <c r="H711" s="49">
        <v>668.95214873514169</v>
      </c>
      <c r="I711" s="125">
        <f t="shared" si="46"/>
        <v>6208334</v>
      </c>
      <c r="J711" s="125">
        <f t="shared" si="47"/>
        <v>6208330.9521487355</v>
      </c>
      <c r="K711" s="57">
        <f>VLOOKUP(A711,'Study area wells'!$A$2:$O$330,6,FALSE)</f>
        <v>6208334</v>
      </c>
      <c r="L711" s="48" t="s">
        <v>11</v>
      </c>
      <c r="M711" s="17" t="s">
        <v>3</v>
      </c>
      <c r="N711" s="62" t="s">
        <v>1102</v>
      </c>
      <c r="O711" s="87"/>
      <c r="P711" s="68" t="s">
        <v>11</v>
      </c>
      <c r="Q711" s="106" t="s">
        <v>1893</v>
      </c>
      <c r="R711" s="120" t="s">
        <v>22</v>
      </c>
    </row>
    <row r="712" spans="1:19" ht="15" customHeight="1" x14ac:dyDescent="0.2">
      <c r="A712" s="39" t="s">
        <v>620</v>
      </c>
      <c r="B712" s="48">
        <v>10</v>
      </c>
      <c r="C712" s="15">
        <v>20</v>
      </c>
      <c r="D712" s="15">
        <f t="shared" si="44"/>
        <v>10</v>
      </c>
      <c r="E712" s="16">
        <v>3.047851264858275</v>
      </c>
      <c r="F712" s="16">
        <f t="shared" si="45"/>
        <v>6.0957025297165499</v>
      </c>
      <c r="G712" s="16">
        <v>668.95214873514169</v>
      </c>
      <c r="H712" s="49">
        <v>665.9042974702835</v>
      </c>
      <c r="I712" s="125">
        <f t="shared" si="46"/>
        <v>6208330.9521487355</v>
      </c>
      <c r="J712" s="125">
        <f t="shared" si="47"/>
        <v>6208327.9042974701</v>
      </c>
      <c r="K712" s="57">
        <f>VLOOKUP(A712,'Study area wells'!$A$2:$O$330,6,FALSE)</f>
        <v>6208334</v>
      </c>
      <c r="L712" s="48" t="s">
        <v>15</v>
      </c>
      <c r="M712" s="17" t="s">
        <v>3</v>
      </c>
      <c r="N712" s="62" t="s">
        <v>1102</v>
      </c>
      <c r="O712" s="87"/>
      <c r="P712" s="68" t="s">
        <v>15</v>
      </c>
      <c r="Q712" s="106" t="s">
        <v>1893</v>
      </c>
      <c r="R712" s="120" t="s">
        <v>25</v>
      </c>
    </row>
    <row r="713" spans="1:19" ht="15" customHeight="1" x14ac:dyDescent="0.2">
      <c r="A713" s="39" t="s">
        <v>620</v>
      </c>
      <c r="B713" s="48">
        <v>20</v>
      </c>
      <c r="C713" s="15">
        <v>60</v>
      </c>
      <c r="D713" s="15">
        <f t="shared" si="44"/>
        <v>40</v>
      </c>
      <c r="E713" s="16">
        <v>6.0957025297165499</v>
      </c>
      <c r="F713" s="16">
        <f t="shared" si="45"/>
        <v>18.287107589149649</v>
      </c>
      <c r="G713" s="16">
        <v>665.9042974702835</v>
      </c>
      <c r="H713" s="49">
        <v>653.71289241085037</v>
      </c>
      <c r="I713" s="125">
        <f t="shared" si="46"/>
        <v>6208327.9042974701</v>
      </c>
      <c r="J713" s="125">
        <f t="shared" si="47"/>
        <v>6208315.7128924113</v>
      </c>
      <c r="K713" s="57">
        <f>VLOOKUP(A713,'Study area wells'!$A$2:$O$330,6,FALSE)</f>
        <v>6208334</v>
      </c>
      <c r="L713" s="48" t="s">
        <v>11</v>
      </c>
      <c r="M713" s="17" t="s">
        <v>3</v>
      </c>
      <c r="N713" s="62" t="s">
        <v>1102</v>
      </c>
      <c r="O713" s="87"/>
      <c r="P713" s="68" t="s">
        <v>11</v>
      </c>
      <c r="Q713" s="106" t="s">
        <v>1893</v>
      </c>
      <c r="R713" s="120" t="s">
        <v>22</v>
      </c>
    </row>
    <row r="714" spans="1:19" ht="15" customHeight="1" x14ac:dyDescent="0.2">
      <c r="A714" s="39" t="s">
        <v>620</v>
      </c>
      <c r="B714" s="48">
        <v>60</v>
      </c>
      <c r="C714" s="15">
        <v>80</v>
      </c>
      <c r="D714" s="15">
        <f t="shared" si="44"/>
        <v>20</v>
      </c>
      <c r="E714" s="16">
        <v>18.287107589149649</v>
      </c>
      <c r="F714" s="16">
        <f t="shared" si="45"/>
        <v>24.3828101188662</v>
      </c>
      <c r="G714" s="16">
        <v>653.71289241085037</v>
      </c>
      <c r="H714" s="49">
        <v>647.61718988113375</v>
      </c>
      <c r="I714" s="125">
        <f t="shared" si="46"/>
        <v>6208315.7128924113</v>
      </c>
      <c r="J714" s="125">
        <f t="shared" si="47"/>
        <v>6208309.6171898814</v>
      </c>
      <c r="K714" s="57">
        <f>VLOOKUP(A714,'Study area wells'!$A$2:$O$330,6,FALSE)</f>
        <v>6208334</v>
      </c>
      <c r="L714" s="48" t="s">
        <v>15</v>
      </c>
      <c r="M714" s="17" t="s">
        <v>2</v>
      </c>
      <c r="N714" s="62" t="s">
        <v>7</v>
      </c>
      <c r="O714" s="87"/>
      <c r="P714" s="68" t="s">
        <v>15</v>
      </c>
      <c r="Q714" s="109" t="s">
        <v>7</v>
      </c>
      <c r="R714" s="120" t="s">
        <v>25</v>
      </c>
    </row>
    <row r="715" spans="1:19" ht="15" customHeight="1" x14ac:dyDescent="0.2">
      <c r="A715" s="39" t="s">
        <v>620</v>
      </c>
      <c r="B715" s="48">
        <v>80</v>
      </c>
      <c r="C715" s="15">
        <v>100</v>
      </c>
      <c r="D715" s="15">
        <f t="shared" si="44"/>
        <v>20</v>
      </c>
      <c r="E715" s="16">
        <v>24.3828101188662</v>
      </c>
      <c r="F715" s="16">
        <f t="shared" si="45"/>
        <v>30.478512648582747</v>
      </c>
      <c r="G715" s="16">
        <v>647.61718988113375</v>
      </c>
      <c r="H715" s="49">
        <v>641.52148735141725</v>
      </c>
      <c r="I715" s="125">
        <f t="shared" si="46"/>
        <v>6208309.6171898814</v>
      </c>
      <c r="J715" s="125">
        <f t="shared" si="47"/>
        <v>6208303.5214873515</v>
      </c>
      <c r="K715" s="57">
        <f>VLOOKUP(A715,'Study area wells'!$A$2:$O$330,6,FALSE)</f>
        <v>6208334</v>
      </c>
      <c r="L715" s="48" t="s">
        <v>621</v>
      </c>
      <c r="M715" s="17" t="s">
        <v>1091</v>
      </c>
      <c r="N715" s="62" t="s">
        <v>7</v>
      </c>
      <c r="O715" s="87"/>
      <c r="P715" s="68" t="s">
        <v>13</v>
      </c>
      <c r="Q715" s="109" t="s">
        <v>7</v>
      </c>
      <c r="R715" s="120" t="s">
        <v>23</v>
      </c>
    </row>
    <row r="716" spans="1:19" s="13" customFormat="1" ht="15" customHeight="1" x14ac:dyDescent="0.2">
      <c r="A716" s="38" t="s">
        <v>622</v>
      </c>
      <c r="B716" s="46">
        <v>0</v>
      </c>
      <c r="C716" s="11">
        <v>20</v>
      </c>
      <c r="D716" s="11">
        <f t="shared" si="44"/>
        <v>20</v>
      </c>
      <c r="E716" s="12">
        <v>0</v>
      </c>
      <c r="F716" s="12">
        <f t="shared" si="45"/>
        <v>6.0957025297165499</v>
      </c>
      <c r="G716" s="12">
        <v>706</v>
      </c>
      <c r="H716" s="47">
        <v>699.9042974702835</v>
      </c>
      <c r="I716" s="125">
        <f t="shared" si="46"/>
        <v>6197190</v>
      </c>
      <c r="J716" s="125">
        <f t="shared" si="47"/>
        <v>6197183.9042974701</v>
      </c>
      <c r="K716" s="57">
        <f>VLOOKUP(A716,'Study area wells'!$A$2:$O$330,6,FALSE)</f>
        <v>6197190</v>
      </c>
      <c r="L716" s="46" t="s">
        <v>623</v>
      </c>
      <c r="M716" s="14" t="s">
        <v>3</v>
      </c>
      <c r="N716" s="61" t="s">
        <v>1102</v>
      </c>
      <c r="O716" s="90"/>
      <c r="P716" s="76" t="s">
        <v>11</v>
      </c>
      <c r="Q716" s="104" t="s">
        <v>1893</v>
      </c>
      <c r="R716" s="119" t="s">
        <v>22</v>
      </c>
      <c r="S716" s="58"/>
    </row>
    <row r="717" spans="1:19" s="13" customFormat="1" ht="15" customHeight="1" x14ac:dyDescent="0.2">
      <c r="A717" s="38" t="s">
        <v>622</v>
      </c>
      <c r="B717" s="46">
        <v>20</v>
      </c>
      <c r="C717" s="11">
        <v>33</v>
      </c>
      <c r="D717" s="11">
        <f t="shared" si="44"/>
        <v>13</v>
      </c>
      <c r="E717" s="12">
        <v>6.0957025297165499</v>
      </c>
      <c r="F717" s="12">
        <f t="shared" si="45"/>
        <v>10.057909174032307</v>
      </c>
      <c r="G717" s="12">
        <v>699.9042974702835</v>
      </c>
      <c r="H717" s="47">
        <v>695.94209082596774</v>
      </c>
      <c r="I717" s="125">
        <f t="shared" si="46"/>
        <v>6197183.9042974701</v>
      </c>
      <c r="J717" s="125">
        <f t="shared" si="47"/>
        <v>6197179.9420908261</v>
      </c>
      <c r="K717" s="57">
        <f>VLOOKUP(A717,'Study area wells'!$A$2:$O$330,6,FALSE)</f>
        <v>6197190</v>
      </c>
      <c r="L717" s="46" t="s">
        <v>624</v>
      </c>
      <c r="M717" s="14" t="s">
        <v>3</v>
      </c>
      <c r="N717" s="61" t="s">
        <v>1102</v>
      </c>
      <c r="O717" s="90"/>
      <c r="P717" s="76" t="s">
        <v>18</v>
      </c>
      <c r="Q717" s="104" t="s">
        <v>1893</v>
      </c>
      <c r="R717" s="119" t="s">
        <v>359</v>
      </c>
      <c r="S717" s="58"/>
    </row>
    <row r="718" spans="1:19" s="13" customFormat="1" ht="15" customHeight="1" x14ac:dyDescent="0.2">
      <c r="A718" s="38" t="s">
        <v>622</v>
      </c>
      <c r="B718" s="46">
        <v>32</v>
      </c>
      <c r="C718" s="11">
        <v>80</v>
      </c>
      <c r="D718" s="11">
        <f t="shared" si="44"/>
        <v>48</v>
      </c>
      <c r="E718" s="12">
        <v>9.7531240475464784</v>
      </c>
      <c r="F718" s="12">
        <f t="shared" si="45"/>
        <v>24.3828101188662</v>
      </c>
      <c r="G718" s="12">
        <v>696.24687595245348</v>
      </c>
      <c r="H718" s="47">
        <v>681.61718988113375</v>
      </c>
      <c r="I718" s="125">
        <f t="shared" si="46"/>
        <v>6197180.246875952</v>
      </c>
      <c r="J718" s="125">
        <f t="shared" si="47"/>
        <v>6197165.6171898814</v>
      </c>
      <c r="K718" s="57">
        <f>VLOOKUP(A718,'Study area wells'!$A$2:$O$330,6,FALSE)</f>
        <v>6197190</v>
      </c>
      <c r="L718" s="46" t="s">
        <v>1122</v>
      </c>
      <c r="M718" s="14" t="s">
        <v>2</v>
      </c>
      <c r="N718" s="61" t="s">
        <v>7</v>
      </c>
      <c r="O718" s="90"/>
      <c r="P718" s="76" t="s">
        <v>15</v>
      </c>
      <c r="Q718" s="114" t="s">
        <v>7</v>
      </c>
      <c r="R718" s="119" t="s">
        <v>25</v>
      </c>
      <c r="S718" s="58"/>
    </row>
    <row r="719" spans="1:19" ht="15" customHeight="1" x14ac:dyDescent="0.2">
      <c r="A719" s="39" t="s">
        <v>625</v>
      </c>
      <c r="B719" s="48">
        <v>0</v>
      </c>
      <c r="C719" s="15">
        <v>57</v>
      </c>
      <c r="D719" s="15">
        <f t="shared" si="44"/>
        <v>57</v>
      </c>
      <c r="E719" s="16">
        <v>0</v>
      </c>
      <c r="F719" s="16">
        <f t="shared" si="45"/>
        <v>17.372752209692166</v>
      </c>
      <c r="G719" s="16">
        <v>726</v>
      </c>
      <c r="H719" s="49">
        <v>708.62724779030782</v>
      </c>
      <c r="I719" s="125">
        <f t="shared" si="46"/>
        <v>6186707</v>
      </c>
      <c r="J719" s="125">
        <f t="shared" si="47"/>
        <v>6186689.6272477899</v>
      </c>
      <c r="K719" s="57">
        <f>VLOOKUP(A719,'Study area wells'!$A$2:$O$330,6,FALSE)</f>
        <v>6186707</v>
      </c>
      <c r="L719" s="48" t="s">
        <v>11</v>
      </c>
      <c r="M719" s="17" t="s">
        <v>3</v>
      </c>
      <c r="N719" s="62" t="s">
        <v>1102</v>
      </c>
      <c r="O719" s="87"/>
      <c r="P719" s="68" t="s">
        <v>11</v>
      </c>
      <c r="Q719" s="106" t="s">
        <v>1893</v>
      </c>
      <c r="R719" s="120" t="s">
        <v>22</v>
      </c>
    </row>
    <row r="720" spans="1:19" ht="15" customHeight="1" x14ac:dyDescent="0.2">
      <c r="A720" s="39" t="s">
        <v>625</v>
      </c>
      <c r="B720" s="48">
        <v>57</v>
      </c>
      <c r="C720" s="15">
        <v>61</v>
      </c>
      <c r="D720" s="15">
        <f t="shared" si="44"/>
        <v>4</v>
      </c>
      <c r="E720" s="16">
        <v>17.372752209692166</v>
      </c>
      <c r="F720" s="16">
        <f t="shared" si="45"/>
        <v>18.591892715635478</v>
      </c>
      <c r="G720" s="16">
        <v>708.62724779030782</v>
      </c>
      <c r="H720" s="49">
        <v>707.40810728436452</v>
      </c>
      <c r="I720" s="125">
        <f t="shared" si="46"/>
        <v>6186689.6272477899</v>
      </c>
      <c r="J720" s="125">
        <f t="shared" si="47"/>
        <v>6186688.4081072845</v>
      </c>
      <c r="K720" s="57">
        <f>VLOOKUP(A720,'Study area wells'!$A$2:$O$330,6,FALSE)</f>
        <v>6186707</v>
      </c>
      <c r="L720" s="48" t="s">
        <v>626</v>
      </c>
      <c r="M720" s="17" t="s">
        <v>2</v>
      </c>
      <c r="N720" s="62" t="s">
        <v>7</v>
      </c>
      <c r="O720" s="87"/>
      <c r="P720" s="68" t="s">
        <v>15</v>
      </c>
      <c r="Q720" s="109" t="s">
        <v>7</v>
      </c>
      <c r="R720" s="120" t="s">
        <v>25</v>
      </c>
    </row>
    <row r="721" spans="1:19" ht="15" customHeight="1" x14ac:dyDescent="0.2">
      <c r="A721" s="39" t="s">
        <v>625</v>
      </c>
      <c r="B721" s="48">
        <v>61</v>
      </c>
      <c r="C721" s="15">
        <v>82</v>
      </c>
      <c r="D721" s="15">
        <f t="shared" si="44"/>
        <v>21</v>
      </c>
      <c r="E721" s="16">
        <v>18.591892715635478</v>
      </c>
      <c r="F721" s="16">
        <f t="shared" si="45"/>
        <v>24.992380371837854</v>
      </c>
      <c r="G721" s="16">
        <v>707.40810728436452</v>
      </c>
      <c r="H721" s="49">
        <v>701.00761962816216</v>
      </c>
      <c r="I721" s="125">
        <f t="shared" si="46"/>
        <v>6186688.4081072845</v>
      </c>
      <c r="J721" s="125">
        <f t="shared" si="47"/>
        <v>6186682.0076196278</v>
      </c>
      <c r="K721" s="57">
        <f>VLOOKUP(A721,'Study area wells'!$A$2:$O$330,6,FALSE)</f>
        <v>6186707</v>
      </c>
      <c r="L721" s="48" t="s">
        <v>627</v>
      </c>
      <c r="M721" s="17" t="s">
        <v>2</v>
      </c>
      <c r="N721" s="70" t="s">
        <v>7</v>
      </c>
      <c r="O721" s="87"/>
      <c r="P721" s="68" t="s">
        <v>15</v>
      </c>
      <c r="Q721" s="109" t="s">
        <v>7</v>
      </c>
      <c r="R721" s="120" t="s">
        <v>705</v>
      </c>
    </row>
    <row r="722" spans="1:19" s="13" customFormat="1" ht="15" customHeight="1" x14ac:dyDescent="0.2">
      <c r="A722" s="38" t="s">
        <v>628</v>
      </c>
      <c r="B722" s="46">
        <v>0</v>
      </c>
      <c r="C722" s="11">
        <v>142</v>
      </c>
      <c r="D722" s="11">
        <f t="shared" si="44"/>
        <v>142</v>
      </c>
      <c r="E722" s="12">
        <v>0</v>
      </c>
      <c r="F722" s="12">
        <f t="shared" si="45"/>
        <v>43.279487960987503</v>
      </c>
      <c r="G722" s="12">
        <v>769</v>
      </c>
      <c r="H722" s="47">
        <v>725.72051203901253</v>
      </c>
      <c r="I722" s="125">
        <f t="shared" si="46"/>
        <v>6207019</v>
      </c>
      <c r="J722" s="125">
        <f t="shared" si="47"/>
        <v>6206975.720512039</v>
      </c>
      <c r="K722" s="57">
        <f>VLOOKUP(A722,'Study area wells'!$A$2:$O$330,6,FALSE)</f>
        <v>6207019</v>
      </c>
      <c r="L722" s="46" t="s">
        <v>11</v>
      </c>
      <c r="M722" s="14" t="s">
        <v>3</v>
      </c>
      <c r="N722" s="61" t="s">
        <v>1102</v>
      </c>
      <c r="O722" s="90"/>
      <c r="P722" s="76" t="s">
        <v>11</v>
      </c>
      <c r="Q722" s="104" t="s">
        <v>1893</v>
      </c>
      <c r="R722" s="119" t="s">
        <v>22</v>
      </c>
      <c r="S722" s="58"/>
    </row>
    <row r="723" spans="1:19" s="13" customFormat="1" ht="15" customHeight="1" x14ac:dyDescent="0.2">
      <c r="A723" s="38" t="s">
        <v>628</v>
      </c>
      <c r="B723" s="46">
        <v>142</v>
      </c>
      <c r="C723" s="11">
        <v>153</v>
      </c>
      <c r="D723" s="11">
        <f t="shared" si="44"/>
        <v>11</v>
      </c>
      <c r="E723" s="12">
        <v>43.279487960987503</v>
      </c>
      <c r="F723" s="12">
        <f t="shared" si="45"/>
        <v>46.632124352331601</v>
      </c>
      <c r="G723" s="12">
        <v>725.72051203901253</v>
      </c>
      <c r="H723" s="47">
        <v>722.36787564766837</v>
      </c>
      <c r="I723" s="125">
        <f t="shared" si="46"/>
        <v>6206975.720512039</v>
      </c>
      <c r="J723" s="125">
        <f t="shared" si="47"/>
        <v>6206972.3678756477</v>
      </c>
      <c r="K723" s="57">
        <f>VLOOKUP(A723,'Study area wells'!$A$2:$O$330,6,FALSE)</f>
        <v>6207019</v>
      </c>
      <c r="L723" s="46" t="s">
        <v>629</v>
      </c>
      <c r="M723" s="14" t="s">
        <v>8</v>
      </c>
      <c r="N723" s="61" t="s">
        <v>1102</v>
      </c>
      <c r="O723" s="90"/>
      <c r="P723" s="76" t="s">
        <v>12</v>
      </c>
      <c r="Q723" s="104" t="s">
        <v>1893</v>
      </c>
      <c r="R723" s="119" t="s">
        <v>33</v>
      </c>
      <c r="S723" s="58"/>
    </row>
    <row r="724" spans="1:19" s="13" customFormat="1" ht="15" customHeight="1" x14ac:dyDescent="0.2">
      <c r="A724" s="38" t="s">
        <v>628</v>
      </c>
      <c r="B724" s="46">
        <v>153</v>
      </c>
      <c r="C724" s="11">
        <v>200</v>
      </c>
      <c r="D724" s="11">
        <f t="shared" si="44"/>
        <v>47</v>
      </c>
      <c r="E724" s="12">
        <v>46.632124352331601</v>
      </c>
      <c r="F724" s="12">
        <f t="shared" si="45"/>
        <v>60.957025297165494</v>
      </c>
      <c r="G724" s="12">
        <v>722.36787564766837</v>
      </c>
      <c r="H724" s="47">
        <v>708.0429747028345</v>
      </c>
      <c r="I724" s="125">
        <f t="shared" si="46"/>
        <v>6206972.3678756477</v>
      </c>
      <c r="J724" s="125">
        <f t="shared" si="47"/>
        <v>6206958.042974703</v>
      </c>
      <c r="K724" s="57">
        <f>VLOOKUP(A724,'Study area wells'!$A$2:$O$330,6,FALSE)</f>
        <v>6207019</v>
      </c>
      <c r="L724" s="46" t="s">
        <v>630</v>
      </c>
      <c r="M724" s="14" t="s">
        <v>1958</v>
      </c>
      <c r="N724" s="61" t="s">
        <v>1895</v>
      </c>
      <c r="O724" s="90"/>
      <c r="P724" s="76" t="s">
        <v>14</v>
      </c>
      <c r="Q724" s="104" t="s">
        <v>1893</v>
      </c>
      <c r="R724" s="119" t="s">
        <v>1016</v>
      </c>
      <c r="S724" s="58"/>
    </row>
    <row r="725" spans="1:19" ht="15" customHeight="1" x14ac:dyDescent="0.2">
      <c r="A725" s="39" t="s">
        <v>631</v>
      </c>
      <c r="B725" s="48">
        <v>0</v>
      </c>
      <c r="C725" s="15">
        <v>119</v>
      </c>
      <c r="D725" s="15">
        <f t="shared" si="44"/>
        <v>119</v>
      </c>
      <c r="E725" s="16">
        <v>0</v>
      </c>
      <c r="F725" s="16">
        <f t="shared" si="45"/>
        <v>36.269430051813472</v>
      </c>
      <c r="G725" s="16">
        <v>716</v>
      </c>
      <c r="H725" s="49">
        <v>679.73056994818648</v>
      </c>
      <c r="I725" s="125">
        <f t="shared" si="46"/>
        <v>6180684</v>
      </c>
      <c r="J725" s="125">
        <f t="shared" si="47"/>
        <v>6180647.7305699484</v>
      </c>
      <c r="K725" s="57">
        <f>VLOOKUP(A725,'Study area wells'!$A$2:$O$330,6,FALSE)</f>
        <v>6180684</v>
      </c>
      <c r="L725" s="48" t="s">
        <v>1124</v>
      </c>
      <c r="M725" s="17" t="s">
        <v>36</v>
      </c>
      <c r="N725" s="62" t="s">
        <v>1894</v>
      </c>
      <c r="O725" s="87"/>
      <c r="P725" s="68" t="s">
        <v>632</v>
      </c>
      <c r="Q725" s="106" t="s">
        <v>1893</v>
      </c>
      <c r="R725" s="120" t="s">
        <v>35</v>
      </c>
    </row>
    <row r="726" spans="1:19" s="13" customFormat="1" ht="15" customHeight="1" x14ac:dyDescent="0.2">
      <c r="A726" s="38" t="s">
        <v>633</v>
      </c>
      <c r="B726" s="46">
        <v>0</v>
      </c>
      <c r="C726" s="11">
        <v>85</v>
      </c>
      <c r="D726" s="11">
        <f t="shared" si="44"/>
        <v>85</v>
      </c>
      <c r="E726" s="12">
        <v>0</v>
      </c>
      <c r="F726" s="12">
        <f t="shared" si="45"/>
        <v>25.906735751295336</v>
      </c>
      <c r="G726" s="12">
        <v>834</v>
      </c>
      <c r="H726" s="47">
        <v>808.09326424870471</v>
      </c>
      <c r="I726" s="125">
        <f t="shared" si="46"/>
        <v>6148769</v>
      </c>
      <c r="J726" s="125">
        <f t="shared" si="47"/>
        <v>6148743.0932642492</v>
      </c>
      <c r="K726" s="57">
        <f>VLOOKUP(A726,'Study area wells'!$A$2:$O$330,6,FALSE)</f>
        <v>6148769</v>
      </c>
      <c r="L726" s="46" t="s">
        <v>634</v>
      </c>
      <c r="M726" s="14" t="s">
        <v>3</v>
      </c>
      <c r="N726" s="61" t="s">
        <v>1102</v>
      </c>
      <c r="O726" s="90"/>
      <c r="P726" s="76" t="s">
        <v>14</v>
      </c>
      <c r="Q726" s="104" t="s">
        <v>1893</v>
      </c>
      <c r="R726" s="119" t="s">
        <v>22</v>
      </c>
      <c r="S726" s="58"/>
    </row>
    <row r="727" spans="1:19" s="13" customFormat="1" ht="15" customHeight="1" x14ac:dyDescent="0.2">
      <c r="A727" s="38" t="s">
        <v>633</v>
      </c>
      <c r="B727" s="46">
        <v>85</v>
      </c>
      <c r="C727" s="11">
        <v>90</v>
      </c>
      <c r="D727" s="11">
        <f t="shared" si="44"/>
        <v>5</v>
      </c>
      <c r="E727" s="12">
        <v>25.906735751295336</v>
      </c>
      <c r="F727" s="12">
        <f t="shared" si="45"/>
        <v>27.430661383724473</v>
      </c>
      <c r="G727" s="12">
        <v>808.09326424870471</v>
      </c>
      <c r="H727" s="47">
        <v>806.56933861627556</v>
      </c>
      <c r="I727" s="125">
        <f t="shared" si="46"/>
        <v>6148743.0932642492</v>
      </c>
      <c r="J727" s="125">
        <f t="shared" si="47"/>
        <v>6148741.569338616</v>
      </c>
      <c r="K727" s="57">
        <f>VLOOKUP(A727,'Study area wells'!$A$2:$O$330,6,FALSE)</f>
        <v>6148769</v>
      </c>
      <c r="L727" s="46" t="s">
        <v>635</v>
      </c>
      <c r="M727" s="14" t="s">
        <v>1</v>
      </c>
      <c r="N727" s="61" t="s">
        <v>7</v>
      </c>
      <c r="O727" s="90"/>
      <c r="P727" s="76" t="s">
        <v>10</v>
      </c>
      <c r="Q727" s="114" t="s">
        <v>7</v>
      </c>
      <c r="R727" s="119" t="s">
        <v>29</v>
      </c>
      <c r="S727" s="58"/>
    </row>
    <row r="728" spans="1:19" s="13" customFormat="1" ht="15" customHeight="1" x14ac:dyDescent="0.2">
      <c r="A728" s="38" t="s">
        <v>633</v>
      </c>
      <c r="B728" s="46">
        <v>90</v>
      </c>
      <c r="C728" s="11">
        <v>110</v>
      </c>
      <c r="D728" s="11">
        <f t="shared" si="44"/>
        <v>20</v>
      </c>
      <c r="E728" s="12">
        <v>27.430661383724473</v>
      </c>
      <c r="F728" s="12">
        <f t="shared" si="45"/>
        <v>33.526363913441024</v>
      </c>
      <c r="G728" s="12">
        <v>806.56933861627556</v>
      </c>
      <c r="H728" s="47">
        <v>800.47363608655894</v>
      </c>
      <c r="I728" s="125">
        <f t="shared" si="46"/>
        <v>6148741.569338616</v>
      </c>
      <c r="J728" s="125">
        <f t="shared" si="47"/>
        <v>6148735.4736360861</v>
      </c>
      <c r="K728" s="57">
        <f>VLOOKUP(A728,'Study area wells'!$A$2:$O$330,6,FALSE)</f>
        <v>6148769</v>
      </c>
      <c r="L728" s="46" t="s">
        <v>636</v>
      </c>
      <c r="M728" s="14" t="s">
        <v>2</v>
      </c>
      <c r="N728" s="61" t="s">
        <v>7</v>
      </c>
      <c r="O728" s="90"/>
      <c r="P728" s="76" t="s">
        <v>15</v>
      </c>
      <c r="Q728" s="114" t="s">
        <v>7</v>
      </c>
      <c r="R728" s="119" t="s">
        <v>25</v>
      </c>
      <c r="S728" s="58"/>
    </row>
    <row r="729" spans="1:19" s="13" customFormat="1" ht="15" customHeight="1" x14ac:dyDescent="0.2">
      <c r="A729" s="38" t="s">
        <v>633</v>
      </c>
      <c r="B729" s="46">
        <v>110</v>
      </c>
      <c r="C729" s="11">
        <v>130</v>
      </c>
      <c r="D729" s="11">
        <f t="shared" si="44"/>
        <v>20</v>
      </c>
      <c r="E729" s="12">
        <v>33.526363913441024</v>
      </c>
      <c r="F729" s="12">
        <f t="shared" si="45"/>
        <v>39.622066443157571</v>
      </c>
      <c r="G729" s="12">
        <v>800.47363608655894</v>
      </c>
      <c r="H729" s="47">
        <v>794.37793355684244</v>
      </c>
      <c r="I729" s="125">
        <f t="shared" si="46"/>
        <v>6148735.4736360861</v>
      </c>
      <c r="J729" s="125">
        <f t="shared" si="47"/>
        <v>6148729.3779335571</v>
      </c>
      <c r="K729" s="57">
        <f>VLOOKUP(A729,'Study area wells'!$A$2:$O$330,6,FALSE)</f>
        <v>6148769</v>
      </c>
      <c r="L729" s="46" t="s">
        <v>635</v>
      </c>
      <c r="M729" s="14" t="s">
        <v>1</v>
      </c>
      <c r="N729" s="61" t="s">
        <v>7</v>
      </c>
      <c r="O729" s="90"/>
      <c r="P729" s="76" t="s">
        <v>10</v>
      </c>
      <c r="Q729" s="114" t="s">
        <v>7</v>
      </c>
      <c r="R729" s="119" t="s">
        <v>29</v>
      </c>
      <c r="S729" s="58"/>
    </row>
    <row r="730" spans="1:19" s="13" customFormat="1" ht="15" customHeight="1" x14ac:dyDescent="0.2">
      <c r="A730" s="38" t="s">
        <v>633</v>
      </c>
      <c r="B730" s="46">
        <v>130</v>
      </c>
      <c r="C730" s="11">
        <v>192</v>
      </c>
      <c r="D730" s="11">
        <f t="shared" si="44"/>
        <v>62</v>
      </c>
      <c r="E730" s="12">
        <v>39.622066443157571</v>
      </c>
      <c r="F730" s="12">
        <f t="shared" si="45"/>
        <v>58.518744285278878</v>
      </c>
      <c r="G730" s="12">
        <v>794.37793355684244</v>
      </c>
      <c r="H730" s="47">
        <v>775.4812557147211</v>
      </c>
      <c r="I730" s="125">
        <f t="shared" si="46"/>
        <v>6148729.3779335571</v>
      </c>
      <c r="J730" s="125">
        <f t="shared" si="47"/>
        <v>6148710.4812557148</v>
      </c>
      <c r="K730" s="57">
        <f>VLOOKUP(A730,'Study area wells'!$A$2:$O$330,6,FALSE)</f>
        <v>6148769</v>
      </c>
      <c r="L730" s="46" t="s">
        <v>636</v>
      </c>
      <c r="M730" s="14" t="s">
        <v>2</v>
      </c>
      <c r="N730" s="61" t="s">
        <v>7</v>
      </c>
      <c r="O730" s="90"/>
      <c r="P730" s="76" t="s">
        <v>15</v>
      </c>
      <c r="Q730" s="114" t="s">
        <v>7</v>
      </c>
      <c r="R730" s="119" t="s">
        <v>25</v>
      </c>
      <c r="S730" s="58"/>
    </row>
    <row r="731" spans="1:19" s="13" customFormat="1" ht="15" customHeight="1" x14ac:dyDescent="0.2">
      <c r="A731" s="38" t="s">
        <v>633</v>
      </c>
      <c r="B731" s="46">
        <v>192</v>
      </c>
      <c r="C731" s="11">
        <v>203</v>
      </c>
      <c r="D731" s="11">
        <f t="shared" si="44"/>
        <v>11</v>
      </c>
      <c r="E731" s="12">
        <v>58.518744285278878</v>
      </c>
      <c r="F731" s="12">
        <f t="shared" si="45"/>
        <v>61.871380676622977</v>
      </c>
      <c r="G731" s="12">
        <v>775.4812557147211</v>
      </c>
      <c r="H731" s="47">
        <v>772.12861932337705</v>
      </c>
      <c r="I731" s="125">
        <f t="shared" si="46"/>
        <v>6148710.4812557148</v>
      </c>
      <c r="J731" s="125">
        <f t="shared" si="47"/>
        <v>6148707.1286193235</v>
      </c>
      <c r="K731" s="57">
        <f>VLOOKUP(A731,'Study area wells'!$A$2:$O$330,6,FALSE)</f>
        <v>6148769</v>
      </c>
      <c r="L731" s="46" t="s">
        <v>635</v>
      </c>
      <c r="M731" s="14" t="s">
        <v>1</v>
      </c>
      <c r="N731" s="61" t="s">
        <v>7</v>
      </c>
      <c r="O731" s="90"/>
      <c r="P731" s="76" t="s">
        <v>10</v>
      </c>
      <c r="Q731" s="114" t="s">
        <v>7</v>
      </c>
      <c r="R731" s="119" t="s">
        <v>29</v>
      </c>
      <c r="S731" s="58"/>
    </row>
    <row r="732" spans="1:19" s="13" customFormat="1" ht="15" customHeight="1" x14ac:dyDescent="0.2">
      <c r="A732" s="38" t="s">
        <v>633</v>
      </c>
      <c r="B732" s="46">
        <v>203</v>
      </c>
      <c r="C732" s="11">
        <v>210</v>
      </c>
      <c r="D732" s="11">
        <f t="shared" si="44"/>
        <v>7</v>
      </c>
      <c r="E732" s="12">
        <v>61.871380676622977</v>
      </c>
      <c r="F732" s="12">
        <f t="shared" si="45"/>
        <v>64.004876562023767</v>
      </c>
      <c r="G732" s="12">
        <v>772.12861932337705</v>
      </c>
      <c r="H732" s="47">
        <v>769.99512343797619</v>
      </c>
      <c r="I732" s="125">
        <f t="shared" si="46"/>
        <v>6148707.1286193235</v>
      </c>
      <c r="J732" s="125">
        <f t="shared" si="47"/>
        <v>6148704.9951234376</v>
      </c>
      <c r="K732" s="57">
        <f>VLOOKUP(A732,'Study area wells'!$A$2:$O$330,6,FALSE)</f>
        <v>6148769</v>
      </c>
      <c r="L732" s="46" t="s">
        <v>637</v>
      </c>
      <c r="M732" s="14" t="s">
        <v>2</v>
      </c>
      <c r="N732" s="61" t="s">
        <v>7</v>
      </c>
      <c r="O732" s="90"/>
      <c r="P732" s="76" t="s">
        <v>15</v>
      </c>
      <c r="Q732" s="114" t="s">
        <v>7</v>
      </c>
      <c r="R732" s="119" t="s">
        <v>25</v>
      </c>
      <c r="S732" s="58"/>
    </row>
    <row r="733" spans="1:19" ht="15" customHeight="1" x14ac:dyDescent="0.2">
      <c r="A733" s="39" t="s">
        <v>638</v>
      </c>
      <c r="B733" s="48">
        <v>0</v>
      </c>
      <c r="C733" s="15">
        <v>192</v>
      </c>
      <c r="D733" s="15">
        <f t="shared" si="44"/>
        <v>192</v>
      </c>
      <c r="E733" s="16">
        <v>0</v>
      </c>
      <c r="F733" s="16">
        <f t="shared" si="45"/>
        <v>58.518744285278878</v>
      </c>
      <c r="G733" s="16">
        <v>766</v>
      </c>
      <c r="H733" s="49">
        <v>707.4812557147211</v>
      </c>
      <c r="I733" s="125">
        <f t="shared" si="46"/>
        <v>6193952</v>
      </c>
      <c r="J733" s="125">
        <f t="shared" si="47"/>
        <v>6193893.4812557148</v>
      </c>
      <c r="K733" s="57">
        <f>VLOOKUP(A733,'Study area wells'!$A$2:$O$330,6,FALSE)</f>
        <v>6193952</v>
      </c>
      <c r="L733" s="48" t="s">
        <v>639</v>
      </c>
      <c r="M733" s="17" t="s">
        <v>3</v>
      </c>
      <c r="N733" s="62" t="s">
        <v>1102</v>
      </c>
      <c r="O733" s="87"/>
      <c r="P733" s="68" t="s">
        <v>14</v>
      </c>
      <c r="Q733" s="106" t="s">
        <v>1893</v>
      </c>
      <c r="R733" s="120" t="s">
        <v>22</v>
      </c>
    </row>
    <row r="734" spans="1:19" ht="15" customHeight="1" x14ac:dyDescent="0.2">
      <c r="A734" s="39" t="s">
        <v>638</v>
      </c>
      <c r="B734" s="48">
        <v>192</v>
      </c>
      <c r="C734" s="15">
        <v>217</v>
      </c>
      <c r="D734" s="15">
        <f t="shared" si="44"/>
        <v>25</v>
      </c>
      <c r="E734" s="16">
        <v>58.518744285278878</v>
      </c>
      <c r="F734" s="16">
        <f t="shared" si="45"/>
        <v>66.138372447424558</v>
      </c>
      <c r="G734" s="16">
        <v>707.4812557147211</v>
      </c>
      <c r="H734" s="49">
        <v>699.86162755257544</v>
      </c>
      <c r="I734" s="125">
        <f t="shared" si="46"/>
        <v>6193893.4812557148</v>
      </c>
      <c r="J734" s="125">
        <f t="shared" si="47"/>
        <v>6193885.8616275527</v>
      </c>
      <c r="K734" s="57">
        <f>VLOOKUP(A734,'Study area wells'!$A$2:$O$330,6,FALSE)</f>
        <v>6193952</v>
      </c>
      <c r="L734" s="48" t="s">
        <v>1125</v>
      </c>
      <c r="M734" s="17" t="s">
        <v>2</v>
      </c>
      <c r="N734" s="62" t="s">
        <v>7</v>
      </c>
      <c r="O734" s="87"/>
      <c r="P734" s="68" t="s">
        <v>15</v>
      </c>
      <c r="Q734" s="109" t="s">
        <v>7</v>
      </c>
      <c r="R734" s="120" t="s">
        <v>25</v>
      </c>
    </row>
    <row r="735" spans="1:19" ht="15" customHeight="1" x14ac:dyDescent="0.2">
      <c r="A735" s="39" t="s">
        <v>638</v>
      </c>
      <c r="B735" s="48">
        <v>217</v>
      </c>
      <c r="C735" s="15">
        <v>243</v>
      </c>
      <c r="D735" s="15">
        <f t="shared" si="44"/>
        <v>26</v>
      </c>
      <c r="E735" s="16">
        <v>66.138372447424558</v>
      </c>
      <c r="F735" s="16">
        <f t="shared" si="45"/>
        <v>74.062785736056071</v>
      </c>
      <c r="G735" s="16">
        <v>699.86162755257544</v>
      </c>
      <c r="H735" s="49">
        <v>691.93721426394393</v>
      </c>
      <c r="I735" s="125">
        <f t="shared" si="46"/>
        <v>6193885.8616275527</v>
      </c>
      <c r="J735" s="125">
        <f t="shared" si="47"/>
        <v>6193877.9372142637</v>
      </c>
      <c r="K735" s="57">
        <f>VLOOKUP(A735,'Study area wells'!$A$2:$O$330,6,FALSE)</f>
        <v>6193952</v>
      </c>
      <c r="L735" s="48" t="s">
        <v>637</v>
      </c>
      <c r="M735" s="17" t="s">
        <v>2</v>
      </c>
      <c r="N735" s="62" t="s">
        <v>7</v>
      </c>
      <c r="O735" s="87"/>
      <c r="P735" s="68" t="s">
        <v>15</v>
      </c>
      <c r="Q735" s="109" t="s">
        <v>7</v>
      </c>
      <c r="R735" s="120" t="s">
        <v>25</v>
      </c>
    </row>
    <row r="736" spans="1:19" s="13" customFormat="1" ht="15" customHeight="1" x14ac:dyDescent="0.2">
      <c r="A736" s="38" t="s">
        <v>640</v>
      </c>
      <c r="B736" s="46">
        <v>0</v>
      </c>
      <c r="C736" s="11">
        <v>10</v>
      </c>
      <c r="D736" s="11">
        <f t="shared" si="44"/>
        <v>10</v>
      </c>
      <c r="E736" s="12">
        <v>0</v>
      </c>
      <c r="F736" s="12">
        <f t="shared" si="45"/>
        <v>3.047851264858275</v>
      </c>
      <c r="G736" s="12">
        <v>739</v>
      </c>
      <c r="H736" s="47">
        <v>735.95214873514169</v>
      </c>
      <c r="I736" s="125">
        <f t="shared" si="46"/>
        <v>6210500</v>
      </c>
      <c r="J736" s="125">
        <f t="shared" si="47"/>
        <v>6210496.9521487355</v>
      </c>
      <c r="K736" s="57">
        <f>VLOOKUP(A736,'Study area wells'!$A$2:$O$330,6,FALSE)</f>
        <v>6210500</v>
      </c>
      <c r="L736" s="46" t="s">
        <v>11</v>
      </c>
      <c r="M736" s="14" t="s">
        <v>3</v>
      </c>
      <c r="N736" s="61" t="s">
        <v>1102</v>
      </c>
      <c r="O736" s="90"/>
      <c r="P736" s="76" t="s">
        <v>11</v>
      </c>
      <c r="Q736" s="104" t="s">
        <v>1893</v>
      </c>
      <c r="R736" s="119" t="s">
        <v>22</v>
      </c>
      <c r="S736" s="58"/>
    </row>
    <row r="737" spans="1:19" s="13" customFormat="1" ht="15" customHeight="1" x14ac:dyDescent="0.2">
      <c r="A737" s="38" t="s">
        <v>640</v>
      </c>
      <c r="B737" s="46">
        <v>10</v>
      </c>
      <c r="C737" s="11">
        <v>45</v>
      </c>
      <c r="D737" s="11">
        <f t="shared" si="44"/>
        <v>35</v>
      </c>
      <c r="E737" s="12">
        <v>3.047851264858275</v>
      </c>
      <c r="F737" s="12">
        <f t="shared" si="45"/>
        <v>13.715330691862237</v>
      </c>
      <c r="G737" s="12">
        <v>735.95214873514169</v>
      </c>
      <c r="H737" s="47">
        <v>725.28466930813772</v>
      </c>
      <c r="I737" s="125">
        <f t="shared" si="46"/>
        <v>6210496.9521487355</v>
      </c>
      <c r="J737" s="125">
        <f t="shared" si="47"/>
        <v>6210486.284669308</v>
      </c>
      <c r="K737" s="57">
        <f>VLOOKUP(A737,'Study area wells'!$A$2:$O$330,6,FALSE)</f>
        <v>6210500</v>
      </c>
      <c r="L737" s="46" t="s">
        <v>10</v>
      </c>
      <c r="M737" s="14" t="s">
        <v>1</v>
      </c>
      <c r="N737" s="61" t="s">
        <v>7</v>
      </c>
      <c r="O737" s="90"/>
      <c r="P737" s="76" t="s">
        <v>10</v>
      </c>
      <c r="Q737" s="114" t="s">
        <v>7</v>
      </c>
      <c r="R737" s="119" t="s">
        <v>29</v>
      </c>
      <c r="S737" s="58"/>
    </row>
    <row r="738" spans="1:19" s="13" customFormat="1" ht="15" customHeight="1" x14ac:dyDescent="0.2">
      <c r="A738" s="38" t="s">
        <v>640</v>
      </c>
      <c r="B738" s="46">
        <v>45</v>
      </c>
      <c r="C738" s="11">
        <v>62</v>
      </c>
      <c r="D738" s="11">
        <f t="shared" si="44"/>
        <v>17</v>
      </c>
      <c r="E738" s="12">
        <v>13.715330691862237</v>
      </c>
      <c r="F738" s="12">
        <f t="shared" si="45"/>
        <v>18.896677842121303</v>
      </c>
      <c r="G738" s="12">
        <v>725.28466930813772</v>
      </c>
      <c r="H738" s="47">
        <v>720.10332215787867</v>
      </c>
      <c r="I738" s="125">
        <f t="shared" si="46"/>
        <v>6210486.284669308</v>
      </c>
      <c r="J738" s="125">
        <f t="shared" si="47"/>
        <v>6210481.1033221576</v>
      </c>
      <c r="K738" s="57">
        <f>VLOOKUP(A738,'Study area wells'!$A$2:$O$330,6,FALSE)</f>
        <v>6210500</v>
      </c>
      <c r="L738" s="46" t="s">
        <v>15</v>
      </c>
      <c r="M738" s="14" t="s">
        <v>2</v>
      </c>
      <c r="N738" s="61" t="s">
        <v>7</v>
      </c>
      <c r="O738" s="90"/>
      <c r="P738" s="76" t="s">
        <v>15</v>
      </c>
      <c r="Q738" s="114" t="s">
        <v>7</v>
      </c>
      <c r="R738" s="119" t="s">
        <v>25</v>
      </c>
      <c r="S738" s="58"/>
    </row>
    <row r="739" spans="1:19" ht="15" customHeight="1" x14ac:dyDescent="0.2">
      <c r="A739" s="39" t="s">
        <v>641</v>
      </c>
      <c r="B739" s="48">
        <v>0</v>
      </c>
      <c r="C739" s="15">
        <v>10</v>
      </c>
      <c r="D739" s="15">
        <f t="shared" si="44"/>
        <v>10</v>
      </c>
      <c r="E739" s="16">
        <v>0</v>
      </c>
      <c r="F739" s="16">
        <f t="shared" si="45"/>
        <v>3.047851264858275</v>
      </c>
      <c r="G739" s="16">
        <v>740</v>
      </c>
      <c r="H739" s="49">
        <v>736.95214873514169</v>
      </c>
      <c r="I739" s="125">
        <f t="shared" si="46"/>
        <v>6210400</v>
      </c>
      <c r="J739" s="125">
        <f t="shared" si="47"/>
        <v>6210396.9521487355</v>
      </c>
      <c r="K739" s="57">
        <f>VLOOKUP(A739,'Study area wells'!$A$2:$O$330,6,FALSE)</f>
        <v>6210400</v>
      </c>
      <c r="L739" s="48" t="s">
        <v>11</v>
      </c>
      <c r="M739" s="17" t="s">
        <v>3</v>
      </c>
      <c r="N739" s="62" t="s">
        <v>1102</v>
      </c>
      <c r="O739" s="87"/>
      <c r="P739" s="68" t="s">
        <v>11</v>
      </c>
      <c r="Q739" s="106" t="s">
        <v>1893</v>
      </c>
      <c r="R739" s="120" t="s">
        <v>22</v>
      </c>
    </row>
    <row r="740" spans="1:19" ht="15" customHeight="1" x14ac:dyDescent="0.2">
      <c r="A740" s="39" t="s">
        <v>641</v>
      </c>
      <c r="B740" s="48">
        <v>10</v>
      </c>
      <c r="C740" s="15">
        <v>45</v>
      </c>
      <c r="D740" s="15">
        <f t="shared" si="44"/>
        <v>35</v>
      </c>
      <c r="E740" s="16">
        <v>3.047851264858275</v>
      </c>
      <c r="F740" s="16">
        <f t="shared" si="45"/>
        <v>13.715330691862237</v>
      </c>
      <c r="G740" s="16">
        <v>736.95214873514169</v>
      </c>
      <c r="H740" s="49">
        <v>726.28466930813772</v>
      </c>
      <c r="I740" s="125">
        <f t="shared" si="46"/>
        <v>6210396.9521487355</v>
      </c>
      <c r="J740" s="125">
        <f t="shared" si="47"/>
        <v>6210386.284669308</v>
      </c>
      <c r="K740" s="57">
        <f>VLOOKUP(A740,'Study area wells'!$A$2:$O$330,6,FALSE)</f>
        <v>6210400</v>
      </c>
      <c r="L740" s="48" t="s">
        <v>10</v>
      </c>
      <c r="M740" s="17" t="s">
        <v>1</v>
      </c>
      <c r="N740" s="62" t="s">
        <v>7</v>
      </c>
      <c r="O740" s="87"/>
      <c r="P740" s="68" t="s">
        <v>10</v>
      </c>
      <c r="Q740" s="109" t="s">
        <v>7</v>
      </c>
      <c r="R740" s="120" t="s">
        <v>29</v>
      </c>
    </row>
    <row r="741" spans="1:19" ht="15" customHeight="1" x14ac:dyDescent="0.2">
      <c r="A741" s="39" t="s">
        <v>641</v>
      </c>
      <c r="B741" s="48">
        <v>45</v>
      </c>
      <c r="C741" s="15">
        <v>62</v>
      </c>
      <c r="D741" s="15">
        <f t="shared" si="44"/>
        <v>17</v>
      </c>
      <c r="E741" s="16">
        <v>13.715330691862237</v>
      </c>
      <c r="F741" s="16">
        <f t="shared" si="45"/>
        <v>18.896677842121303</v>
      </c>
      <c r="G741" s="16">
        <v>726.28466930813772</v>
      </c>
      <c r="H741" s="49">
        <v>721.10332215787867</v>
      </c>
      <c r="I741" s="125">
        <f t="shared" si="46"/>
        <v>6210386.284669308</v>
      </c>
      <c r="J741" s="125">
        <f t="shared" si="47"/>
        <v>6210381.1033221576</v>
      </c>
      <c r="K741" s="57">
        <f>VLOOKUP(A741,'Study area wells'!$A$2:$O$330,6,FALSE)</f>
        <v>6210400</v>
      </c>
      <c r="L741" s="48" t="s">
        <v>15</v>
      </c>
      <c r="M741" s="17" t="s">
        <v>2</v>
      </c>
      <c r="N741" s="62" t="s">
        <v>7</v>
      </c>
      <c r="O741" s="87"/>
      <c r="P741" s="68" t="s">
        <v>15</v>
      </c>
      <c r="Q741" s="109" t="s">
        <v>7</v>
      </c>
      <c r="R741" s="120" t="s">
        <v>25</v>
      </c>
    </row>
    <row r="742" spans="1:19" s="13" customFormat="1" ht="15" customHeight="1" x14ac:dyDescent="0.2">
      <c r="A742" s="38" t="s">
        <v>642</v>
      </c>
      <c r="B742" s="46">
        <v>0</v>
      </c>
      <c r="C742" s="11">
        <v>1</v>
      </c>
      <c r="D742" s="11">
        <f t="shared" si="44"/>
        <v>1</v>
      </c>
      <c r="E742" s="12">
        <v>0</v>
      </c>
      <c r="F742" s="12">
        <f t="shared" si="45"/>
        <v>0.30478512648582745</v>
      </c>
      <c r="G742" s="12">
        <v>721</v>
      </c>
      <c r="H742" s="47">
        <v>720.69521487351415</v>
      </c>
      <c r="I742" s="125">
        <f t="shared" si="46"/>
        <v>6201544</v>
      </c>
      <c r="J742" s="125">
        <f t="shared" si="47"/>
        <v>6201543.6952148732</v>
      </c>
      <c r="K742" s="57">
        <f>VLOOKUP(A742,'Study area wells'!$A$2:$O$330,6,FALSE)</f>
        <v>6201544</v>
      </c>
      <c r="L742" s="46" t="s">
        <v>643</v>
      </c>
      <c r="M742" s="14" t="s">
        <v>1011</v>
      </c>
      <c r="N742" s="61" t="s">
        <v>1102</v>
      </c>
      <c r="O742" s="90"/>
      <c r="P742" s="76" t="s">
        <v>16</v>
      </c>
      <c r="Q742" s="104" t="s">
        <v>1893</v>
      </c>
      <c r="R742" s="119" t="s">
        <v>27</v>
      </c>
      <c r="S742" s="58"/>
    </row>
    <row r="743" spans="1:19" s="13" customFormat="1" ht="15" customHeight="1" x14ac:dyDescent="0.2">
      <c r="A743" s="38" t="s">
        <v>642</v>
      </c>
      <c r="B743" s="46">
        <v>1</v>
      </c>
      <c r="C743" s="11">
        <v>18</v>
      </c>
      <c r="D743" s="11">
        <f t="shared" si="44"/>
        <v>17</v>
      </c>
      <c r="E743" s="12">
        <v>0.30478512648582745</v>
      </c>
      <c r="F743" s="12">
        <f t="shared" si="45"/>
        <v>5.486132276744895</v>
      </c>
      <c r="G743" s="12">
        <v>720.69521487351415</v>
      </c>
      <c r="H743" s="47">
        <v>715.51386772325509</v>
      </c>
      <c r="I743" s="125">
        <f t="shared" si="46"/>
        <v>6201543.6952148732</v>
      </c>
      <c r="J743" s="125">
        <f t="shared" si="47"/>
        <v>6201538.5138677228</v>
      </c>
      <c r="K743" s="57">
        <f>VLOOKUP(A743,'Study area wells'!$A$2:$O$330,6,FALSE)</f>
        <v>6201544</v>
      </c>
      <c r="L743" s="46" t="s">
        <v>644</v>
      </c>
      <c r="M743" s="14" t="s">
        <v>1263</v>
      </c>
      <c r="N743" s="61" t="s">
        <v>1102</v>
      </c>
      <c r="O743" s="90"/>
      <c r="P743" s="76" t="s">
        <v>14</v>
      </c>
      <c r="Q743" s="104" t="s">
        <v>1893</v>
      </c>
      <c r="R743" s="119" t="s">
        <v>28</v>
      </c>
      <c r="S743" s="58"/>
    </row>
    <row r="744" spans="1:19" s="13" customFormat="1" ht="15" customHeight="1" x14ac:dyDescent="0.2">
      <c r="A744" s="38" t="s">
        <v>642</v>
      </c>
      <c r="B744" s="46">
        <v>18</v>
      </c>
      <c r="C744" s="11">
        <v>89</v>
      </c>
      <c r="D744" s="11">
        <f t="shared" si="44"/>
        <v>71</v>
      </c>
      <c r="E744" s="12">
        <v>5.486132276744895</v>
      </c>
      <c r="F744" s="12">
        <f t="shared" si="45"/>
        <v>27.125876257238644</v>
      </c>
      <c r="G744" s="12">
        <v>715.51386772325509</v>
      </c>
      <c r="H744" s="47">
        <v>693.87412374276141</v>
      </c>
      <c r="I744" s="125">
        <f t="shared" si="46"/>
        <v>6201538.5138677228</v>
      </c>
      <c r="J744" s="125">
        <f t="shared" si="47"/>
        <v>6201516.8741237428</v>
      </c>
      <c r="K744" s="57">
        <f>VLOOKUP(A744,'Study area wells'!$A$2:$O$330,6,FALSE)</f>
        <v>6201544</v>
      </c>
      <c r="L744" s="46" t="s">
        <v>645</v>
      </c>
      <c r="M744" s="14" t="s">
        <v>1263</v>
      </c>
      <c r="N744" s="61" t="s">
        <v>1102</v>
      </c>
      <c r="O744" s="90"/>
      <c r="P744" s="76" t="s">
        <v>14</v>
      </c>
      <c r="Q744" s="104" t="s">
        <v>1893</v>
      </c>
      <c r="R744" s="119" t="s">
        <v>28</v>
      </c>
      <c r="S744" s="58"/>
    </row>
    <row r="745" spans="1:19" s="13" customFormat="1" ht="15" customHeight="1" x14ac:dyDescent="0.2">
      <c r="A745" s="38" t="s">
        <v>642</v>
      </c>
      <c r="B745" s="46">
        <v>89</v>
      </c>
      <c r="C745" s="11">
        <v>91</v>
      </c>
      <c r="D745" s="11">
        <f t="shared" si="44"/>
        <v>2</v>
      </c>
      <c r="E745" s="12">
        <v>27.125876257238644</v>
      </c>
      <c r="F745" s="12">
        <f t="shared" si="45"/>
        <v>27.735446510210302</v>
      </c>
      <c r="G745" s="12">
        <v>693.87412374276141</v>
      </c>
      <c r="H745" s="47">
        <v>693.26455348978971</v>
      </c>
      <c r="I745" s="125">
        <f t="shared" si="46"/>
        <v>6201516.8741237428</v>
      </c>
      <c r="J745" s="125">
        <f t="shared" si="47"/>
        <v>6201516.2645534901</v>
      </c>
      <c r="K745" s="57">
        <f>VLOOKUP(A745,'Study area wells'!$A$2:$O$330,6,FALSE)</f>
        <v>6201544</v>
      </c>
      <c r="L745" s="46" t="s">
        <v>646</v>
      </c>
      <c r="M745" s="14" t="s">
        <v>5</v>
      </c>
      <c r="N745" s="61" t="s">
        <v>1894</v>
      </c>
      <c r="O745" s="90"/>
      <c r="P745" s="76" t="s">
        <v>34</v>
      </c>
      <c r="Q745" s="104" t="s">
        <v>1893</v>
      </c>
      <c r="R745" s="119" t="s">
        <v>35</v>
      </c>
      <c r="S745" s="58"/>
    </row>
    <row r="746" spans="1:19" s="13" customFormat="1" ht="15" customHeight="1" x14ac:dyDescent="0.2">
      <c r="A746" s="38" t="s">
        <v>642</v>
      </c>
      <c r="B746" s="46">
        <v>91</v>
      </c>
      <c r="C746" s="11">
        <v>119</v>
      </c>
      <c r="D746" s="11">
        <f t="shared" si="44"/>
        <v>28</v>
      </c>
      <c r="E746" s="12">
        <v>27.735446510210302</v>
      </c>
      <c r="F746" s="12">
        <f t="shared" si="45"/>
        <v>36.269430051813472</v>
      </c>
      <c r="G746" s="12">
        <v>693.26455348978971</v>
      </c>
      <c r="H746" s="47">
        <v>684.73056994818648</v>
      </c>
      <c r="I746" s="125">
        <f t="shared" si="46"/>
        <v>6201516.2645534901</v>
      </c>
      <c r="J746" s="125">
        <f t="shared" si="47"/>
        <v>6201507.7305699484</v>
      </c>
      <c r="K746" s="57">
        <f>VLOOKUP(A746,'Study area wells'!$A$2:$O$330,6,FALSE)</f>
        <v>6201544</v>
      </c>
      <c r="L746" s="46" t="s">
        <v>645</v>
      </c>
      <c r="M746" s="14" t="s">
        <v>1263</v>
      </c>
      <c r="N746" s="61" t="s">
        <v>1102</v>
      </c>
      <c r="O746" s="90"/>
      <c r="P746" s="76" t="s">
        <v>14</v>
      </c>
      <c r="Q746" s="104" t="s">
        <v>1893</v>
      </c>
      <c r="R746" s="119" t="s">
        <v>28</v>
      </c>
      <c r="S746" s="58"/>
    </row>
    <row r="747" spans="1:19" s="13" customFormat="1" ht="15" customHeight="1" x14ac:dyDescent="0.2">
      <c r="A747" s="38" t="s">
        <v>642</v>
      </c>
      <c r="B747" s="46">
        <v>119</v>
      </c>
      <c r="C747" s="11">
        <v>120</v>
      </c>
      <c r="D747" s="11">
        <f t="shared" si="44"/>
        <v>1</v>
      </c>
      <c r="E747" s="12">
        <v>36.269430051813472</v>
      </c>
      <c r="F747" s="12">
        <f t="shared" si="45"/>
        <v>36.574215178299298</v>
      </c>
      <c r="G747" s="12">
        <v>684.73056994818648</v>
      </c>
      <c r="H747" s="47">
        <v>684.42578482170074</v>
      </c>
      <c r="I747" s="125">
        <f t="shared" si="46"/>
        <v>6201507.7305699484</v>
      </c>
      <c r="J747" s="125">
        <f t="shared" si="47"/>
        <v>6201507.4257848216</v>
      </c>
      <c r="K747" s="57">
        <f>VLOOKUP(A747,'Study area wells'!$A$2:$O$330,6,FALSE)</f>
        <v>6201544</v>
      </c>
      <c r="L747" s="46" t="s">
        <v>647</v>
      </c>
      <c r="M747" s="14" t="s">
        <v>1077</v>
      </c>
      <c r="N747" s="61" t="s">
        <v>7</v>
      </c>
      <c r="O747" s="90"/>
      <c r="P747" s="76" t="s">
        <v>12</v>
      </c>
      <c r="Q747" s="104" t="s">
        <v>1893</v>
      </c>
      <c r="R747" s="119" t="s">
        <v>33</v>
      </c>
      <c r="S747" s="58"/>
    </row>
    <row r="748" spans="1:19" s="13" customFormat="1" ht="15" customHeight="1" x14ac:dyDescent="0.2">
      <c r="A748" s="38" t="s">
        <v>642</v>
      </c>
      <c r="B748" s="46">
        <v>120</v>
      </c>
      <c r="C748" s="11">
        <v>123</v>
      </c>
      <c r="D748" s="11">
        <f t="shared" si="44"/>
        <v>3</v>
      </c>
      <c r="E748" s="12">
        <v>36.574215178299298</v>
      </c>
      <c r="F748" s="12">
        <f t="shared" si="45"/>
        <v>37.48857055775678</v>
      </c>
      <c r="G748" s="12">
        <v>684.42578482170074</v>
      </c>
      <c r="H748" s="47">
        <v>683.51142944224318</v>
      </c>
      <c r="I748" s="125">
        <f t="shared" si="46"/>
        <v>6201507.4257848216</v>
      </c>
      <c r="J748" s="125">
        <f t="shared" si="47"/>
        <v>6201506.5114294421</v>
      </c>
      <c r="K748" s="57">
        <f>VLOOKUP(A748,'Study area wells'!$A$2:$O$330,6,FALSE)</f>
        <v>6201544</v>
      </c>
      <c r="L748" s="46" t="s">
        <v>648</v>
      </c>
      <c r="M748" s="14" t="s">
        <v>1263</v>
      </c>
      <c r="N748" s="61" t="s">
        <v>1102</v>
      </c>
      <c r="O748" s="90"/>
      <c r="P748" s="76" t="s">
        <v>14</v>
      </c>
      <c r="Q748" s="104" t="s">
        <v>1893</v>
      </c>
      <c r="R748" s="119" t="s">
        <v>28</v>
      </c>
      <c r="S748" s="58"/>
    </row>
    <row r="749" spans="1:19" s="13" customFormat="1" ht="15" customHeight="1" x14ac:dyDescent="0.2">
      <c r="A749" s="38" t="s">
        <v>642</v>
      </c>
      <c r="B749" s="46">
        <v>123</v>
      </c>
      <c r="C749" s="11">
        <v>137</v>
      </c>
      <c r="D749" s="11">
        <f t="shared" si="44"/>
        <v>14</v>
      </c>
      <c r="E749" s="12">
        <v>37.48857055775678</v>
      </c>
      <c r="F749" s="12">
        <f t="shared" si="45"/>
        <v>41.755562328558362</v>
      </c>
      <c r="G749" s="12">
        <v>683.51142944224318</v>
      </c>
      <c r="H749" s="47">
        <v>679.24443767144169</v>
      </c>
      <c r="I749" s="125">
        <f t="shared" si="46"/>
        <v>6201506.5114294421</v>
      </c>
      <c r="J749" s="125">
        <f t="shared" si="47"/>
        <v>6201502.2444376713</v>
      </c>
      <c r="K749" s="57">
        <f>VLOOKUP(A749,'Study area wells'!$A$2:$O$330,6,FALSE)</f>
        <v>6201544</v>
      </c>
      <c r="L749" s="46" t="s">
        <v>645</v>
      </c>
      <c r="M749" s="14" t="s">
        <v>1263</v>
      </c>
      <c r="N749" s="61" t="s">
        <v>1102</v>
      </c>
      <c r="O749" s="90"/>
      <c r="P749" s="76" t="s">
        <v>14</v>
      </c>
      <c r="Q749" s="104" t="s">
        <v>1893</v>
      </c>
      <c r="R749" s="119" t="s">
        <v>28</v>
      </c>
      <c r="S749" s="58"/>
    </row>
    <row r="750" spans="1:19" s="13" customFormat="1" ht="15" customHeight="1" x14ac:dyDescent="0.2">
      <c r="A750" s="38" t="s">
        <v>642</v>
      </c>
      <c r="B750" s="46">
        <v>137</v>
      </c>
      <c r="C750" s="11">
        <v>188</v>
      </c>
      <c r="D750" s="11">
        <f t="shared" si="44"/>
        <v>51</v>
      </c>
      <c r="E750" s="12">
        <v>41.755562328558362</v>
      </c>
      <c r="F750" s="12">
        <f t="shared" si="45"/>
        <v>57.299603779335563</v>
      </c>
      <c r="G750" s="12">
        <v>679.24443767144169</v>
      </c>
      <c r="H750" s="47">
        <v>663.7003962206644</v>
      </c>
      <c r="I750" s="125">
        <f t="shared" si="46"/>
        <v>6201502.2444376713</v>
      </c>
      <c r="J750" s="125">
        <f t="shared" si="47"/>
        <v>6201486.7003962202</v>
      </c>
      <c r="K750" s="57">
        <f>VLOOKUP(A750,'Study area wells'!$A$2:$O$330,6,FALSE)</f>
        <v>6201544</v>
      </c>
      <c r="L750" s="46" t="s">
        <v>568</v>
      </c>
      <c r="M750" s="14" t="s">
        <v>2</v>
      </c>
      <c r="N750" s="61" t="s">
        <v>7</v>
      </c>
      <c r="O750" s="90"/>
      <c r="P750" s="76" t="s">
        <v>15</v>
      </c>
      <c r="Q750" s="114" t="s">
        <v>7</v>
      </c>
      <c r="R750" s="119" t="s">
        <v>25</v>
      </c>
      <c r="S750" s="58"/>
    </row>
    <row r="751" spans="1:19" s="13" customFormat="1" ht="15" customHeight="1" x14ac:dyDescent="0.2">
      <c r="A751" s="38" t="s">
        <v>642</v>
      </c>
      <c r="B751" s="46">
        <v>188</v>
      </c>
      <c r="C751" s="11">
        <v>210</v>
      </c>
      <c r="D751" s="11">
        <f t="shared" si="44"/>
        <v>22</v>
      </c>
      <c r="E751" s="12">
        <v>57.299603779335563</v>
      </c>
      <c r="F751" s="12">
        <f t="shared" si="45"/>
        <v>64.004876562023767</v>
      </c>
      <c r="G751" s="12">
        <v>663.7003962206644</v>
      </c>
      <c r="H751" s="47">
        <v>656.99512343797619</v>
      </c>
      <c r="I751" s="125">
        <f t="shared" si="46"/>
        <v>6201486.7003962202</v>
      </c>
      <c r="J751" s="125">
        <f t="shared" si="47"/>
        <v>6201479.9951234376</v>
      </c>
      <c r="K751" s="57">
        <f>VLOOKUP(A751,'Study area wells'!$A$2:$O$330,6,FALSE)</f>
        <v>6201544</v>
      </c>
      <c r="L751" s="46" t="s">
        <v>649</v>
      </c>
      <c r="M751" s="14" t="s">
        <v>1</v>
      </c>
      <c r="N751" s="61" t="s">
        <v>7</v>
      </c>
      <c r="O751" s="90"/>
      <c r="P751" s="76" t="s">
        <v>10</v>
      </c>
      <c r="Q751" s="114" t="s">
        <v>7</v>
      </c>
      <c r="R751" s="119" t="s">
        <v>29</v>
      </c>
      <c r="S751" s="58"/>
    </row>
    <row r="752" spans="1:19" s="13" customFormat="1" ht="15" customHeight="1" x14ac:dyDescent="0.2">
      <c r="A752" s="38" t="s">
        <v>642</v>
      </c>
      <c r="B752" s="46">
        <v>210</v>
      </c>
      <c r="C752" s="11">
        <v>217</v>
      </c>
      <c r="D752" s="11">
        <f t="shared" si="44"/>
        <v>7</v>
      </c>
      <c r="E752" s="12">
        <v>64.004876562023767</v>
      </c>
      <c r="F752" s="12">
        <f t="shared" si="45"/>
        <v>66.138372447424558</v>
      </c>
      <c r="G752" s="12">
        <v>656.99512343797619</v>
      </c>
      <c r="H752" s="47">
        <v>654.86162755257544</v>
      </c>
      <c r="I752" s="125">
        <f t="shared" si="46"/>
        <v>6201479.9951234376</v>
      </c>
      <c r="J752" s="125">
        <f t="shared" si="47"/>
        <v>6201477.8616275527</v>
      </c>
      <c r="K752" s="57">
        <f>VLOOKUP(A752,'Study area wells'!$A$2:$O$330,6,FALSE)</f>
        <v>6201544</v>
      </c>
      <c r="L752" s="46" t="s">
        <v>568</v>
      </c>
      <c r="M752" s="14" t="s">
        <v>2</v>
      </c>
      <c r="N752" s="61" t="s">
        <v>7</v>
      </c>
      <c r="O752" s="90"/>
      <c r="P752" s="76" t="s">
        <v>15</v>
      </c>
      <c r="Q752" s="114" t="s">
        <v>7</v>
      </c>
      <c r="R752" s="119" t="s">
        <v>25</v>
      </c>
      <c r="S752" s="58"/>
    </row>
    <row r="753" spans="1:19" ht="15" customHeight="1" x14ac:dyDescent="0.2">
      <c r="A753" s="39" t="s">
        <v>650</v>
      </c>
      <c r="B753" s="48">
        <v>0</v>
      </c>
      <c r="C753" s="15">
        <v>150</v>
      </c>
      <c r="D753" s="15">
        <f t="shared" si="44"/>
        <v>150</v>
      </c>
      <c r="E753" s="16">
        <v>0</v>
      </c>
      <c r="F753" s="16">
        <f t="shared" si="45"/>
        <v>45.717768972874119</v>
      </c>
      <c r="G753" s="16">
        <v>641</v>
      </c>
      <c r="H753" s="49">
        <v>595.28223102712593</v>
      </c>
      <c r="I753" s="125">
        <f t="shared" si="46"/>
        <v>6214476</v>
      </c>
      <c r="J753" s="125">
        <f t="shared" si="47"/>
        <v>6214430.2822310273</v>
      </c>
      <c r="K753" s="57">
        <f>VLOOKUP(A753,'Study area wells'!$A$2:$O$330,6,FALSE)</f>
        <v>6214476</v>
      </c>
      <c r="L753" s="48" t="s">
        <v>651</v>
      </c>
      <c r="M753" s="17" t="s">
        <v>3</v>
      </c>
      <c r="N753" s="62" t="s">
        <v>1102</v>
      </c>
      <c r="O753" s="87"/>
      <c r="P753" s="68" t="s">
        <v>11</v>
      </c>
      <c r="Q753" s="106" t="s">
        <v>1893</v>
      </c>
      <c r="R753" s="120" t="s">
        <v>22</v>
      </c>
    </row>
    <row r="754" spans="1:19" ht="15" customHeight="1" x14ac:dyDescent="0.2">
      <c r="A754" s="39" t="s">
        <v>650</v>
      </c>
      <c r="B754" s="48">
        <v>150</v>
      </c>
      <c r="C754" s="15">
        <v>264</v>
      </c>
      <c r="D754" s="15">
        <f t="shared" si="44"/>
        <v>114</v>
      </c>
      <c r="E754" s="16">
        <v>45.717768972874119</v>
      </c>
      <c r="F754" s="16">
        <f t="shared" si="45"/>
        <v>80.463273392258458</v>
      </c>
      <c r="G754" s="16">
        <v>595.28223102712593</v>
      </c>
      <c r="H754" s="49">
        <v>560.53672660774157</v>
      </c>
      <c r="I754" s="125">
        <f t="shared" si="46"/>
        <v>6214430.2822310273</v>
      </c>
      <c r="J754" s="125">
        <f t="shared" si="47"/>
        <v>6214395.5367266079</v>
      </c>
      <c r="K754" s="57">
        <f>VLOOKUP(A754,'Study area wells'!$A$2:$O$330,6,FALSE)</f>
        <v>6214476</v>
      </c>
      <c r="L754" s="48" t="s">
        <v>652</v>
      </c>
      <c r="M754" s="17" t="s">
        <v>2</v>
      </c>
      <c r="N754" s="62" t="s">
        <v>7</v>
      </c>
      <c r="O754" s="87"/>
      <c r="P754" s="68" t="s">
        <v>15</v>
      </c>
      <c r="Q754" s="109" t="s">
        <v>7</v>
      </c>
      <c r="R754" s="120" t="s">
        <v>25</v>
      </c>
    </row>
    <row r="755" spans="1:19" s="13" customFormat="1" ht="15" customHeight="1" x14ac:dyDescent="0.2">
      <c r="A755" s="38" t="s">
        <v>653</v>
      </c>
      <c r="B755" s="46">
        <v>0</v>
      </c>
      <c r="C755" s="11">
        <v>1</v>
      </c>
      <c r="D755" s="11">
        <f t="shared" si="44"/>
        <v>1</v>
      </c>
      <c r="E755" s="12">
        <v>0</v>
      </c>
      <c r="F755" s="12">
        <f t="shared" si="45"/>
        <v>0.30478512648582745</v>
      </c>
      <c r="G755" s="12">
        <v>744</v>
      </c>
      <c r="H755" s="47">
        <v>743.69521487351415</v>
      </c>
      <c r="I755" s="125">
        <f t="shared" si="46"/>
        <v>6195372</v>
      </c>
      <c r="J755" s="125">
        <f t="shared" si="47"/>
        <v>6195371.6952148732</v>
      </c>
      <c r="K755" s="57">
        <f>VLOOKUP(A755,'Study area wells'!$A$2:$O$330,6,FALSE)</f>
        <v>6195372</v>
      </c>
      <c r="L755" s="46" t="s">
        <v>654</v>
      </c>
      <c r="M755" s="14" t="s">
        <v>1011</v>
      </c>
      <c r="N755" s="61" t="s">
        <v>1102</v>
      </c>
      <c r="O755" s="90"/>
      <c r="P755" s="76" t="s">
        <v>16</v>
      </c>
      <c r="Q755" s="104" t="s">
        <v>1893</v>
      </c>
      <c r="R755" s="119" t="s">
        <v>27</v>
      </c>
      <c r="S755" s="58"/>
    </row>
    <row r="756" spans="1:19" s="13" customFormat="1" ht="15" customHeight="1" x14ac:dyDescent="0.2">
      <c r="A756" s="38" t="s">
        <v>653</v>
      </c>
      <c r="B756" s="46">
        <v>1</v>
      </c>
      <c r="C756" s="11">
        <v>4</v>
      </c>
      <c r="D756" s="11">
        <f t="shared" si="44"/>
        <v>3</v>
      </c>
      <c r="E756" s="12">
        <v>0.30478512648582745</v>
      </c>
      <c r="F756" s="12">
        <f t="shared" si="45"/>
        <v>1.2191405059433098</v>
      </c>
      <c r="G756" s="12">
        <v>743.69521487351415</v>
      </c>
      <c r="H756" s="47">
        <v>742.7808594940567</v>
      </c>
      <c r="I756" s="125">
        <f t="shared" si="46"/>
        <v>6195371.6952148732</v>
      </c>
      <c r="J756" s="125">
        <f t="shared" si="47"/>
        <v>6195370.7808594937</v>
      </c>
      <c r="K756" s="57">
        <f>VLOOKUP(A756,'Study area wells'!$A$2:$O$330,6,FALSE)</f>
        <v>6195372</v>
      </c>
      <c r="L756" s="46" t="s">
        <v>655</v>
      </c>
      <c r="M756" s="14" t="s">
        <v>3</v>
      </c>
      <c r="N756" s="61" t="s">
        <v>1102</v>
      </c>
      <c r="O756" s="90"/>
      <c r="P756" s="76" t="s">
        <v>21</v>
      </c>
      <c r="Q756" s="104" t="s">
        <v>1893</v>
      </c>
      <c r="R756" s="119" t="s">
        <v>22</v>
      </c>
      <c r="S756" s="58"/>
    </row>
    <row r="757" spans="1:19" s="13" customFormat="1" ht="15" customHeight="1" x14ac:dyDescent="0.2">
      <c r="A757" s="38" t="s">
        <v>653</v>
      </c>
      <c r="B757" s="46">
        <v>4</v>
      </c>
      <c r="C757" s="11">
        <v>8</v>
      </c>
      <c r="D757" s="11">
        <f t="shared" si="44"/>
        <v>4</v>
      </c>
      <c r="E757" s="12">
        <v>1.2191405059433098</v>
      </c>
      <c r="F757" s="12">
        <f t="shared" si="45"/>
        <v>2.4382810118866196</v>
      </c>
      <c r="G757" s="12">
        <v>742.7808594940567</v>
      </c>
      <c r="H757" s="47">
        <v>741.5617189881134</v>
      </c>
      <c r="I757" s="125">
        <f t="shared" si="46"/>
        <v>6195370.7808594937</v>
      </c>
      <c r="J757" s="125">
        <f t="shared" si="47"/>
        <v>6195369.5617189882</v>
      </c>
      <c r="K757" s="57">
        <f>VLOOKUP(A757,'Study area wells'!$A$2:$O$330,6,FALSE)</f>
        <v>6195372</v>
      </c>
      <c r="L757" s="46" t="s">
        <v>656</v>
      </c>
      <c r="M757" s="14" t="s">
        <v>3</v>
      </c>
      <c r="N757" s="61" t="s">
        <v>1102</v>
      </c>
      <c r="O757" s="90"/>
      <c r="P757" s="76" t="s">
        <v>18</v>
      </c>
      <c r="Q757" s="104" t="s">
        <v>1893</v>
      </c>
      <c r="R757" s="119" t="s">
        <v>22</v>
      </c>
      <c r="S757" s="58"/>
    </row>
    <row r="758" spans="1:19" s="13" customFormat="1" ht="15" customHeight="1" x14ac:dyDescent="0.2">
      <c r="A758" s="38" t="s">
        <v>653</v>
      </c>
      <c r="B758" s="46">
        <v>8</v>
      </c>
      <c r="C758" s="11">
        <v>10</v>
      </c>
      <c r="D758" s="11">
        <f t="shared" si="44"/>
        <v>2</v>
      </c>
      <c r="E758" s="12">
        <v>2.4382810118866196</v>
      </c>
      <c r="F758" s="12">
        <f t="shared" si="45"/>
        <v>3.047851264858275</v>
      </c>
      <c r="G758" s="12">
        <v>741.5617189881134</v>
      </c>
      <c r="H758" s="47">
        <v>740.95214873514169</v>
      </c>
      <c r="I758" s="125">
        <f t="shared" si="46"/>
        <v>6195369.5617189882</v>
      </c>
      <c r="J758" s="125">
        <f t="shared" si="47"/>
        <v>6195368.9521487355</v>
      </c>
      <c r="K758" s="57">
        <f>VLOOKUP(A758,'Study area wells'!$A$2:$O$330,6,FALSE)</f>
        <v>6195372</v>
      </c>
      <c r="L758" s="46" t="s">
        <v>657</v>
      </c>
      <c r="M758" s="14" t="s">
        <v>3</v>
      </c>
      <c r="N758" s="61" t="s">
        <v>1102</v>
      </c>
      <c r="O758" s="90"/>
      <c r="P758" s="76" t="s">
        <v>14</v>
      </c>
      <c r="Q758" s="104" t="s">
        <v>1893</v>
      </c>
      <c r="R758" s="119" t="s">
        <v>22</v>
      </c>
      <c r="S758" s="58"/>
    </row>
    <row r="759" spans="1:19" s="13" customFormat="1" ht="15" customHeight="1" x14ac:dyDescent="0.2">
      <c r="A759" s="38" t="s">
        <v>653</v>
      </c>
      <c r="B759" s="46">
        <v>10</v>
      </c>
      <c r="C759" s="11">
        <v>13</v>
      </c>
      <c r="D759" s="11">
        <f t="shared" si="44"/>
        <v>3</v>
      </c>
      <c r="E759" s="12">
        <v>3.047851264858275</v>
      </c>
      <c r="F759" s="12">
        <f t="shared" si="45"/>
        <v>3.9622066443157573</v>
      </c>
      <c r="G759" s="12">
        <v>740.95214873514169</v>
      </c>
      <c r="H759" s="47">
        <v>740.03779335568424</v>
      </c>
      <c r="I759" s="125">
        <f t="shared" si="46"/>
        <v>6195368.9521487355</v>
      </c>
      <c r="J759" s="125">
        <f t="shared" si="47"/>
        <v>6195368.037793356</v>
      </c>
      <c r="K759" s="57">
        <f>VLOOKUP(A759,'Study area wells'!$A$2:$O$330,6,FALSE)</f>
        <v>6195372</v>
      </c>
      <c r="L759" s="46" t="s">
        <v>658</v>
      </c>
      <c r="M759" s="14" t="s">
        <v>3</v>
      </c>
      <c r="N759" s="61" t="s">
        <v>1102</v>
      </c>
      <c r="O759" s="90"/>
      <c r="P759" s="76" t="s">
        <v>18</v>
      </c>
      <c r="Q759" s="104" t="s">
        <v>1893</v>
      </c>
      <c r="R759" s="119" t="s">
        <v>22</v>
      </c>
      <c r="S759" s="58"/>
    </row>
    <row r="760" spans="1:19" s="13" customFormat="1" ht="15" customHeight="1" x14ac:dyDescent="0.2">
      <c r="A760" s="38" t="s">
        <v>653</v>
      </c>
      <c r="B760" s="46">
        <v>13</v>
      </c>
      <c r="C760" s="11">
        <v>14</v>
      </c>
      <c r="D760" s="11">
        <f t="shared" si="44"/>
        <v>1</v>
      </c>
      <c r="E760" s="12">
        <v>3.9622066443157573</v>
      </c>
      <c r="F760" s="12">
        <f t="shared" si="45"/>
        <v>4.2669917708015843</v>
      </c>
      <c r="G760" s="12">
        <v>740.03779335568424</v>
      </c>
      <c r="H760" s="47">
        <v>739.73300822919839</v>
      </c>
      <c r="I760" s="125">
        <f t="shared" si="46"/>
        <v>6195368.037793356</v>
      </c>
      <c r="J760" s="125">
        <f t="shared" si="47"/>
        <v>6195367.7330082292</v>
      </c>
      <c r="K760" s="57">
        <f>VLOOKUP(A760,'Study area wells'!$A$2:$O$330,6,FALSE)</f>
        <v>6195372</v>
      </c>
      <c r="L760" s="46" t="s">
        <v>599</v>
      </c>
      <c r="M760" s="14" t="s">
        <v>42</v>
      </c>
      <c r="N760" s="61" t="s">
        <v>1894</v>
      </c>
      <c r="O760" s="90"/>
      <c r="P760" s="76" t="s">
        <v>599</v>
      </c>
      <c r="Q760" s="104" t="s">
        <v>1893</v>
      </c>
      <c r="R760" s="119" t="s">
        <v>158</v>
      </c>
      <c r="S760" s="58"/>
    </row>
    <row r="761" spans="1:19" s="13" customFormat="1" ht="15" customHeight="1" x14ac:dyDescent="0.2">
      <c r="A761" s="38" t="s">
        <v>653</v>
      </c>
      <c r="B761" s="46">
        <v>14</v>
      </c>
      <c r="C761" s="11">
        <v>15</v>
      </c>
      <c r="D761" s="11">
        <f t="shared" si="44"/>
        <v>1</v>
      </c>
      <c r="E761" s="12">
        <v>4.2669917708015843</v>
      </c>
      <c r="F761" s="12">
        <f t="shared" si="45"/>
        <v>4.5717768972874122</v>
      </c>
      <c r="G761" s="12">
        <v>739.73300822919839</v>
      </c>
      <c r="H761" s="47">
        <v>739.42822310271254</v>
      </c>
      <c r="I761" s="125">
        <f t="shared" si="46"/>
        <v>6195367.7330082292</v>
      </c>
      <c r="J761" s="125">
        <f t="shared" si="47"/>
        <v>6195367.4282231024</v>
      </c>
      <c r="K761" s="57">
        <f>VLOOKUP(A761,'Study area wells'!$A$2:$O$330,6,FALSE)</f>
        <v>6195372</v>
      </c>
      <c r="L761" s="46" t="s">
        <v>659</v>
      </c>
      <c r="M761" s="14" t="s">
        <v>3</v>
      </c>
      <c r="N761" s="61" t="s">
        <v>1102</v>
      </c>
      <c r="O761" s="90"/>
      <c r="P761" s="76" t="s">
        <v>18</v>
      </c>
      <c r="Q761" s="104" t="s">
        <v>1893</v>
      </c>
      <c r="R761" s="119" t="s">
        <v>22</v>
      </c>
      <c r="S761" s="58"/>
    </row>
    <row r="762" spans="1:19" s="13" customFormat="1" ht="15" customHeight="1" x14ac:dyDescent="0.2">
      <c r="A762" s="38" t="s">
        <v>653</v>
      </c>
      <c r="B762" s="46">
        <v>15</v>
      </c>
      <c r="C762" s="11">
        <v>35</v>
      </c>
      <c r="D762" s="11">
        <f t="shared" si="44"/>
        <v>20</v>
      </c>
      <c r="E762" s="12">
        <v>4.5717768972874122</v>
      </c>
      <c r="F762" s="12">
        <f t="shared" si="45"/>
        <v>10.667479427003961</v>
      </c>
      <c r="G762" s="12">
        <v>739.42822310271254</v>
      </c>
      <c r="H762" s="47">
        <v>733.33252057299603</v>
      </c>
      <c r="I762" s="125">
        <f t="shared" si="46"/>
        <v>6195367.4282231024</v>
      </c>
      <c r="J762" s="125">
        <f t="shared" si="47"/>
        <v>6195361.3325205734</v>
      </c>
      <c r="K762" s="57">
        <f>VLOOKUP(A762,'Study area wells'!$A$2:$O$330,6,FALSE)</f>
        <v>6195372</v>
      </c>
      <c r="L762" s="46" t="s">
        <v>660</v>
      </c>
      <c r="M762" s="14" t="s">
        <v>2</v>
      </c>
      <c r="N762" s="61" t="s">
        <v>7</v>
      </c>
      <c r="O762" s="90"/>
      <c r="P762" s="76" t="s">
        <v>15</v>
      </c>
      <c r="Q762" s="114" t="s">
        <v>7</v>
      </c>
      <c r="R762" s="119" t="s">
        <v>25</v>
      </c>
      <c r="S762" s="58"/>
    </row>
    <row r="763" spans="1:19" s="13" customFormat="1" ht="15" customHeight="1" x14ac:dyDescent="0.2">
      <c r="A763" s="38" t="s">
        <v>653</v>
      </c>
      <c r="B763" s="46">
        <v>35</v>
      </c>
      <c r="C763" s="11">
        <v>77</v>
      </c>
      <c r="D763" s="11">
        <f t="shared" si="44"/>
        <v>42</v>
      </c>
      <c r="E763" s="12">
        <v>10.667479427003961</v>
      </c>
      <c r="F763" s="12">
        <f t="shared" si="45"/>
        <v>23.468454739408717</v>
      </c>
      <c r="G763" s="12">
        <v>733.33252057299603</v>
      </c>
      <c r="H763" s="47">
        <v>720.53154526059132</v>
      </c>
      <c r="I763" s="125">
        <f t="shared" si="46"/>
        <v>6195361.3325205734</v>
      </c>
      <c r="J763" s="125">
        <f t="shared" si="47"/>
        <v>6195348.5315452609</v>
      </c>
      <c r="K763" s="57">
        <f>VLOOKUP(A763,'Study area wells'!$A$2:$O$330,6,FALSE)</f>
        <v>6195372</v>
      </c>
      <c r="L763" s="46" t="s">
        <v>661</v>
      </c>
      <c r="M763" s="14" t="s">
        <v>2</v>
      </c>
      <c r="N763" s="61" t="s">
        <v>7</v>
      </c>
      <c r="O763" s="90"/>
      <c r="P763" s="76" t="s">
        <v>15</v>
      </c>
      <c r="Q763" s="114" t="s">
        <v>7</v>
      </c>
      <c r="R763" s="119" t="s">
        <v>25</v>
      </c>
      <c r="S763" s="58"/>
    </row>
    <row r="764" spans="1:19" s="13" customFormat="1" ht="15" customHeight="1" x14ac:dyDescent="0.2">
      <c r="A764" s="38" t="s">
        <v>653</v>
      </c>
      <c r="B764" s="46">
        <v>77</v>
      </c>
      <c r="C764" s="11">
        <v>82</v>
      </c>
      <c r="D764" s="11">
        <f t="shared" si="44"/>
        <v>5</v>
      </c>
      <c r="E764" s="12">
        <v>23.468454739408717</v>
      </c>
      <c r="F764" s="12">
        <f t="shared" si="45"/>
        <v>24.992380371837854</v>
      </c>
      <c r="G764" s="12">
        <v>720.53154526059132</v>
      </c>
      <c r="H764" s="47">
        <v>719.00761962816216</v>
      </c>
      <c r="I764" s="125">
        <f t="shared" si="46"/>
        <v>6195348.5315452609</v>
      </c>
      <c r="J764" s="125">
        <f t="shared" si="47"/>
        <v>6195347.0076196278</v>
      </c>
      <c r="K764" s="57">
        <f>VLOOKUP(A764,'Study area wells'!$A$2:$O$330,6,FALSE)</f>
        <v>6195372</v>
      </c>
      <c r="L764" s="46" t="s">
        <v>662</v>
      </c>
      <c r="M764" s="14" t="s">
        <v>2</v>
      </c>
      <c r="N764" s="61" t="s">
        <v>7</v>
      </c>
      <c r="O764" s="90"/>
      <c r="P764" s="76" t="s">
        <v>15</v>
      </c>
      <c r="Q764" s="114" t="s">
        <v>7</v>
      </c>
      <c r="R764" s="119" t="s">
        <v>25</v>
      </c>
      <c r="S764" s="58"/>
    </row>
    <row r="765" spans="1:19" s="13" customFormat="1" ht="15" customHeight="1" x14ac:dyDescent="0.2">
      <c r="A765" s="38" t="s">
        <v>653</v>
      </c>
      <c r="B765" s="46">
        <v>82</v>
      </c>
      <c r="C765" s="11">
        <v>135</v>
      </c>
      <c r="D765" s="11">
        <f t="shared" si="44"/>
        <v>53</v>
      </c>
      <c r="E765" s="12">
        <v>24.992380371837854</v>
      </c>
      <c r="F765" s="12">
        <f t="shared" si="45"/>
        <v>41.145992075586712</v>
      </c>
      <c r="G765" s="12">
        <v>719.00761962816216</v>
      </c>
      <c r="H765" s="47">
        <v>702.85400792441328</v>
      </c>
      <c r="I765" s="125">
        <f t="shared" si="46"/>
        <v>6195347.0076196278</v>
      </c>
      <c r="J765" s="125">
        <f t="shared" si="47"/>
        <v>6195330.854007924</v>
      </c>
      <c r="K765" s="57">
        <f>VLOOKUP(A765,'Study area wells'!$A$2:$O$330,6,FALSE)</f>
        <v>6195372</v>
      </c>
      <c r="L765" s="46" t="s">
        <v>663</v>
      </c>
      <c r="M765" s="14" t="s">
        <v>2</v>
      </c>
      <c r="N765" s="61" t="s">
        <v>7</v>
      </c>
      <c r="O765" s="90"/>
      <c r="P765" s="76" t="s">
        <v>15</v>
      </c>
      <c r="Q765" s="114" t="s">
        <v>7</v>
      </c>
      <c r="R765" s="119" t="s">
        <v>25</v>
      </c>
      <c r="S765" s="58"/>
    </row>
    <row r="766" spans="1:19" s="13" customFormat="1" ht="15" customHeight="1" x14ac:dyDescent="0.2">
      <c r="A766" s="38" t="s">
        <v>653</v>
      </c>
      <c r="B766" s="46">
        <v>135</v>
      </c>
      <c r="C766" s="11">
        <v>150</v>
      </c>
      <c r="D766" s="11">
        <f t="shared" si="44"/>
        <v>15</v>
      </c>
      <c r="E766" s="12">
        <v>41.145992075586712</v>
      </c>
      <c r="F766" s="12">
        <f t="shared" si="45"/>
        <v>45.717768972874119</v>
      </c>
      <c r="G766" s="12">
        <v>702.85400792441328</v>
      </c>
      <c r="H766" s="47">
        <v>698.28223102712593</v>
      </c>
      <c r="I766" s="125">
        <f t="shared" si="46"/>
        <v>6195330.854007924</v>
      </c>
      <c r="J766" s="125">
        <f t="shared" si="47"/>
        <v>6195326.2822310273</v>
      </c>
      <c r="K766" s="57">
        <f>VLOOKUP(A766,'Study area wells'!$A$2:$O$330,6,FALSE)</f>
        <v>6195372</v>
      </c>
      <c r="L766" s="46" t="s">
        <v>662</v>
      </c>
      <c r="M766" s="14" t="s">
        <v>2</v>
      </c>
      <c r="N766" s="61" t="s">
        <v>7</v>
      </c>
      <c r="O766" s="90"/>
      <c r="P766" s="76" t="s">
        <v>15</v>
      </c>
      <c r="Q766" s="114" t="s">
        <v>7</v>
      </c>
      <c r="R766" s="119" t="s">
        <v>25</v>
      </c>
      <c r="S766" s="58"/>
    </row>
    <row r="767" spans="1:19" ht="15" customHeight="1" x14ac:dyDescent="0.2">
      <c r="A767" s="39" t="s">
        <v>664</v>
      </c>
      <c r="B767" s="48">
        <v>0</v>
      </c>
      <c r="C767" s="15">
        <v>75</v>
      </c>
      <c r="D767" s="15">
        <f t="shared" si="44"/>
        <v>75</v>
      </c>
      <c r="E767" s="16">
        <v>0</v>
      </c>
      <c r="F767" s="16">
        <f t="shared" si="45"/>
        <v>22.858884486437059</v>
      </c>
      <c r="G767" s="16">
        <v>779</v>
      </c>
      <c r="H767" s="49">
        <v>756.14111551356291</v>
      </c>
      <c r="I767" s="125">
        <f t="shared" si="46"/>
        <v>6178094</v>
      </c>
      <c r="J767" s="125">
        <f t="shared" si="47"/>
        <v>6178071.1411155136</v>
      </c>
      <c r="K767" s="57">
        <f>VLOOKUP(A767,'Study area wells'!$A$2:$O$330,6,FALSE)</f>
        <v>6178094</v>
      </c>
      <c r="L767" s="48" t="s">
        <v>665</v>
      </c>
      <c r="M767" s="17" t="s">
        <v>3</v>
      </c>
      <c r="N767" s="62" t="s">
        <v>1102</v>
      </c>
      <c r="O767" s="87"/>
      <c r="P767" s="68" t="s">
        <v>14</v>
      </c>
      <c r="Q767" s="106" t="s">
        <v>1893</v>
      </c>
      <c r="R767" s="120" t="s">
        <v>22</v>
      </c>
    </row>
    <row r="768" spans="1:19" ht="15" customHeight="1" x14ac:dyDescent="0.2">
      <c r="A768" s="39" t="s">
        <v>664</v>
      </c>
      <c r="B768" s="48">
        <v>75</v>
      </c>
      <c r="C768" s="15">
        <v>141</v>
      </c>
      <c r="D768" s="15">
        <f t="shared" si="44"/>
        <v>66</v>
      </c>
      <c r="E768" s="16">
        <v>22.858884486437059</v>
      </c>
      <c r="F768" s="16">
        <f t="shared" si="45"/>
        <v>42.974702834501677</v>
      </c>
      <c r="G768" s="16">
        <v>756.14111551356291</v>
      </c>
      <c r="H768" s="49">
        <v>736.02529716549827</v>
      </c>
      <c r="I768" s="125">
        <f t="shared" si="46"/>
        <v>6178071.1411155136</v>
      </c>
      <c r="J768" s="125">
        <f t="shared" si="47"/>
        <v>6178051.0252971658</v>
      </c>
      <c r="K768" s="57">
        <f>VLOOKUP(A768,'Study area wells'!$A$2:$O$330,6,FALSE)</f>
        <v>6178094</v>
      </c>
      <c r="L768" s="48" t="s">
        <v>1887</v>
      </c>
      <c r="M768" s="17" t="s">
        <v>1091</v>
      </c>
      <c r="N768" s="62" t="s">
        <v>7</v>
      </c>
      <c r="O768" s="87"/>
      <c r="P768" s="68" t="s">
        <v>13</v>
      </c>
      <c r="Q768" s="109" t="s">
        <v>7</v>
      </c>
      <c r="R768" s="120" t="s">
        <v>33</v>
      </c>
    </row>
    <row r="769" spans="1:19" s="13" customFormat="1" ht="15" customHeight="1" x14ac:dyDescent="0.2">
      <c r="A769" s="38" t="s">
        <v>666</v>
      </c>
      <c r="B769" s="46">
        <v>0</v>
      </c>
      <c r="C769" s="11">
        <v>20</v>
      </c>
      <c r="D769" s="11">
        <f t="shared" si="44"/>
        <v>20</v>
      </c>
      <c r="E769" s="12">
        <v>0</v>
      </c>
      <c r="F769" s="12">
        <f t="shared" si="45"/>
        <v>6.0957025297165499</v>
      </c>
      <c r="G769" s="12">
        <v>750</v>
      </c>
      <c r="H769" s="47">
        <v>743.9042974702835</v>
      </c>
      <c r="I769" s="125">
        <f t="shared" si="46"/>
        <v>6184181</v>
      </c>
      <c r="J769" s="125">
        <f t="shared" si="47"/>
        <v>6184174.9042974701</v>
      </c>
      <c r="K769" s="57">
        <f>VLOOKUP(A769,'Study area wells'!$A$2:$O$330,6,FALSE)</f>
        <v>6184181</v>
      </c>
      <c r="L769" s="46" t="s">
        <v>667</v>
      </c>
      <c r="M769" s="14" t="s">
        <v>44</v>
      </c>
      <c r="N769" s="61" t="s">
        <v>1102</v>
      </c>
      <c r="O769" s="90"/>
      <c r="P769" s="76" t="s">
        <v>37</v>
      </c>
      <c r="Q769" s="104" t="s">
        <v>1893</v>
      </c>
      <c r="R769" s="119" t="s">
        <v>32</v>
      </c>
      <c r="S769" s="58"/>
    </row>
    <row r="770" spans="1:19" s="13" customFormat="1" ht="15" customHeight="1" x14ac:dyDescent="0.2">
      <c r="A770" s="38" t="s">
        <v>666</v>
      </c>
      <c r="B770" s="46">
        <v>20</v>
      </c>
      <c r="C770" s="11">
        <v>110</v>
      </c>
      <c r="D770" s="11">
        <f t="shared" ref="D770:D835" si="48">C770-B770</f>
        <v>90</v>
      </c>
      <c r="E770" s="12">
        <v>6.0957025297165499</v>
      </c>
      <c r="F770" s="12">
        <f t="shared" ref="F770:F835" si="49">C770/3.281</f>
        <v>33.526363913441024</v>
      </c>
      <c r="G770" s="12">
        <v>743.9042974702835</v>
      </c>
      <c r="H770" s="47">
        <v>716.47363608655894</v>
      </c>
      <c r="I770" s="125">
        <f t="shared" ref="I770:I835" si="50">K770-E770</f>
        <v>6184174.9042974701</v>
      </c>
      <c r="J770" s="125">
        <f t="shared" ref="J770:J835" si="51">K770-F770</f>
        <v>6184147.4736360861</v>
      </c>
      <c r="K770" s="57">
        <f>VLOOKUP(A770,'Study area wells'!$A$2:$O$330,6,FALSE)</f>
        <v>6184181</v>
      </c>
      <c r="L770" s="46" t="s">
        <v>668</v>
      </c>
      <c r="M770" s="14" t="s">
        <v>3</v>
      </c>
      <c r="N770" s="61" t="s">
        <v>1102</v>
      </c>
      <c r="O770" s="90"/>
      <c r="P770" s="76" t="s">
        <v>21</v>
      </c>
      <c r="Q770" s="104" t="s">
        <v>1893</v>
      </c>
      <c r="R770" s="119" t="s">
        <v>22</v>
      </c>
      <c r="S770" s="58"/>
    </row>
    <row r="771" spans="1:19" s="13" customFormat="1" ht="15" customHeight="1" x14ac:dyDescent="0.2">
      <c r="A771" s="38" t="s">
        <v>666</v>
      </c>
      <c r="B771" s="46">
        <v>110</v>
      </c>
      <c r="C771" s="11">
        <v>300</v>
      </c>
      <c r="D771" s="11">
        <f t="shared" si="48"/>
        <v>190</v>
      </c>
      <c r="E771" s="12">
        <v>33.526363913441024</v>
      </c>
      <c r="F771" s="12">
        <f t="shared" si="49"/>
        <v>91.435537945748237</v>
      </c>
      <c r="G771" s="12">
        <v>716.47363608655894</v>
      </c>
      <c r="H771" s="47">
        <v>658.56446205425175</v>
      </c>
      <c r="I771" s="125">
        <f t="shared" si="50"/>
        <v>6184147.4736360861</v>
      </c>
      <c r="J771" s="125">
        <f t="shared" si="51"/>
        <v>6184089.5644620545</v>
      </c>
      <c r="K771" s="57">
        <f>VLOOKUP(A771,'Study area wells'!$A$2:$O$330,6,FALSE)</f>
        <v>6184181</v>
      </c>
      <c r="L771" s="46" t="s">
        <v>669</v>
      </c>
      <c r="M771" s="14" t="s">
        <v>1091</v>
      </c>
      <c r="N771" s="61" t="s">
        <v>7</v>
      </c>
      <c r="O771" s="90"/>
      <c r="P771" s="76" t="s">
        <v>13</v>
      </c>
      <c r="Q771" s="114" t="s">
        <v>7</v>
      </c>
      <c r="R771" s="119" t="s">
        <v>25</v>
      </c>
      <c r="S771" s="58"/>
    </row>
    <row r="772" spans="1:19" ht="15" customHeight="1" x14ac:dyDescent="0.2">
      <c r="A772" s="39" t="s">
        <v>670</v>
      </c>
      <c r="B772" s="48">
        <v>0</v>
      </c>
      <c r="C772" s="15">
        <v>24</v>
      </c>
      <c r="D772" s="15">
        <f t="shared" si="48"/>
        <v>24</v>
      </c>
      <c r="E772" s="16">
        <v>0</v>
      </c>
      <c r="F772" s="16">
        <f t="shared" si="49"/>
        <v>7.3148430356598597</v>
      </c>
      <c r="G772" s="16">
        <v>696</v>
      </c>
      <c r="H772" s="49">
        <v>688.68515696434019</v>
      </c>
      <c r="I772" s="125">
        <f t="shared" si="50"/>
        <v>6180902</v>
      </c>
      <c r="J772" s="125">
        <f t="shared" si="51"/>
        <v>6180894.6851569647</v>
      </c>
      <c r="K772" s="57">
        <f>VLOOKUP(A772,'Study area wells'!$A$2:$O$330,6,FALSE)</f>
        <v>6180902</v>
      </c>
      <c r="L772" s="48" t="s">
        <v>21</v>
      </c>
      <c r="M772" s="17" t="s">
        <v>3</v>
      </c>
      <c r="N772" s="62" t="s">
        <v>1102</v>
      </c>
      <c r="O772" s="87"/>
      <c r="P772" s="68" t="s">
        <v>21</v>
      </c>
      <c r="Q772" s="106" t="s">
        <v>1893</v>
      </c>
      <c r="R772" s="120" t="s">
        <v>22</v>
      </c>
    </row>
    <row r="773" spans="1:19" ht="15" customHeight="1" x14ac:dyDescent="0.2">
      <c r="A773" s="39" t="s">
        <v>670</v>
      </c>
      <c r="B773" s="48">
        <v>24</v>
      </c>
      <c r="C773" s="15">
        <v>41</v>
      </c>
      <c r="D773" s="15">
        <f t="shared" si="48"/>
        <v>17</v>
      </c>
      <c r="E773" s="16">
        <v>7.3148430356598597</v>
      </c>
      <c r="F773" s="16">
        <f t="shared" si="49"/>
        <v>12.496190185918927</v>
      </c>
      <c r="G773" s="16">
        <v>688.68515696434019</v>
      </c>
      <c r="H773" s="49">
        <v>683.50380981408102</v>
      </c>
      <c r="I773" s="125">
        <f t="shared" si="50"/>
        <v>6180894.6851569647</v>
      </c>
      <c r="J773" s="125">
        <f t="shared" si="51"/>
        <v>6180889.5038098143</v>
      </c>
      <c r="K773" s="57">
        <f>VLOOKUP(A773,'Study area wells'!$A$2:$O$330,6,FALSE)</f>
        <v>6180902</v>
      </c>
      <c r="L773" s="48" t="s">
        <v>671</v>
      </c>
      <c r="M773" s="17" t="s">
        <v>5</v>
      </c>
      <c r="N773" s="62" t="s">
        <v>1894</v>
      </c>
      <c r="O773" s="87"/>
      <c r="P773" s="68" t="s">
        <v>34</v>
      </c>
      <c r="Q773" s="106" t="s">
        <v>1893</v>
      </c>
      <c r="R773" s="120" t="s">
        <v>35</v>
      </c>
    </row>
    <row r="774" spans="1:19" ht="15" customHeight="1" x14ac:dyDescent="0.2">
      <c r="A774" s="39" t="s">
        <v>670</v>
      </c>
      <c r="B774" s="48">
        <v>41</v>
      </c>
      <c r="C774" s="15">
        <v>97</v>
      </c>
      <c r="D774" s="15">
        <f t="shared" si="48"/>
        <v>56</v>
      </c>
      <c r="E774" s="16">
        <v>12.496190185918927</v>
      </c>
      <c r="F774" s="16">
        <f t="shared" si="49"/>
        <v>29.564157269125264</v>
      </c>
      <c r="G774" s="16">
        <v>683.50380981408102</v>
      </c>
      <c r="H774" s="49">
        <v>666.4358427308747</v>
      </c>
      <c r="I774" s="125">
        <f t="shared" si="50"/>
        <v>6180889.5038098143</v>
      </c>
      <c r="J774" s="125">
        <f t="shared" si="51"/>
        <v>6180872.435842731</v>
      </c>
      <c r="K774" s="57">
        <f>VLOOKUP(A774,'Study area wells'!$A$2:$O$330,6,FALSE)</f>
        <v>6180902</v>
      </c>
      <c r="L774" s="48" t="s">
        <v>672</v>
      </c>
      <c r="M774" s="17" t="s">
        <v>3</v>
      </c>
      <c r="N774" s="62" t="s">
        <v>1102</v>
      </c>
      <c r="O774" s="87"/>
      <c r="P774" s="68" t="s">
        <v>21</v>
      </c>
      <c r="Q774" s="106" t="s">
        <v>1893</v>
      </c>
      <c r="R774" s="120" t="s">
        <v>22</v>
      </c>
    </row>
    <row r="775" spans="1:19" ht="15" customHeight="1" x14ac:dyDescent="0.2">
      <c r="A775" s="39" t="s">
        <v>670</v>
      </c>
      <c r="B775" s="48">
        <v>97</v>
      </c>
      <c r="C775" s="15">
        <v>142</v>
      </c>
      <c r="D775" s="15">
        <f t="shared" si="48"/>
        <v>45</v>
      </c>
      <c r="E775" s="16">
        <v>29.564157269125264</v>
      </c>
      <c r="F775" s="16">
        <f t="shared" si="49"/>
        <v>43.279487960987503</v>
      </c>
      <c r="G775" s="16">
        <v>666.4358427308747</v>
      </c>
      <c r="H775" s="49">
        <v>652.72051203901253</v>
      </c>
      <c r="I775" s="125">
        <f t="shared" si="50"/>
        <v>6180872.435842731</v>
      </c>
      <c r="J775" s="125">
        <f t="shared" si="51"/>
        <v>6180858.720512039</v>
      </c>
      <c r="K775" s="57">
        <f>VLOOKUP(A775,'Study area wells'!$A$2:$O$330,6,FALSE)</f>
        <v>6180902</v>
      </c>
      <c r="L775" s="48" t="s">
        <v>673</v>
      </c>
      <c r="M775" s="17" t="s">
        <v>42</v>
      </c>
      <c r="N775" s="62" t="s">
        <v>1894</v>
      </c>
      <c r="O775" s="87"/>
      <c r="P775" s="68" t="s">
        <v>599</v>
      </c>
      <c r="Q775" s="106" t="s">
        <v>1893</v>
      </c>
      <c r="R775" s="120" t="s">
        <v>158</v>
      </c>
    </row>
    <row r="776" spans="1:19" ht="15" customHeight="1" x14ac:dyDescent="0.2">
      <c r="A776" s="39" t="s">
        <v>670</v>
      </c>
      <c r="B776" s="48">
        <v>142</v>
      </c>
      <c r="C776" s="15">
        <v>216</v>
      </c>
      <c r="D776" s="15">
        <f t="shared" si="48"/>
        <v>74</v>
      </c>
      <c r="E776" s="16">
        <v>43.279487960987503</v>
      </c>
      <c r="F776" s="16">
        <f t="shared" si="49"/>
        <v>65.833587320938733</v>
      </c>
      <c r="G776" s="16">
        <v>652.72051203901253</v>
      </c>
      <c r="H776" s="49">
        <v>630.1664126790613</v>
      </c>
      <c r="I776" s="125">
        <f t="shared" si="50"/>
        <v>6180858.720512039</v>
      </c>
      <c r="J776" s="125">
        <f t="shared" si="51"/>
        <v>6180836.1664126795</v>
      </c>
      <c r="K776" s="57">
        <f>VLOOKUP(A776,'Study area wells'!$A$2:$O$330,6,FALSE)</f>
        <v>6180902</v>
      </c>
      <c r="L776" s="48" t="s">
        <v>674</v>
      </c>
      <c r="M776" s="17" t="s">
        <v>3</v>
      </c>
      <c r="N776" s="62" t="s">
        <v>1102</v>
      </c>
      <c r="O776" s="87"/>
      <c r="P776" s="68" t="s">
        <v>14</v>
      </c>
      <c r="Q776" s="106" t="s">
        <v>1893</v>
      </c>
      <c r="R776" s="120" t="s">
        <v>22</v>
      </c>
    </row>
    <row r="777" spans="1:19" ht="15" customHeight="1" x14ac:dyDescent="0.2">
      <c r="A777" s="39" t="s">
        <v>670</v>
      </c>
      <c r="B777" s="48">
        <v>216</v>
      </c>
      <c r="C777" s="15">
        <v>219</v>
      </c>
      <c r="D777" s="15">
        <f t="shared" si="48"/>
        <v>3</v>
      </c>
      <c r="E777" s="16">
        <v>65.833587320938733</v>
      </c>
      <c r="F777" s="16">
        <f t="shared" si="49"/>
        <v>66.747942700396223</v>
      </c>
      <c r="G777" s="16">
        <v>630.1664126790613</v>
      </c>
      <c r="H777" s="49">
        <v>629.25205729960373</v>
      </c>
      <c r="I777" s="125">
        <f t="shared" si="50"/>
        <v>6180836.1664126795</v>
      </c>
      <c r="J777" s="125">
        <f t="shared" si="51"/>
        <v>6180835.2520572999</v>
      </c>
      <c r="K777" s="57">
        <f>VLOOKUP(A777,'Study area wells'!$A$2:$O$330,6,FALSE)</f>
        <v>6180902</v>
      </c>
      <c r="L777" s="48" t="s">
        <v>675</v>
      </c>
      <c r="M777" s="17" t="s">
        <v>42</v>
      </c>
      <c r="N777" s="62" t="s">
        <v>1894</v>
      </c>
      <c r="O777" s="87"/>
      <c r="P777" s="68" t="s">
        <v>599</v>
      </c>
      <c r="Q777" s="106" t="s">
        <v>1893</v>
      </c>
      <c r="R777" s="120" t="s">
        <v>158</v>
      </c>
    </row>
    <row r="778" spans="1:19" s="13" customFormat="1" ht="15" customHeight="1" x14ac:dyDescent="0.2">
      <c r="A778" s="38" t="s">
        <v>676</v>
      </c>
      <c r="B778" s="46">
        <v>0</v>
      </c>
      <c r="C778" s="11">
        <v>20</v>
      </c>
      <c r="D778" s="11">
        <f t="shared" si="48"/>
        <v>20</v>
      </c>
      <c r="E778" s="12">
        <v>0</v>
      </c>
      <c r="F778" s="12">
        <f t="shared" si="49"/>
        <v>6.0957025297165499</v>
      </c>
      <c r="G778" s="12">
        <v>768</v>
      </c>
      <c r="H778" s="47">
        <v>761.9042974702835</v>
      </c>
      <c r="I778" s="125">
        <f t="shared" si="50"/>
        <v>6188390</v>
      </c>
      <c r="J778" s="125">
        <f t="shared" si="51"/>
        <v>6188383.9042974701</v>
      </c>
      <c r="K778" s="57">
        <f>VLOOKUP(A778,'Study area wells'!$A$2:$O$330,6,FALSE)</f>
        <v>6188390</v>
      </c>
      <c r="L778" s="46" t="s">
        <v>615</v>
      </c>
      <c r="M778" s="14" t="s">
        <v>3</v>
      </c>
      <c r="N778" s="61" t="s">
        <v>1102</v>
      </c>
      <c r="O778" s="90"/>
      <c r="P778" s="76" t="s">
        <v>11</v>
      </c>
      <c r="Q778" s="104" t="s">
        <v>1893</v>
      </c>
      <c r="R778" s="119" t="s">
        <v>22</v>
      </c>
      <c r="S778" s="58"/>
    </row>
    <row r="779" spans="1:19" s="13" customFormat="1" ht="15" customHeight="1" x14ac:dyDescent="0.2">
      <c r="A779" s="38" t="s">
        <v>676</v>
      </c>
      <c r="B779" s="46">
        <v>20</v>
      </c>
      <c r="C779" s="11">
        <v>160</v>
      </c>
      <c r="D779" s="11">
        <f t="shared" si="48"/>
        <v>140</v>
      </c>
      <c r="E779" s="12">
        <v>6.0957025297165499</v>
      </c>
      <c r="F779" s="12">
        <f t="shared" si="49"/>
        <v>48.765620237732399</v>
      </c>
      <c r="G779" s="12">
        <v>761.9042974702835</v>
      </c>
      <c r="H779" s="47">
        <v>719.23437976226762</v>
      </c>
      <c r="I779" s="125">
        <f t="shared" si="50"/>
        <v>6188383.9042974701</v>
      </c>
      <c r="J779" s="125">
        <f t="shared" si="51"/>
        <v>6188341.2343797619</v>
      </c>
      <c r="K779" s="57">
        <f>VLOOKUP(A779,'Study area wells'!$A$2:$O$330,6,FALSE)</f>
        <v>6188390</v>
      </c>
      <c r="L779" s="46" t="s">
        <v>677</v>
      </c>
      <c r="M779" s="14" t="s">
        <v>1091</v>
      </c>
      <c r="N779" s="61" t="s">
        <v>7</v>
      </c>
      <c r="O779" s="90"/>
      <c r="P779" s="76" t="s">
        <v>13</v>
      </c>
      <c r="Q779" s="114" t="s">
        <v>7</v>
      </c>
      <c r="R779" s="119" t="s">
        <v>23</v>
      </c>
      <c r="S779" s="58"/>
    </row>
    <row r="780" spans="1:19" ht="15" customHeight="1" x14ac:dyDescent="0.2">
      <c r="A780" s="39" t="s">
        <v>678</v>
      </c>
      <c r="B780" s="48">
        <v>0</v>
      </c>
      <c r="C780" s="15">
        <v>32</v>
      </c>
      <c r="D780" s="15">
        <f t="shared" si="48"/>
        <v>32</v>
      </c>
      <c r="E780" s="16">
        <v>0</v>
      </c>
      <c r="F780" s="16">
        <f t="shared" si="49"/>
        <v>9.7531240475464784</v>
      </c>
      <c r="G780" s="16">
        <v>712</v>
      </c>
      <c r="H780" s="49">
        <v>702.24687595245348</v>
      </c>
      <c r="I780" s="125">
        <f t="shared" si="50"/>
        <v>6185737</v>
      </c>
      <c r="J780" s="125">
        <f t="shared" si="51"/>
        <v>6185727.246875952</v>
      </c>
      <c r="K780" s="57">
        <f>VLOOKUP(A780,'Study area wells'!$A$2:$O$330,6,FALSE)</f>
        <v>6185737</v>
      </c>
      <c r="L780" s="48" t="s">
        <v>679</v>
      </c>
      <c r="M780" s="17" t="s">
        <v>1263</v>
      </c>
      <c r="N780" s="62" t="s">
        <v>1102</v>
      </c>
      <c r="O780" s="87"/>
      <c r="P780" s="68" t="s">
        <v>14</v>
      </c>
      <c r="Q780" s="106" t="s">
        <v>1893</v>
      </c>
      <c r="R780" s="120" t="s">
        <v>28</v>
      </c>
    </row>
    <row r="781" spans="1:19" ht="15" customHeight="1" x14ac:dyDescent="0.2">
      <c r="A781" s="39" t="s">
        <v>678</v>
      </c>
      <c r="B781" s="48">
        <v>32</v>
      </c>
      <c r="C781" s="15">
        <v>380</v>
      </c>
      <c r="D781" s="15">
        <f t="shared" si="48"/>
        <v>348</v>
      </c>
      <c r="E781" s="16">
        <v>9.7531240475464784</v>
      </c>
      <c r="F781" s="16">
        <f t="shared" si="49"/>
        <v>115.81834806461444</v>
      </c>
      <c r="G781" s="16">
        <v>702.24687595245348</v>
      </c>
      <c r="H781" s="49">
        <v>596.18165193538562</v>
      </c>
      <c r="I781" s="125">
        <f t="shared" si="50"/>
        <v>6185727.246875952</v>
      </c>
      <c r="J781" s="125">
        <f t="shared" si="51"/>
        <v>6185621.181651935</v>
      </c>
      <c r="K781" s="57">
        <f>VLOOKUP(A781,'Study area wells'!$A$2:$O$330,6,FALSE)</f>
        <v>6185737</v>
      </c>
      <c r="L781" s="48" t="s">
        <v>1126</v>
      </c>
      <c r="M781" s="17" t="s">
        <v>2</v>
      </c>
      <c r="N781" s="62" t="s">
        <v>7</v>
      </c>
      <c r="O781" s="87"/>
      <c r="P781" s="68" t="s">
        <v>15</v>
      </c>
      <c r="Q781" s="109" t="s">
        <v>7</v>
      </c>
      <c r="R781" s="120" t="s">
        <v>25</v>
      </c>
    </row>
    <row r="782" spans="1:19" s="31" customFormat="1" ht="15" customHeight="1" x14ac:dyDescent="0.2">
      <c r="A782" s="43" t="s">
        <v>1917</v>
      </c>
      <c r="B782" s="56">
        <f>E782*3.281</f>
        <v>0</v>
      </c>
      <c r="C782" s="29">
        <f>F782*3.281</f>
        <v>32.001561600000002</v>
      </c>
      <c r="D782" s="29"/>
      <c r="E782" s="146">
        <v>0</v>
      </c>
      <c r="F782" s="146">
        <v>9.7536000000000005</v>
      </c>
      <c r="G782" s="146">
        <v>711</v>
      </c>
      <c r="H782" s="147">
        <v>701.24639999999999</v>
      </c>
      <c r="I782" s="125" t="e">
        <f t="shared" si="50"/>
        <v>#N/A</v>
      </c>
      <c r="J782" s="125" t="e">
        <f t="shared" si="51"/>
        <v>#N/A</v>
      </c>
      <c r="K782" s="57" t="e">
        <f>VLOOKUP(A782,'Study area wells'!$A$2:$O$330,6,FALSE)</f>
        <v>#N/A</v>
      </c>
      <c r="L782" s="56"/>
      <c r="M782" s="32" t="s">
        <v>1263</v>
      </c>
      <c r="N782" s="83" t="s">
        <v>1102</v>
      </c>
      <c r="O782" s="97"/>
      <c r="P782" s="148" t="s">
        <v>14</v>
      </c>
      <c r="Q782" s="118"/>
      <c r="R782" s="124"/>
      <c r="S782" s="102"/>
    </row>
    <row r="783" spans="1:19" s="31" customFormat="1" ht="15" customHeight="1" x14ac:dyDescent="0.2">
      <c r="A783" s="43" t="s">
        <v>1917</v>
      </c>
      <c r="B783" s="56">
        <f>E783*3.281</f>
        <v>32.001561600000002</v>
      </c>
      <c r="C783" s="29">
        <f>F783*3.281</f>
        <v>380.01854400000008</v>
      </c>
      <c r="D783" s="29"/>
      <c r="E783" s="146">
        <v>9.7536000000000005</v>
      </c>
      <c r="F783" s="146">
        <v>115.82400000000001</v>
      </c>
      <c r="G783" s="146">
        <v>701.24639999999999</v>
      </c>
      <c r="H783" s="147">
        <v>595.17599999999993</v>
      </c>
      <c r="I783" s="125" t="e">
        <f t="shared" si="50"/>
        <v>#N/A</v>
      </c>
      <c r="J783" s="125" t="e">
        <f t="shared" si="51"/>
        <v>#N/A</v>
      </c>
      <c r="K783" s="57" t="e">
        <f>VLOOKUP(A783,'Study area wells'!$A$2:$O$330,6,FALSE)</f>
        <v>#N/A</v>
      </c>
      <c r="L783" s="56"/>
      <c r="M783" s="32" t="s">
        <v>2</v>
      </c>
      <c r="N783" s="83" t="s">
        <v>7</v>
      </c>
      <c r="O783" s="97"/>
      <c r="P783" s="148" t="s">
        <v>15</v>
      </c>
      <c r="Q783" s="118"/>
      <c r="R783" s="124"/>
      <c r="S783" s="102"/>
    </row>
    <row r="784" spans="1:19" s="13" customFormat="1" ht="15" customHeight="1" x14ac:dyDescent="0.2">
      <c r="A784" s="38" t="s">
        <v>680</v>
      </c>
      <c r="B784" s="46">
        <v>0</v>
      </c>
      <c r="C784" s="11">
        <v>190</v>
      </c>
      <c r="D784" s="11">
        <f t="shared" si="48"/>
        <v>190</v>
      </c>
      <c r="E784" s="12">
        <v>0</v>
      </c>
      <c r="F784" s="12">
        <f t="shared" si="49"/>
        <v>57.90917403230722</v>
      </c>
      <c r="G784" s="12">
        <v>714</v>
      </c>
      <c r="H784" s="47">
        <v>656.09082596769281</v>
      </c>
      <c r="I784" s="125">
        <f t="shared" si="50"/>
        <v>6185383</v>
      </c>
      <c r="J784" s="125">
        <f t="shared" si="51"/>
        <v>6185325.0908259675</v>
      </c>
      <c r="K784" s="57">
        <f>VLOOKUP(A784,'Study area wells'!$A$2:$O$330,6,FALSE)</f>
        <v>6185383</v>
      </c>
      <c r="L784" s="46" t="s">
        <v>681</v>
      </c>
      <c r="M784" s="14" t="s">
        <v>3</v>
      </c>
      <c r="N784" s="61" t="s">
        <v>1102</v>
      </c>
      <c r="O784" s="90"/>
      <c r="P784" s="76" t="s">
        <v>11</v>
      </c>
      <c r="Q784" s="104" t="s">
        <v>1893</v>
      </c>
      <c r="R784" s="119" t="s">
        <v>22</v>
      </c>
      <c r="S784" s="58"/>
    </row>
    <row r="785" spans="1:19" s="13" customFormat="1" ht="15" customHeight="1" x14ac:dyDescent="0.2">
      <c r="A785" s="38" t="s">
        <v>680</v>
      </c>
      <c r="B785" s="46">
        <v>190</v>
      </c>
      <c r="C785" s="11">
        <v>200</v>
      </c>
      <c r="D785" s="11">
        <f t="shared" si="48"/>
        <v>10</v>
      </c>
      <c r="E785" s="12">
        <v>57.90917403230722</v>
      </c>
      <c r="F785" s="12">
        <f t="shared" si="49"/>
        <v>60.957025297165494</v>
      </c>
      <c r="G785" s="12">
        <v>656.09082596769281</v>
      </c>
      <c r="H785" s="47">
        <v>653.0429747028345</v>
      </c>
      <c r="I785" s="125">
        <f t="shared" si="50"/>
        <v>6185325.0908259675</v>
      </c>
      <c r="J785" s="125">
        <f t="shared" si="51"/>
        <v>6185322.042974703</v>
      </c>
      <c r="K785" s="57">
        <f>VLOOKUP(A785,'Study area wells'!$A$2:$O$330,6,FALSE)</f>
        <v>6185383</v>
      </c>
      <c r="L785" s="46" t="s">
        <v>682</v>
      </c>
      <c r="M785" s="14" t="s">
        <v>1091</v>
      </c>
      <c r="N785" s="61" t="s">
        <v>7</v>
      </c>
      <c r="O785" s="90"/>
      <c r="P785" s="76" t="s">
        <v>13</v>
      </c>
      <c r="Q785" s="114" t="s">
        <v>7</v>
      </c>
      <c r="R785" s="119" t="s">
        <v>397</v>
      </c>
      <c r="S785" s="58"/>
    </row>
    <row r="786" spans="1:19" ht="15" customHeight="1" x14ac:dyDescent="0.2">
      <c r="A786" s="39" t="s">
        <v>683</v>
      </c>
      <c r="B786" s="48">
        <v>0</v>
      </c>
      <c r="C786" s="15">
        <v>60</v>
      </c>
      <c r="D786" s="15">
        <f t="shared" si="48"/>
        <v>60</v>
      </c>
      <c r="E786" s="16">
        <v>0</v>
      </c>
      <c r="F786" s="16">
        <f t="shared" si="49"/>
        <v>18.287107589149649</v>
      </c>
      <c r="G786" s="16">
        <v>719</v>
      </c>
      <c r="H786" s="49">
        <v>700.71289241085037</v>
      </c>
      <c r="I786" s="125">
        <f t="shared" si="50"/>
        <v>6182103</v>
      </c>
      <c r="J786" s="125">
        <f t="shared" si="51"/>
        <v>6182084.7128924113</v>
      </c>
      <c r="K786" s="57">
        <f>VLOOKUP(A786,'Study area wells'!$A$2:$O$330,6,FALSE)</f>
        <v>6182103</v>
      </c>
      <c r="L786" s="48" t="s">
        <v>531</v>
      </c>
      <c r="M786" s="17" t="s">
        <v>3</v>
      </c>
      <c r="N786" s="62" t="s">
        <v>1102</v>
      </c>
      <c r="O786" s="87"/>
      <c r="P786" s="68" t="s">
        <v>18</v>
      </c>
      <c r="Q786" s="106" t="s">
        <v>1893</v>
      </c>
      <c r="R786" s="120" t="s">
        <v>22</v>
      </c>
    </row>
    <row r="787" spans="1:19" ht="15" customHeight="1" x14ac:dyDescent="0.2">
      <c r="A787" s="39" t="s">
        <v>683</v>
      </c>
      <c r="B787" s="48">
        <v>60</v>
      </c>
      <c r="C787" s="15">
        <v>150</v>
      </c>
      <c r="D787" s="15">
        <f t="shared" si="48"/>
        <v>90</v>
      </c>
      <c r="E787" s="16">
        <v>18.287107589149649</v>
      </c>
      <c r="F787" s="16">
        <f t="shared" si="49"/>
        <v>45.717768972874119</v>
      </c>
      <c r="G787" s="16">
        <v>700.71289241085037</v>
      </c>
      <c r="H787" s="49">
        <v>673.28223102712593</v>
      </c>
      <c r="I787" s="125">
        <f t="shared" si="50"/>
        <v>6182084.7128924113</v>
      </c>
      <c r="J787" s="125">
        <f t="shared" si="51"/>
        <v>6182057.2822310273</v>
      </c>
      <c r="K787" s="57">
        <f>VLOOKUP(A787,'Study area wells'!$A$2:$O$330,6,FALSE)</f>
        <v>6182103</v>
      </c>
      <c r="L787" s="48" t="s">
        <v>22</v>
      </c>
      <c r="M787" s="17" t="s">
        <v>3</v>
      </c>
      <c r="N787" s="62" t="s">
        <v>1102</v>
      </c>
      <c r="O787" s="87"/>
      <c r="P787" s="68" t="s">
        <v>11</v>
      </c>
      <c r="Q787" s="106" t="s">
        <v>1893</v>
      </c>
      <c r="R787" s="120" t="s">
        <v>22</v>
      </c>
    </row>
    <row r="788" spans="1:19" ht="15" customHeight="1" x14ac:dyDescent="0.2">
      <c r="A788" s="39" t="s">
        <v>683</v>
      </c>
      <c r="B788" s="48">
        <v>150</v>
      </c>
      <c r="C788" s="15">
        <v>170</v>
      </c>
      <c r="D788" s="15">
        <f t="shared" si="48"/>
        <v>20</v>
      </c>
      <c r="E788" s="16">
        <v>45.717768972874119</v>
      </c>
      <c r="F788" s="16">
        <f t="shared" si="49"/>
        <v>51.813471502590673</v>
      </c>
      <c r="G788" s="16">
        <v>673.28223102712593</v>
      </c>
      <c r="H788" s="49">
        <v>667.18652849740931</v>
      </c>
      <c r="I788" s="125">
        <f t="shared" si="50"/>
        <v>6182057.2822310273</v>
      </c>
      <c r="J788" s="125">
        <f t="shared" si="51"/>
        <v>6182051.1865284974</v>
      </c>
      <c r="K788" s="57">
        <f>VLOOKUP(A788,'Study area wells'!$A$2:$O$330,6,FALSE)</f>
        <v>6182103</v>
      </c>
      <c r="L788" s="48" t="s">
        <v>684</v>
      </c>
      <c r="M788" s="17" t="s">
        <v>3</v>
      </c>
      <c r="N788" s="62" t="s">
        <v>1102</v>
      </c>
      <c r="O788" s="87"/>
      <c r="P788" s="68" t="s">
        <v>11</v>
      </c>
      <c r="Q788" s="106" t="s">
        <v>1893</v>
      </c>
      <c r="R788" s="120" t="s">
        <v>22</v>
      </c>
    </row>
    <row r="789" spans="1:19" ht="15" customHeight="1" x14ac:dyDescent="0.2">
      <c r="A789" s="39" t="s">
        <v>683</v>
      </c>
      <c r="B789" s="48">
        <v>170</v>
      </c>
      <c r="C789" s="15">
        <v>175</v>
      </c>
      <c r="D789" s="15">
        <f t="shared" si="48"/>
        <v>5</v>
      </c>
      <c r="E789" s="16">
        <v>51.813471502590673</v>
      </c>
      <c r="F789" s="16">
        <f t="shared" si="49"/>
        <v>53.337397135019806</v>
      </c>
      <c r="G789" s="16">
        <v>667.18652849740931</v>
      </c>
      <c r="H789" s="49">
        <v>665.66260286498016</v>
      </c>
      <c r="I789" s="125">
        <f t="shared" si="50"/>
        <v>6182051.1865284974</v>
      </c>
      <c r="J789" s="125">
        <f t="shared" si="51"/>
        <v>6182049.6626028651</v>
      </c>
      <c r="K789" s="57">
        <f>VLOOKUP(A789,'Study area wells'!$A$2:$O$330,6,FALSE)</f>
        <v>6182103</v>
      </c>
      <c r="L789" s="48" t="s">
        <v>685</v>
      </c>
      <c r="M789" s="17" t="s">
        <v>42</v>
      </c>
      <c r="N789" s="62" t="s">
        <v>1894</v>
      </c>
      <c r="O789" s="87"/>
      <c r="P789" s="68" t="s">
        <v>599</v>
      </c>
      <c r="Q789" s="106" t="s">
        <v>1893</v>
      </c>
      <c r="R789" s="120" t="s">
        <v>158</v>
      </c>
    </row>
    <row r="790" spans="1:19" ht="15" customHeight="1" x14ac:dyDescent="0.2">
      <c r="A790" s="39" t="s">
        <v>683</v>
      </c>
      <c r="B790" s="48">
        <v>175</v>
      </c>
      <c r="C790" s="15">
        <v>220</v>
      </c>
      <c r="D790" s="15">
        <f t="shared" si="48"/>
        <v>45</v>
      </c>
      <c r="E790" s="16">
        <v>53.337397135019806</v>
      </c>
      <c r="F790" s="16">
        <f t="shared" si="49"/>
        <v>67.052727826882048</v>
      </c>
      <c r="G790" s="16">
        <v>665.66260286498016</v>
      </c>
      <c r="H790" s="49">
        <v>651.94727217311799</v>
      </c>
      <c r="I790" s="125">
        <f t="shared" si="50"/>
        <v>6182049.6626028651</v>
      </c>
      <c r="J790" s="125">
        <f t="shared" si="51"/>
        <v>6182035.9472721731</v>
      </c>
      <c r="K790" s="57">
        <f>VLOOKUP(A790,'Study area wells'!$A$2:$O$330,6,FALSE)</f>
        <v>6182103</v>
      </c>
      <c r="L790" s="48" t="s">
        <v>686</v>
      </c>
      <c r="M790" s="17" t="s">
        <v>2</v>
      </c>
      <c r="N790" s="62" t="s">
        <v>7</v>
      </c>
      <c r="O790" s="87"/>
      <c r="P790" s="68" t="s">
        <v>15</v>
      </c>
      <c r="Q790" s="109" t="s">
        <v>7</v>
      </c>
      <c r="R790" s="120" t="s">
        <v>25</v>
      </c>
    </row>
    <row r="791" spans="1:19" ht="15" customHeight="1" x14ac:dyDescent="0.2">
      <c r="A791" s="39" t="s">
        <v>683</v>
      </c>
      <c r="B791" s="48">
        <v>220</v>
      </c>
      <c r="C791" s="15">
        <v>330</v>
      </c>
      <c r="D791" s="15">
        <f t="shared" si="48"/>
        <v>110</v>
      </c>
      <c r="E791" s="16">
        <v>67.052727826882048</v>
      </c>
      <c r="F791" s="16">
        <f t="shared" si="49"/>
        <v>100.57909174032307</v>
      </c>
      <c r="G791" s="16">
        <v>651.94727217311799</v>
      </c>
      <c r="H791" s="49">
        <v>618.42090825967693</v>
      </c>
      <c r="I791" s="125">
        <f t="shared" si="50"/>
        <v>6182035.9472721731</v>
      </c>
      <c r="J791" s="125">
        <f t="shared" si="51"/>
        <v>6182002.4209082592</v>
      </c>
      <c r="K791" s="57">
        <f>VLOOKUP(A791,'Study area wells'!$A$2:$O$330,6,FALSE)</f>
        <v>6182103</v>
      </c>
      <c r="L791" s="48" t="s">
        <v>29</v>
      </c>
      <c r="M791" s="17" t="s">
        <v>1</v>
      </c>
      <c r="N791" s="62" t="s">
        <v>7</v>
      </c>
      <c r="O791" s="87"/>
      <c r="P791" s="68" t="s">
        <v>10</v>
      </c>
      <c r="Q791" s="109" t="s">
        <v>7</v>
      </c>
      <c r="R791" s="120" t="s">
        <v>29</v>
      </c>
    </row>
    <row r="792" spans="1:19" ht="15" customHeight="1" x14ac:dyDescent="0.2">
      <c r="A792" s="39" t="s">
        <v>683</v>
      </c>
      <c r="B792" s="48">
        <v>330</v>
      </c>
      <c r="C792" s="15">
        <v>340</v>
      </c>
      <c r="D792" s="15">
        <f t="shared" si="48"/>
        <v>10</v>
      </c>
      <c r="E792" s="16">
        <v>100.57909174032307</v>
      </c>
      <c r="F792" s="16">
        <f t="shared" si="49"/>
        <v>103.62694300518135</v>
      </c>
      <c r="G792" s="16">
        <v>618.42090825967693</v>
      </c>
      <c r="H792" s="49">
        <v>615.37305699481863</v>
      </c>
      <c r="I792" s="125">
        <f t="shared" si="50"/>
        <v>6182002.4209082592</v>
      </c>
      <c r="J792" s="125">
        <f t="shared" si="51"/>
        <v>6181999.3730569948</v>
      </c>
      <c r="K792" s="57">
        <f>VLOOKUP(A792,'Study area wells'!$A$2:$O$330,6,FALSE)</f>
        <v>6182103</v>
      </c>
      <c r="L792" s="48" t="s">
        <v>687</v>
      </c>
      <c r="M792" s="17" t="s">
        <v>1</v>
      </c>
      <c r="N792" s="62" t="s">
        <v>7</v>
      </c>
      <c r="O792" s="87"/>
      <c r="P792" s="68" t="s">
        <v>10</v>
      </c>
      <c r="Q792" s="109" t="s">
        <v>7</v>
      </c>
      <c r="R792" s="120" t="s">
        <v>29</v>
      </c>
    </row>
    <row r="793" spans="1:19" s="13" customFormat="1" ht="15" customHeight="1" x14ac:dyDescent="0.2">
      <c r="A793" s="38" t="s">
        <v>688</v>
      </c>
      <c r="B793" s="46">
        <v>0</v>
      </c>
      <c r="C793" s="11">
        <v>30</v>
      </c>
      <c r="D793" s="11">
        <f t="shared" si="48"/>
        <v>30</v>
      </c>
      <c r="E793" s="12">
        <v>0</v>
      </c>
      <c r="F793" s="12">
        <f t="shared" si="49"/>
        <v>9.1435537945748244</v>
      </c>
      <c r="G793" s="12">
        <v>806</v>
      </c>
      <c r="H793" s="47">
        <v>796.85644620542519</v>
      </c>
      <c r="I793" s="125">
        <f t="shared" si="50"/>
        <v>6182204</v>
      </c>
      <c r="J793" s="125">
        <f t="shared" si="51"/>
        <v>6182194.8564462056</v>
      </c>
      <c r="K793" s="57">
        <f>VLOOKUP(A793,'Study area wells'!$A$2:$O$330,6,FALSE)</f>
        <v>6182204</v>
      </c>
      <c r="L793" s="46" t="s">
        <v>22</v>
      </c>
      <c r="M793" s="14" t="s">
        <v>3</v>
      </c>
      <c r="N793" s="61" t="s">
        <v>1102</v>
      </c>
      <c r="O793" s="90"/>
      <c r="P793" s="76" t="s">
        <v>11</v>
      </c>
      <c r="Q793" s="104" t="s">
        <v>1893</v>
      </c>
      <c r="R793" s="119" t="s">
        <v>22</v>
      </c>
      <c r="S793" s="58"/>
    </row>
    <row r="794" spans="1:19" s="13" customFormat="1" ht="15" customHeight="1" x14ac:dyDescent="0.2">
      <c r="A794" s="38" t="s">
        <v>688</v>
      </c>
      <c r="B794" s="46">
        <v>30</v>
      </c>
      <c r="C794" s="11">
        <v>100</v>
      </c>
      <c r="D794" s="11">
        <f t="shared" si="48"/>
        <v>70</v>
      </c>
      <c r="E794" s="12">
        <v>9.1435537945748244</v>
      </c>
      <c r="F794" s="12">
        <f t="shared" si="49"/>
        <v>30.478512648582747</v>
      </c>
      <c r="G794" s="12">
        <v>796.85644620542519</v>
      </c>
      <c r="H794" s="47">
        <v>775.52148735141725</v>
      </c>
      <c r="I794" s="125">
        <f t="shared" si="50"/>
        <v>6182194.8564462056</v>
      </c>
      <c r="J794" s="125">
        <f t="shared" si="51"/>
        <v>6182173.5214873515</v>
      </c>
      <c r="K794" s="57">
        <f>VLOOKUP(A794,'Study area wells'!$A$2:$O$330,6,FALSE)</f>
        <v>6182204</v>
      </c>
      <c r="L794" s="46" t="s">
        <v>23</v>
      </c>
      <c r="M794" s="14" t="s">
        <v>1091</v>
      </c>
      <c r="N794" s="61" t="s">
        <v>7</v>
      </c>
      <c r="O794" s="90"/>
      <c r="P794" s="76" t="s">
        <v>17</v>
      </c>
      <c r="Q794" s="114" t="s">
        <v>7</v>
      </c>
      <c r="R794" s="119" t="s">
        <v>23</v>
      </c>
      <c r="S794" s="58"/>
    </row>
    <row r="795" spans="1:19" ht="15" customHeight="1" x14ac:dyDescent="0.2">
      <c r="A795" s="39" t="s">
        <v>689</v>
      </c>
      <c r="B795" s="48">
        <v>0</v>
      </c>
      <c r="C795" s="15">
        <v>26</v>
      </c>
      <c r="D795" s="15">
        <f t="shared" si="48"/>
        <v>26</v>
      </c>
      <c r="E795" s="16">
        <v>0</v>
      </c>
      <c r="F795" s="16">
        <f t="shared" si="49"/>
        <v>7.9244132886315146</v>
      </c>
      <c r="G795" s="16">
        <v>815</v>
      </c>
      <c r="H795" s="49">
        <v>807.07558671136849</v>
      </c>
      <c r="I795" s="125">
        <f t="shared" si="50"/>
        <v>6198365</v>
      </c>
      <c r="J795" s="125">
        <f t="shared" si="51"/>
        <v>6198357.0755867111</v>
      </c>
      <c r="K795" s="57">
        <f>VLOOKUP(A795,'Study area wells'!$A$2:$O$330,6,FALSE)</f>
        <v>6198365</v>
      </c>
      <c r="L795" s="48" t="s">
        <v>618</v>
      </c>
      <c r="M795" s="17" t="s">
        <v>1263</v>
      </c>
      <c r="N795" s="62" t="s">
        <v>1102</v>
      </c>
      <c r="O795" s="87"/>
      <c r="P795" s="68" t="s">
        <v>14</v>
      </c>
      <c r="Q795" s="106" t="s">
        <v>1893</v>
      </c>
      <c r="R795" s="120" t="s">
        <v>28</v>
      </c>
    </row>
    <row r="796" spans="1:19" ht="15" customHeight="1" x14ac:dyDescent="0.2">
      <c r="A796" s="39" t="s">
        <v>689</v>
      </c>
      <c r="B796" s="48">
        <v>26</v>
      </c>
      <c r="C796" s="15">
        <v>245</v>
      </c>
      <c r="D796" s="15">
        <f t="shared" si="48"/>
        <v>219</v>
      </c>
      <c r="E796" s="16">
        <v>7.9244132886315146</v>
      </c>
      <c r="F796" s="16">
        <f t="shared" si="49"/>
        <v>74.672355989027736</v>
      </c>
      <c r="G796" s="16">
        <v>807.07558671136849</v>
      </c>
      <c r="H796" s="49">
        <v>740.32764401097222</v>
      </c>
      <c r="I796" s="125">
        <f t="shared" si="50"/>
        <v>6198357.0755867111</v>
      </c>
      <c r="J796" s="125">
        <f t="shared" si="51"/>
        <v>6198290.327644011</v>
      </c>
      <c r="K796" s="57">
        <f>VLOOKUP(A796,'Study area wells'!$A$2:$O$330,6,FALSE)</f>
        <v>6198365</v>
      </c>
      <c r="L796" s="48" t="s">
        <v>693</v>
      </c>
      <c r="M796" s="17" t="s">
        <v>2</v>
      </c>
      <c r="N796" s="62" t="s">
        <v>7</v>
      </c>
      <c r="O796" s="87"/>
      <c r="P796" s="68" t="s">
        <v>15</v>
      </c>
      <c r="Q796" s="109" t="s">
        <v>7</v>
      </c>
      <c r="R796" s="120" t="s">
        <v>25</v>
      </c>
    </row>
    <row r="797" spans="1:19" ht="15" customHeight="1" x14ac:dyDescent="0.2">
      <c r="A797" s="39" t="s">
        <v>689</v>
      </c>
      <c r="B797" s="48">
        <v>245</v>
      </c>
      <c r="C797" s="15">
        <v>275</v>
      </c>
      <c r="D797" s="15">
        <f t="shared" si="48"/>
        <v>30</v>
      </c>
      <c r="E797" s="16">
        <v>74.672355989027736</v>
      </c>
      <c r="F797" s="16">
        <f t="shared" si="49"/>
        <v>83.815909783602564</v>
      </c>
      <c r="G797" s="16">
        <v>740.32764401097222</v>
      </c>
      <c r="H797" s="49">
        <v>731.18409021639741</v>
      </c>
      <c r="I797" s="125">
        <f t="shared" si="50"/>
        <v>6198290.327644011</v>
      </c>
      <c r="J797" s="125">
        <f t="shared" si="51"/>
        <v>6198281.1840902166</v>
      </c>
      <c r="K797" s="57">
        <f>VLOOKUP(A797,'Study area wells'!$A$2:$O$330,6,FALSE)</f>
        <v>6198365</v>
      </c>
      <c r="L797" s="48" t="s">
        <v>691</v>
      </c>
      <c r="M797" s="17" t="s">
        <v>1</v>
      </c>
      <c r="N797" s="62" t="s">
        <v>7</v>
      </c>
      <c r="O797" s="87"/>
      <c r="P797" s="68" t="s">
        <v>10</v>
      </c>
      <c r="Q797" s="109" t="s">
        <v>7</v>
      </c>
      <c r="R797" s="120" t="s">
        <v>29</v>
      </c>
    </row>
    <row r="798" spans="1:19" ht="15" customHeight="1" x14ac:dyDescent="0.2">
      <c r="A798" s="39" t="s">
        <v>689</v>
      </c>
      <c r="B798" s="48">
        <v>270</v>
      </c>
      <c r="C798" s="15">
        <v>440</v>
      </c>
      <c r="D798" s="15">
        <f t="shared" si="48"/>
        <v>170</v>
      </c>
      <c r="E798" s="16">
        <v>82.291984151173423</v>
      </c>
      <c r="F798" s="16">
        <f t="shared" si="49"/>
        <v>134.1054556537641</v>
      </c>
      <c r="G798" s="16">
        <v>732.70801584882656</v>
      </c>
      <c r="H798" s="49">
        <v>680.89454434623588</v>
      </c>
      <c r="I798" s="125">
        <f t="shared" si="50"/>
        <v>6198282.7080158489</v>
      </c>
      <c r="J798" s="125">
        <f t="shared" si="51"/>
        <v>6198230.8945443463</v>
      </c>
      <c r="K798" s="57">
        <f>VLOOKUP(A798,'Study area wells'!$A$2:$O$330,6,FALSE)</f>
        <v>6198365</v>
      </c>
      <c r="L798" s="48" t="s">
        <v>692</v>
      </c>
      <c r="M798" s="17" t="s">
        <v>1091</v>
      </c>
      <c r="N798" s="62" t="s">
        <v>7</v>
      </c>
      <c r="O798" s="87"/>
      <c r="P798" s="68" t="s">
        <v>13</v>
      </c>
      <c r="Q798" s="109" t="s">
        <v>7</v>
      </c>
      <c r="R798" s="120" t="s">
        <v>33</v>
      </c>
    </row>
    <row r="799" spans="1:19" ht="15" customHeight="1" x14ac:dyDescent="0.2">
      <c r="A799" s="39" t="s">
        <v>689</v>
      </c>
      <c r="B799" s="48">
        <v>440</v>
      </c>
      <c r="C799" s="15">
        <v>640</v>
      </c>
      <c r="D799" s="15">
        <f t="shared" si="48"/>
        <v>200</v>
      </c>
      <c r="E799" s="16">
        <v>134.1054556537641</v>
      </c>
      <c r="F799" s="16">
        <f t="shared" si="49"/>
        <v>195.0624809509296</v>
      </c>
      <c r="G799" s="16">
        <v>680.89454434623588</v>
      </c>
      <c r="H799" s="49">
        <v>619.93751904907037</v>
      </c>
      <c r="I799" s="125">
        <f t="shared" si="50"/>
        <v>6198230.8945443463</v>
      </c>
      <c r="J799" s="125">
        <f t="shared" si="51"/>
        <v>6198169.9375190493</v>
      </c>
      <c r="K799" s="57">
        <f>VLOOKUP(A799,'Study area wells'!$A$2:$O$330,6,FALSE)</f>
        <v>6198365</v>
      </c>
      <c r="L799" s="48" t="s">
        <v>690</v>
      </c>
      <c r="M799" s="17" t="s">
        <v>2</v>
      </c>
      <c r="N799" s="62" t="s">
        <v>7</v>
      </c>
      <c r="O799" s="87"/>
      <c r="P799" s="68" t="s">
        <v>15</v>
      </c>
      <c r="Q799" s="109" t="s">
        <v>7</v>
      </c>
      <c r="R799" s="120" t="s">
        <v>25</v>
      </c>
    </row>
    <row r="800" spans="1:19" s="13" customFormat="1" ht="15" customHeight="1" x14ac:dyDescent="0.2">
      <c r="A800" s="38" t="s">
        <v>694</v>
      </c>
      <c r="B800" s="46">
        <v>0</v>
      </c>
      <c r="C800" s="11">
        <v>20</v>
      </c>
      <c r="D800" s="11">
        <f t="shared" si="48"/>
        <v>20</v>
      </c>
      <c r="E800" s="12">
        <v>0</v>
      </c>
      <c r="F800" s="12">
        <f t="shared" si="49"/>
        <v>6.0957025297165499</v>
      </c>
      <c r="G800" s="12">
        <v>755</v>
      </c>
      <c r="H800" s="47">
        <v>748.9042974702835</v>
      </c>
      <c r="I800" s="125">
        <f t="shared" si="50"/>
        <v>6188090</v>
      </c>
      <c r="J800" s="125">
        <f t="shared" si="51"/>
        <v>6188083.9042974701</v>
      </c>
      <c r="K800" s="57">
        <f>VLOOKUP(A800,'Study area wells'!$A$2:$O$330,6,FALSE)</f>
        <v>6188090</v>
      </c>
      <c r="L800" s="46" t="s">
        <v>615</v>
      </c>
      <c r="M800" s="14" t="s">
        <v>3</v>
      </c>
      <c r="N800" s="61" t="s">
        <v>1102</v>
      </c>
      <c r="O800" s="90"/>
      <c r="P800" s="76" t="s">
        <v>11</v>
      </c>
      <c r="Q800" s="104" t="s">
        <v>1893</v>
      </c>
      <c r="R800" s="119" t="s">
        <v>22</v>
      </c>
      <c r="S800" s="58"/>
    </row>
    <row r="801" spans="1:19" s="13" customFormat="1" ht="15" customHeight="1" x14ac:dyDescent="0.2">
      <c r="A801" s="38" t="s">
        <v>694</v>
      </c>
      <c r="B801" s="46">
        <v>20</v>
      </c>
      <c r="C801" s="11">
        <v>160</v>
      </c>
      <c r="D801" s="11">
        <f t="shared" si="48"/>
        <v>140</v>
      </c>
      <c r="E801" s="12">
        <v>6.0957025297165499</v>
      </c>
      <c r="F801" s="12">
        <f t="shared" si="49"/>
        <v>48.765620237732399</v>
      </c>
      <c r="G801" s="12">
        <v>748.9042974702835</v>
      </c>
      <c r="H801" s="47">
        <v>706.23437976226762</v>
      </c>
      <c r="I801" s="125">
        <f t="shared" si="50"/>
        <v>6188083.9042974701</v>
      </c>
      <c r="J801" s="125">
        <f t="shared" si="51"/>
        <v>6188041.2343797619</v>
      </c>
      <c r="K801" s="57">
        <f>VLOOKUP(A801,'Study area wells'!$A$2:$O$330,6,FALSE)</f>
        <v>6188090</v>
      </c>
      <c r="L801" s="46" t="s">
        <v>695</v>
      </c>
      <c r="M801" s="14" t="s">
        <v>1091</v>
      </c>
      <c r="N801" s="61" t="s">
        <v>7</v>
      </c>
      <c r="O801" s="90"/>
      <c r="P801" s="76" t="s">
        <v>13</v>
      </c>
      <c r="Q801" s="114" t="s">
        <v>7</v>
      </c>
      <c r="R801" s="119" t="s">
        <v>23</v>
      </c>
      <c r="S801" s="58"/>
    </row>
    <row r="802" spans="1:19" ht="15" customHeight="1" x14ac:dyDescent="0.2">
      <c r="A802" s="39" t="s">
        <v>696</v>
      </c>
      <c r="B802" s="48">
        <v>0</v>
      </c>
      <c r="C802" s="15">
        <v>10</v>
      </c>
      <c r="D802" s="15">
        <f t="shared" si="48"/>
        <v>10</v>
      </c>
      <c r="E802" s="16">
        <v>0</v>
      </c>
      <c r="F802" s="16">
        <f t="shared" si="49"/>
        <v>3.047851264858275</v>
      </c>
      <c r="G802" s="16">
        <v>749</v>
      </c>
      <c r="H802" s="49">
        <v>745.95214873514169</v>
      </c>
      <c r="I802" s="125">
        <f t="shared" si="50"/>
        <v>6186396</v>
      </c>
      <c r="J802" s="125">
        <f t="shared" si="51"/>
        <v>6186392.9521487355</v>
      </c>
      <c r="K802" s="57">
        <f>VLOOKUP(A802,'Study area wells'!$A$2:$O$330,6,FALSE)</f>
        <v>6186396</v>
      </c>
      <c r="L802" s="48" t="s">
        <v>698</v>
      </c>
      <c r="M802" s="17" t="s">
        <v>3</v>
      </c>
      <c r="N802" s="62" t="s">
        <v>1102</v>
      </c>
      <c r="O802" s="87"/>
      <c r="P802" s="68" t="s">
        <v>21</v>
      </c>
      <c r="Q802" s="106" t="s">
        <v>1893</v>
      </c>
      <c r="R802" s="120" t="s">
        <v>22</v>
      </c>
    </row>
    <row r="803" spans="1:19" ht="15" customHeight="1" x14ac:dyDescent="0.2">
      <c r="A803" s="39" t="s">
        <v>696</v>
      </c>
      <c r="B803" s="48">
        <v>10</v>
      </c>
      <c r="C803" s="15">
        <v>60</v>
      </c>
      <c r="D803" s="15">
        <f t="shared" si="48"/>
        <v>50</v>
      </c>
      <c r="E803" s="16">
        <v>3.047851264858275</v>
      </c>
      <c r="F803" s="16">
        <f t="shared" si="49"/>
        <v>18.287107589149649</v>
      </c>
      <c r="G803" s="16">
        <v>745.95214873514169</v>
      </c>
      <c r="H803" s="49">
        <v>730.71289241085037</v>
      </c>
      <c r="I803" s="125">
        <f t="shared" si="50"/>
        <v>6186392.9521487355</v>
      </c>
      <c r="J803" s="125">
        <f t="shared" si="51"/>
        <v>6186377.7128924113</v>
      </c>
      <c r="K803" s="57">
        <f>VLOOKUP(A803,'Study area wells'!$A$2:$O$330,6,FALSE)</f>
        <v>6186396</v>
      </c>
      <c r="L803" s="48" t="s">
        <v>699</v>
      </c>
      <c r="M803" s="17" t="s">
        <v>1263</v>
      </c>
      <c r="N803" s="62" t="s">
        <v>1102</v>
      </c>
      <c r="O803" s="87"/>
      <c r="P803" s="68" t="s">
        <v>14</v>
      </c>
      <c r="Q803" s="106" t="s">
        <v>1893</v>
      </c>
      <c r="R803" s="120" t="s">
        <v>28</v>
      </c>
    </row>
    <row r="804" spans="1:19" ht="15" customHeight="1" x14ac:dyDescent="0.2">
      <c r="A804" s="39" t="s">
        <v>696</v>
      </c>
      <c r="B804" s="48">
        <v>60</v>
      </c>
      <c r="C804" s="15">
        <v>100</v>
      </c>
      <c r="D804" s="15">
        <f t="shared" si="48"/>
        <v>40</v>
      </c>
      <c r="E804" s="16">
        <v>18.287107589149649</v>
      </c>
      <c r="F804" s="16">
        <f t="shared" si="49"/>
        <v>30.478512648582747</v>
      </c>
      <c r="G804" s="16">
        <v>730.71289241085037</v>
      </c>
      <c r="H804" s="49">
        <v>718.52148735141725</v>
      </c>
      <c r="I804" s="125">
        <f t="shared" si="50"/>
        <v>6186377.7128924113</v>
      </c>
      <c r="J804" s="125">
        <f t="shared" si="51"/>
        <v>6186365.5214873515</v>
      </c>
      <c r="K804" s="57">
        <f>VLOOKUP(A804,'Study area wells'!$A$2:$O$330,6,FALSE)</f>
        <v>6186396</v>
      </c>
      <c r="L804" s="48" t="s">
        <v>697</v>
      </c>
      <c r="M804" s="17" t="s">
        <v>2</v>
      </c>
      <c r="N804" s="62" t="s">
        <v>7</v>
      </c>
      <c r="O804" s="87"/>
      <c r="P804" s="68" t="s">
        <v>15</v>
      </c>
      <c r="Q804" s="109" t="s">
        <v>7</v>
      </c>
      <c r="R804" s="120" t="s">
        <v>25</v>
      </c>
    </row>
    <row r="805" spans="1:19" s="13" customFormat="1" ht="15" customHeight="1" x14ac:dyDescent="0.2">
      <c r="A805" s="38" t="s">
        <v>700</v>
      </c>
      <c r="B805" s="46">
        <v>0</v>
      </c>
      <c r="C805" s="11">
        <v>122</v>
      </c>
      <c r="D805" s="11">
        <f t="shared" si="48"/>
        <v>122</v>
      </c>
      <c r="E805" s="12">
        <v>0</v>
      </c>
      <c r="F805" s="12">
        <f t="shared" si="49"/>
        <v>37.183785431270955</v>
      </c>
      <c r="G805" s="12">
        <v>705</v>
      </c>
      <c r="H805" s="47">
        <v>667.81621456872904</v>
      </c>
      <c r="I805" s="125">
        <f t="shared" si="50"/>
        <v>6192113</v>
      </c>
      <c r="J805" s="125">
        <f t="shared" si="51"/>
        <v>6192075.8162145689</v>
      </c>
      <c r="K805" s="57">
        <f>VLOOKUP(A805,'Study area wells'!$A$2:$O$330,6,FALSE)</f>
        <v>6192113</v>
      </c>
      <c r="L805" s="46" t="s">
        <v>1127</v>
      </c>
      <c r="M805" s="14" t="s">
        <v>3</v>
      </c>
      <c r="N805" s="61" t="s">
        <v>1102</v>
      </c>
      <c r="O805" s="90"/>
      <c r="P805" s="76" t="s">
        <v>18</v>
      </c>
      <c r="Q805" s="104" t="s">
        <v>1893</v>
      </c>
      <c r="R805" s="119" t="s">
        <v>22</v>
      </c>
      <c r="S805" s="58"/>
    </row>
    <row r="806" spans="1:19" s="13" customFormat="1" ht="15" customHeight="1" x14ac:dyDescent="0.2">
      <c r="A806" s="38" t="s">
        <v>700</v>
      </c>
      <c r="B806" s="46">
        <v>122</v>
      </c>
      <c r="C806" s="11">
        <v>124</v>
      </c>
      <c r="D806" s="11">
        <f t="shared" si="48"/>
        <v>2</v>
      </c>
      <c r="E806" s="12">
        <v>37.183785431270955</v>
      </c>
      <c r="F806" s="12">
        <f t="shared" si="49"/>
        <v>37.793355684242606</v>
      </c>
      <c r="G806" s="12">
        <v>667.81621456872904</v>
      </c>
      <c r="H806" s="47">
        <v>667.20664431575744</v>
      </c>
      <c r="I806" s="125">
        <f t="shared" si="50"/>
        <v>6192075.8162145689</v>
      </c>
      <c r="J806" s="125">
        <f t="shared" si="51"/>
        <v>6192075.2066443162</v>
      </c>
      <c r="K806" s="57">
        <f>VLOOKUP(A806,'Study area wells'!$A$2:$O$330,6,FALSE)</f>
        <v>6192113</v>
      </c>
      <c r="L806" s="46" t="s">
        <v>158</v>
      </c>
      <c r="M806" s="14" t="s">
        <v>42</v>
      </c>
      <c r="N806" s="61" t="s">
        <v>1894</v>
      </c>
      <c r="O806" s="90"/>
      <c r="P806" s="76" t="s">
        <v>599</v>
      </c>
      <c r="Q806" s="104" t="s">
        <v>1893</v>
      </c>
      <c r="R806" s="119" t="s">
        <v>158</v>
      </c>
      <c r="S806" s="58"/>
    </row>
    <row r="807" spans="1:19" s="13" customFormat="1" ht="15" customHeight="1" x14ac:dyDescent="0.2">
      <c r="A807" s="38" t="s">
        <v>700</v>
      </c>
      <c r="B807" s="46">
        <v>124</v>
      </c>
      <c r="C807" s="11">
        <v>126</v>
      </c>
      <c r="D807" s="11">
        <f t="shared" si="48"/>
        <v>2</v>
      </c>
      <c r="E807" s="12">
        <v>37.793355684242606</v>
      </c>
      <c r="F807" s="12">
        <f t="shared" si="49"/>
        <v>38.402925937214263</v>
      </c>
      <c r="G807" s="12">
        <v>667.20664431575744</v>
      </c>
      <c r="H807" s="47">
        <v>666.59707406278574</v>
      </c>
      <c r="I807" s="125">
        <f t="shared" si="50"/>
        <v>6192075.2066443162</v>
      </c>
      <c r="J807" s="125">
        <f t="shared" si="51"/>
        <v>6192074.5970740626</v>
      </c>
      <c r="K807" s="57">
        <f>VLOOKUP(A807,'Study area wells'!$A$2:$O$330,6,FALSE)</f>
        <v>6192113</v>
      </c>
      <c r="L807" s="46" t="s">
        <v>701</v>
      </c>
      <c r="M807" s="14" t="s">
        <v>3</v>
      </c>
      <c r="N807" s="61" t="s">
        <v>1102</v>
      </c>
      <c r="O807" s="90"/>
      <c r="P807" s="76" t="s">
        <v>14</v>
      </c>
      <c r="Q807" s="104" t="s">
        <v>1893</v>
      </c>
      <c r="R807" s="119" t="s">
        <v>22</v>
      </c>
      <c r="S807" s="58"/>
    </row>
    <row r="808" spans="1:19" ht="15" customHeight="1" x14ac:dyDescent="0.2">
      <c r="A808" s="39" t="s">
        <v>702</v>
      </c>
      <c r="B808" s="48">
        <v>0</v>
      </c>
      <c r="C808" s="15">
        <v>155</v>
      </c>
      <c r="D808" s="15">
        <f t="shared" si="48"/>
        <v>155</v>
      </c>
      <c r="E808" s="16">
        <v>0</v>
      </c>
      <c r="F808" s="16">
        <f t="shared" si="49"/>
        <v>47.241694605303259</v>
      </c>
      <c r="G808" s="16">
        <v>705</v>
      </c>
      <c r="H808" s="49">
        <v>657.75830539469678</v>
      </c>
      <c r="I808" s="125">
        <f t="shared" si="50"/>
        <v>6191842</v>
      </c>
      <c r="J808" s="125">
        <f t="shared" si="51"/>
        <v>6191794.758305395</v>
      </c>
      <c r="K808" s="57">
        <f>VLOOKUP(A808,'Study area wells'!$A$2:$O$330,6,FALSE)</f>
        <v>6191842</v>
      </c>
      <c r="L808" s="48" t="s">
        <v>213</v>
      </c>
      <c r="M808" s="17" t="s">
        <v>3</v>
      </c>
      <c r="N808" s="62" t="s">
        <v>1102</v>
      </c>
      <c r="O808" s="87"/>
      <c r="P808" s="68" t="s">
        <v>11</v>
      </c>
      <c r="Q808" s="106" t="s">
        <v>1893</v>
      </c>
      <c r="R808" s="120" t="s">
        <v>22</v>
      </c>
    </row>
    <row r="809" spans="1:19" ht="15" customHeight="1" x14ac:dyDescent="0.2">
      <c r="A809" s="39" t="s">
        <v>702</v>
      </c>
      <c r="B809" s="48">
        <v>155</v>
      </c>
      <c r="C809" s="15">
        <v>165</v>
      </c>
      <c r="D809" s="15">
        <f t="shared" si="48"/>
        <v>10</v>
      </c>
      <c r="E809" s="16">
        <v>47.241694605303259</v>
      </c>
      <c r="F809" s="16">
        <f t="shared" si="49"/>
        <v>50.289545870161533</v>
      </c>
      <c r="G809" s="16">
        <v>657.75830539469678</v>
      </c>
      <c r="H809" s="49">
        <v>654.71045412983847</v>
      </c>
      <c r="I809" s="125">
        <f t="shared" si="50"/>
        <v>6191794.758305395</v>
      </c>
      <c r="J809" s="125">
        <f t="shared" si="51"/>
        <v>6191791.7104541296</v>
      </c>
      <c r="K809" s="57">
        <f>VLOOKUP(A809,'Study area wells'!$A$2:$O$330,6,FALSE)</f>
        <v>6191842</v>
      </c>
      <c r="L809" s="48" t="s">
        <v>703</v>
      </c>
      <c r="M809" s="17" t="s">
        <v>42</v>
      </c>
      <c r="N809" s="62" t="s">
        <v>1894</v>
      </c>
      <c r="O809" s="87"/>
      <c r="P809" s="68" t="s">
        <v>599</v>
      </c>
      <c r="Q809" s="106" t="s">
        <v>1893</v>
      </c>
      <c r="R809" s="120" t="s">
        <v>158</v>
      </c>
    </row>
    <row r="810" spans="1:19" ht="15" customHeight="1" x14ac:dyDescent="0.2">
      <c r="A810" s="39" t="s">
        <v>702</v>
      </c>
      <c r="B810" s="48">
        <v>165</v>
      </c>
      <c r="C810" s="15">
        <v>265</v>
      </c>
      <c r="D810" s="15">
        <f t="shared" si="48"/>
        <v>100</v>
      </c>
      <c r="E810" s="16">
        <v>50.289545870161533</v>
      </c>
      <c r="F810" s="16">
        <f t="shared" si="49"/>
        <v>80.768058518744283</v>
      </c>
      <c r="G810" s="16">
        <v>654.71045412983847</v>
      </c>
      <c r="H810" s="49">
        <v>624.23194148125572</v>
      </c>
      <c r="I810" s="125">
        <f t="shared" si="50"/>
        <v>6191791.7104541296</v>
      </c>
      <c r="J810" s="125">
        <f t="shared" si="51"/>
        <v>6191761.2319414811</v>
      </c>
      <c r="K810" s="57">
        <f>VLOOKUP(A810,'Study area wells'!$A$2:$O$330,6,FALSE)</f>
        <v>6191842</v>
      </c>
      <c r="L810" s="48" t="s">
        <v>213</v>
      </c>
      <c r="M810" s="17" t="s">
        <v>3</v>
      </c>
      <c r="N810" s="62" t="s">
        <v>1102</v>
      </c>
      <c r="O810" s="87"/>
      <c r="P810" s="68" t="s">
        <v>11</v>
      </c>
      <c r="Q810" s="106" t="s">
        <v>1893</v>
      </c>
      <c r="R810" s="120" t="s">
        <v>22</v>
      </c>
    </row>
    <row r="811" spans="1:19" ht="15" customHeight="1" x14ac:dyDescent="0.2">
      <c r="A811" s="39" t="s">
        <v>702</v>
      </c>
      <c r="B811" s="48">
        <v>265</v>
      </c>
      <c r="C811" s="15">
        <v>300</v>
      </c>
      <c r="D811" s="15">
        <f t="shared" si="48"/>
        <v>35</v>
      </c>
      <c r="E811" s="16">
        <v>80.768058518744283</v>
      </c>
      <c r="F811" s="16">
        <f t="shared" si="49"/>
        <v>91.435537945748237</v>
      </c>
      <c r="G811" s="16">
        <v>624.23194148125572</v>
      </c>
      <c r="H811" s="49">
        <v>613.56446205425175</v>
      </c>
      <c r="I811" s="125">
        <f t="shared" si="50"/>
        <v>6191761.2319414811</v>
      </c>
      <c r="J811" s="125">
        <f t="shared" si="51"/>
        <v>6191750.5644620545</v>
      </c>
      <c r="K811" s="57">
        <f>VLOOKUP(A811,'Study area wells'!$A$2:$O$330,6,FALSE)</f>
        <v>6191842</v>
      </c>
      <c r="L811" s="48" t="s">
        <v>1889</v>
      </c>
      <c r="M811" s="17" t="s">
        <v>1091</v>
      </c>
      <c r="N811" s="62" t="s">
        <v>7</v>
      </c>
      <c r="O811" s="87" t="s">
        <v>1888</v>
      </c>
      <c r="P811" s="68" t="s">
        <v>13</v>
      </c>
      <c r="Q811" s="109" t="s">
        <v>7</v>
      </c>
      <c r="R811" s="120" t="s">
        <v>23</v>
      </c>
    </row>
    <row r="812" spans="1:19" s="13" customFormat="1" ht="15" customHeight="1" x14ac:dyDescent="0.2">
      <c r="A812" s="38" t="s">
        <v>704</v>
      </c>
      <c r="B812" s="46">
        <v>0</v>
      </c>
      <c r="C812" s="11">
        <v>120</v>
      </c>
      <c r="D812" s="11">
        <f t="shared" si="48"/>
        <v>120</v>
      </c>
      <c r="E812" s="12">
        <v>0</v>
      </c>
      <c r="F812" s="12">
        <f t="shared" si="49"/>
        <v>36.574215178299298</v>
      </c>
      <c r="G812" s="12">
        <v>695</v>
      </c>
      <c r="H812" s="47">
        <v>658.42578482170074</v>
      </c>
      <c r="I812" s="125">
        <f t="shared" si="50"/>
        <v>6192086</v>
      </c>
      <c r="J812" s="125">
        <f t="shared" si="51"/>
        <v>6192049.4257848216</v>
      </c>
      <c r="K812" s="57">
        <f>VLOOKUP(A812,'Study area wells'!$A$2:$O$330,6,FALSE)</f>
        <v>6192086</v>
      </c>
      <c r="L812" s="46" t="s">
        <v>250</v>
      </c>
      <c r="M812" s="14" t="s">
        <v>3</v>
      </c>
      <c r="N812" s="61" t="s">
        <v>1102</v>
      </c>
      <c r="O812" s="90"/>
      <c r="P812" s="76" t="s">
        <v>11</v>
      </c>
      <c r="Q812" s="104" t="s">
        <v>1893</v>
      </c>
      <c r="R812" s="119" t="s">
        <v>22</v>
      </c>
      <c r="S812" s="58"/>
    </row>
    <row r="813" spans="1:19" s="13" customFormat="1" ht="15" customHeight="1" x14ac:dyDescent="0.2">
      <c r="A813" s="38" t="s">
        <v>704</v>
      </c>
      <c r="B813" s="46">
        <v>120</v>
      </c>
      <c r="C813" s="11">
        <v>180</v>
      </c>
      <c r="D813" s="11">
        <f t="shared" si="48"/>
        <v>60</v>
      </c>
      <c r="E813" s="12">
        <v>36.574215178299298</v>
      </c>
      <c r="F813" s="12">
        <f t="shared" si="49"/>
        <v>54.861322767448947</v>
      </c>
      <c r="G813" s="12">
        <v>658.42578482170074</v>
      </c>
      <c r="H813" s="47">
        <v>640.138677232551</v>
      </c>
      <c r="I813" s="125">
        <f t="shared" si="50"/>
        <v>6192049.4257848216</v>
      </c>
      <c r="J813" s="125">
        <f t="shared" si="51"/>
        <v>6192031.1386772329</v>
      </c>
      <c r="K813" s="57">
        <f>VLOOKUP(A813,'Study area wells'!$A$2:$O$330,6,FALSE)</f>
        <v>6192086</v>
      </c>
      <c r="L813" s="46" t="s">
        <v>705</v>
      </c>
      <c r="M813" s="14" t="s">
        <v>2</v>
      </c>
      <c r="N813" s="61" t="s">
        <v>7</v>
      </c>
      <c r="O813" s="90"/>
      <c r="P813" s="76" t="s">
        <v>15</v>
      </c>
      <c r="Q813" s="104" t="s">
        <v>1893</v>
      </c>
      <c r="R813" s="119" t="s">
        <v>705</v>
      </c>
      <c r="S813" s="58"/>
    </row>
    <row r="814" spans="1:19" s="13" customFormat="1" ht="15" customHeight="1" x14ac:dyDescent="0.2">
      <c r="A814" s="38" t="s">
        <v>704</v>
      </c>
      <c r="B814" s="46">
        <v>180</v>
      </c>
      <c r="C814" s="11">
        <v>240</v>
      </c>
      <c r="D814" s="11">
        <f t="shared" si="48"/>
        <v>60</v>
      </c>
      <c r="E814" s="12">
        <v>54.861322767448947</v>
      </c>
      <c r="F814" s="12">
        <f t="shared" si="49"/>
        <v>73.148430356598595</v>
      </c>
      <c r="G814" s="12">
        <v>640.138677232551</v>
      </c>
      <c r="H814" s="47">
        <v>621.85156964340138</v>
      </c>
      <c r="I814" s="125">
        <f t="shared" si="50"/>
        <v>6192031.1386772329</v>
      </c>
      <c r="J814" s="125">
        <f t="shared" si="51"/>
        <v>6192012.8515696432</v>
      </c>
      <c r="K814" s="57">
        <f>VLOOKUP(A814,'Study area wells'!$A$2:$O$330,6,FALSE)</f>
        <v>6192086</v>
      </c>
      <c r="L814" s="46" t="s">
        <v>706</v>
      </c>
      <c r="M814" s="14" t="s">
        <v>3</v>
      </c>
      <c r="N814" s="61" t="s">
        <v>1102</v>
      </c>
      <c r="O814" s="90"/>
      <c r="P814" s="76" t="s">
        <v>14</v>
      </c>
      <c r="Q814" s="104" t="s">
        <v>1893</v>
      </c>
      <c r="R814" s="119" t="s">
        <v>22</v>
      </c>
      <c r="S814" s="58"/>
    </row>
    <row r="815" spans="1:19" s="13" customFormat="1" ht="15" customHeight="1" x14ac:dyDescent="0.2">
      <c r="A815" s="38" t="s">
        <v>704</v>
      </c>
      <c r="B815" s="46">
        <v>240</v>
      </c>
      <c r="C815" s="11">
        <v>300</v>
      </c>
      <c r="D815" s="11">
        <f t="shared" si="48"/>
        <v>60</v>
      </c>
      <c r="E815" s="12">
        <v>73.148430356598595</v>
      </c>
      <c r="F815" s="12">
        <f t="shared" si="49"/>
        <v>91.435537945748237</v>
      </c>
      <c r="G815" s="12">
        <v>621.85156964340138</v>
      </c>
      <c r="H815" s="47">
        <v>603.56446205425175</v>
      </c>
      <c r="I815" s="125">
        <f t="shared" si="50"/>
        <v>6192012.8515696432</v>
      </c>
      <c r="J815" s="125">
        <f t="shared" si="51"/>
        <v>6191994.5644620545</v>
      </c>
      <c r="K815" s="57">
        <f>VLOOKUP(A815,'Study area wells'!$A$2:$O$330,6,FALSE)</f>
        <v>6192086</v>
      </c>
      <c r="L815" s="46" t="s">
        <v>707</v>
      </c>
      <c r="M815" s="14" t="s">
        <v>1</v>
      </c>
      <c r="N815" s="61" t="s">
        <v>7</v>
      </c>
      <c r="O815" s="90"/>
      <c r="P815" s="76" t="s">
        <v>10</v>
      </c>
      <c r="Q815" s="114" t="s">
        <v>7</v>
      </c>
      <c r="R815" s="119" t="s">
        <v>29</v>
      </c>
      <c r="S815" s="58"/>
    </row>
    <row r="816" spans="1:19" s="13" customFormat="1" ht="15" customHeight="1" x14ac:dyDescent="0.2">
      <c r="A816" s="38" t="s">
        <v>704</v>
      </c>
      <c r="B816" s="46">
        <v>300</v>
      </c>
      <c r="C816" s="11">
        <v>340</v>
      </c>
      <c r="D816" s="11">
        <f t="shared" si="48"/>
        <v>40</v>
      </c>
      <c r="E816" s="12">
        <v>91.435537945748237</v>
      </c>
      <c r="F816" s="12">
        <f t="shared" si="49"/>
        <v>103.62694300518135</v>
      </c>
      <c r="G816" s="12">
        <v>603.56446205425175</v>
      </c>
      <c r="H816" s="47">
        <v>591.37305699481863</v>
      </c>
      <c r="I816" s="125">
        <f t="shared" si="50"/>
        <v>6191994.5644620545</v>
      </c>
      <c r="J816" s="125">
        <f t="shared" si="51"/>
        <v>6191982.3730569948</v>
      </c>
      <c r="K816" s="57">
        <f>VLOOKUP(A816,'Study area wells'!$A$2:$O$330,6,FALSE)</f>
        <v>6192086</v>
      </c>
      <c r="L816" s="46" t="s">
        <v>708</v>
      </c>
      <c r="M816" s="14" t="s">
        <v>1</v>
      </c>
      <c r="N816" s="61" t="s">
        <v>7</v>
      </c>
      <c r="O816" s="90"/>
      <c r="P816" s="76" t="s">
        <v>10</v>
      </c>
      <c r="Q816" s="114" t="s">
        <v>7</v>
      </c>
      <c r="R816" s="119" t="s">
        <v>29</v>
      </c>
      <c r="S816" s="58"/>
    </row>
    <row r="817" spans="1:19" ht="15" customHeight="1" x14ac:dyDescent="0.2">
      <c r="A817" s="39" t="s">
        <v>709</v>
      </c>
      <c r="B817" s="48">
        <v>0</v>
      </c>
      <c r="C817" s="15">
        <v>51</v>
      </c>
      <c r="D817" s="15">
        <f t="shared" si="48"/>
        <v>51</v>
      </c>
      <c r="E817" s="16">
        <v>0</v>
      </c>
      <c r="F817" s="16">
        <f t="shared" si="49"/>
        <v>15.544041450777202</v>
      </c>
      <c r="G817" s="16">
        <v>711</v>
      </c>
      <c r="H817" s="49">
        <v>695.45595854922283</v>
      </c>
      <c r="I817" s="125">
        <f t="shared" si="50"/>
        <v>6192858</v>
      </c>
      <c r="J817" s="125">
        <f t="shared" si="51"/>
        <v>6192842.4559585489</v>
      </c>
      <c r="K817" s="57">
        <f>VLOOKUP(A817,'Study area wells'!$A$2:$O$330,6,FALSE)</f>
        <v>6192858</v>
      </c>
      <c r="L817" s="48" t="s">
        <v>710</v>
      </c>
      <c r="M817" s="17" t="s">
        <v>3</v>
      </c>
      <c r="N817" s="62" t="s">
        <v>1102</v>
      </c>
      <c r="O817" s="87"/>
      <c r="P817" s="68" t="s">
        <v>18</v>
      </c>
      <c r="Q817" s="106" t="s">
        <v>1893</v>
      </c>
      <c r="R817" s="120" t="s">
        <v>359</v>
      </c>
    </row>
    <row r="818" spans="1:19" ht="15" customHeight="1" x14ac:dyDescent="0.2">
      <c r="A818" s="39" t="s">
        <v>709</v>
      </c>
      <c r="B818" s="48">
        <v>51</v>
      </c>
      <c r="C818" s="15">
        <v>65</v>
      </c>
      <c r="D818" s="15">
        <f t="shared" si="48"/>
        <v>14</v>
      </c>
      <c r="E818" s="16">
        <v>15.544041450777202</v>
      </c>
      <c r="F818" s="16">
        <f t="shared" si="49"/>
        <v>19.811033221578786</v>
      </c>
      <c r="G818" s="16">
        <v>695.45595854922283</v>
      </c>
      <c r="H818" s="49">
        <v>691.18896677842122</v>
      </c>
      <c r="I818" s="125">
        <f t="shared" si="50"/>
        <v>6192842.4559585489</v>
      </c>
      <c r="J818" s="125">
        <f t="shared" si="51"/>
        <v>6192838.1889667781</v>
      </c>
      <c r="K818" s="57">
        <f>VLOOKUP(A818,'Study area wells'!$A$2:$O$330,6,FALSE)</f>
        <v>6192858</v>
      </c>
      <c r="L818" s="48" t="s">
        <v>711</v>
      </c>
      <c r="M818" s="17" t="s">
        <v>3</v>
      </c>
      <c r="N818" s="62" t="s">
        <v>1102</v>
      </c>
      <c r="O818" s="87"/>
      <c r="P818" s="68" t="s">
        <v>14</v>
      </c>
      <c r="Q818" s="106" t="s">
        <v>1893</v>
      </c>
      <c r="R818" s="120" t="s">
        <v>1016</v>
      </c>
    </row>
    <row r="819" spans="1:19" ht="15" customHeight="1" x14ac:dyDescent="0.2">
      <c r="A819" s="39" t="s">
        <v>709</v>
      </c>
      <c r="B819" s="48">
        <v>65</v>
      </c>
      <c r="C819" s="15">
        <v>153</v>
      </c>
      <c r="D819" s="15">
        <f t="shared" si="48"/>
        <v>88</v>
      </c>
      <c r="E819" s="16">
        <v>19.811033221578786</v>
      </c>
      <c r="F819" s="16">
        <f t="shared" si="49"/>
        <v>46.632124352331601</v>
      </c>
      <c r="G819" s="16">
        <v>691.18896677842122</v>
      </c>
      <c r="H819" s="49">
        <v>664.36787564766837</v>
      </c>
      <c r="I819" s="125">
        <f t="shared" si="50"/>
        <v>6192838.1889667781</v>
      </c>
      <c r="J819" s="125">
        <f t="shared" si="51"/>
        <v>6192811.3678756477</v>
      </c>
      <c r="K819" s="57">
        <f>VLOOKUP(A819,'Study area wells'!$A$2:$O$330,6,FALSE)</f>
        <v>6192858</v>
      </c>
      <c r="L819" s="48" t="s">
        <v>712</v>
      </c>
      <c r="M819" s="17" t="s">
        <v>1958</v>
      </c>
      <c r="N819" s="62" t="s">
        <v>1895</v>
      </c>
      <c r="O819" s="87"/>
      <c r="P819" s="68" t="s">
        <v>15</v>
      </c>
      <c r="Q819" s="109" t="s">
        <v>7</v>
      </c>
      <c r="R819" s="120" t="s">
        <v>33</v>
      </c>
    </row>
    <row r="820" spans="1:19" s="13" customFormat="1" ht="15" customHeight="1" x14ac:dyDescent="0.2">
      <c r="A820" s="38" t="s">
        <v>713</v>
      </c>
      <c r="B820" s="46">
        <v>0</v>
      </c>
      <c r="C820" s="11">
        <v>28</v>
      </c>
      <c r="D820" s="11">
        <f t="shared" si="48"/>
        <v>28</v>
      </c>
      <c r="E820" s="12">
        <v>0</v>
      </c>
      <c r="F820" s="12">
        <f t="shared" si="49"/>
        <v>8.5339835416031686</v>
      </c>
      <c r="G820" s="12">
        <v>640</v>
      </c>
      <c r="H820" s="47">
        <v>631.46601645839678</v>
      </c>
      <c r="I820" s="125">
        <f t="shared" si="50"/>
        <v>6214312</v>
      </c>
      <c r="J820" s="125">
        <f t="shared" si="51"/>
        <v>6214303.4660164583</v>
      </c>
      <c r="K820" s="57">
        <f>VLOOKUP(A820,'Study area wells'!$A$2:$O$330,6,FALSE)</f>
        <v>6214312</v>
      </c>
      <c r="L820" s="46" t="s">
        <v>714</v>
      </c>
      <c r="M820" s="14" t="s">
        <v>3</v>
      </c>
      <c r="N820" s="61" t="s">
        <v>1102</v>
      </c>
      <c r="O820" s="90"/>
      <c r="P820" s="76" t="s">
        <v>14</v>
      </c>
      <c r="Q820" s="104" t="s">
        <v>1893</v>
      </c>
      <c r="R820" s="119" t="s">
        <v>22</v>
      </c>
      <c r="S820" s="58"/>
    </row>
    <row r="821" spans="1:19" s="13" customFormat="1" ht="15" customHeight="1" x14ac:dyDescent="0.2">
      <c r="A821" s="38" t="s">
        <v>713</v>
      </c>
      <c r="B821" s="46">
        <v>28</v>
      </c>
      <c r="C821" s="11">
        <v>61</v>
      </c>
      <c r="D821" s="11">
        <f t="shared" si="48"/>
        <v>33</v>
      </c>
      <c r="E821" s="12">
        <v>8.5339835416031686</v>
      </c>
      <c r="F821" s="12">
        <f t="shared" si="49"/>
        <v>18.591892715635478</v>
      </c>
      <c r="G821" s="12">
        <v>631.46601645839678</v>
      </c>
      <c r="H821" s="47">
        <v>621.40810728436452</v>
      </c>
      <c r="I821" s="125">
        <f t="shared" si="50"/>
        <v>6214303.4660164583</v>
      </c>
      <c r="J821" s="125">
        <f t="shared" si="51"/>
        <v>6214293.4081072845</v>
      </c>
      <c r="K821" s="57">
        <f>VLOOKUP(A821,'Study area wells'!$A$2:$O$330,6,FALSE)</f>
        <v>6214312</v>
      </c>
      <c r="L821" s="46" t="s">
        <v>715</v>
      </c>
      <c r="M821" s="14" t="s">
        <v>1958</v>
      </c>
      <c r="N821" s="61" t="s">
        <v>1895</v>
      </c>
      <c r="O821" s="90"/>
      <c r="P821" s="76" t="s">
        <v>14</v>
      </c>
      <c r="Q821" s="104" t="s">
        <v>1893</v>
      </c>
      <c r="R821" s="119" t="s">
        <v>22</v>
      </c>
      <c r="S821" s="58"/>
    </row>
    <row r="822" spans="1:19" s="13" customFormat="1" ht="15" customHeight="1" x14ac:dyDescent="0.2">
      <c r="A822" s="38" t="s">
        <v>713</v>
      </c>
      <c r="B822" s="46">
        <v>61</v>
      </c>
      <c r="C822" s="11">
        <v>75</v>
      </c>
      <c r="D822" s="11">
        <f t="shared" si="48"/>
        <v>14</v>
      </c>
      <c r="E822" s="12">
        <v>18.591892715635478</v>
      </c>
      <c r="F822" s="12">
        <f t="shared" si="49"/>
        <v>22.858884486437059</v>
      </c>
      <c r="G822" s="12">
        <v>621.40810728436452</v>
      </c>
      <c r="H822" s="47">
        <v>617.14111551356291</v>
      </c>
      <c r="I822" s="125">
        <f t="shared" si="50"/>
        <v>6214293.4081072845</v>
      </c>
      <c r="J822" s="125">
        <f t="shared" si="51"/>
        <v>6214289.1411155136</v>
      </c>
      <c r="K822" s="57">
        <f>VLOOKUP(A822,'Study area wells'!$A$2:$O$330,6,FALSE)</f>
        <v>6214312</v>
      </c>
      <c r="L822" s="46" t="s">
        <v>716</v>
      </c>
      <c r="M822" s="14" t="s">
        <v>8</v>
      </c>
      <c r="N822" s="61" t="s">
        <v>1102</v>
      </c>
      <c r="O822" s="90"/>
      <c r="P822" s="76" t="s">
        <v>12</v>
      </c>
      <c r="Q822" s="104" t="s">
        <v>1893</v>
      </c>
      <c r="R822" s="119" t="s">
        <v>33</v>
      </c>
      <c r="S822" s="58"/>
    </row>
    <row r="823" spans="1:19" s="13" customFormat="1" ht="15" customHeight="1" x14ac:dyDescent="0.2">
      <c r="A823" s="38" t="s">
        <v>713</v>
      </c>
      <c r="B823" s="46">
        <v>75</v>
      </c>
      <c r="C823" s="11">
        <v>175</v>
      </c>
      <c r="D823" s="11">
        <f t="shared" si="48"/>
        <v>100</v>
      </c>
      <c r="E823" s="12">
        <v>22.858884486437059</v>
      </c>
      <c r="F823" s="12">
        <f t="shared" si="49"/>
        <v>53.337397135019806</v>
      </c>
      <c r="G823" s="12">
        <v>617.14111551356291</v>
      </c>
      <c r="H823" s="47">
        <v>586.66260286498016</v>
      </c>
      <c r="I823" s="125">
        <f t="shared" si="50"/>
        <v>6214289.1411155136</v>
      </c>
      <c r="J823" s="125">
        <f t="shared" si="51"/>
        <v>6214258.6626028651</v>
      </c>
      <c r="K823" s="57">
        <f>VLOOKUP(A823,'Study area wells'!$A$2:$O$330,6,FALSE)</f>
        <v>6214312</v>
      </c>
      <c r="L823" s="46" t="s">
        <v>22</v>
      </c>
      <c r="M823" s="14" t="s">
        <v>3</v>
      </c>
      <c r="N823" s="61" t="s">
        <v>1102</v>
      </c>
      <c r="O823" s="90"/>
      <c r="P823" s="76" t="s">
        <v>11</v>
      </c>
      <c r="Q823" s="104" t="s">
        <v>1893</v>
      </c>
      <c r="R823" s="119" t="s">
        <v>22</v>
      </c>
      <c r="S823" s="58"/>
    </row>
    <row r="824" spans="1:19" s="13" customFormat="1" ht="15" customHeight="1" x14ac:dyDescent="0.2">
      <c r="A824" s="38" t="s">
        <v>713</v>
      </c>
      <c r="B824" s="46">
        <v>175</v>
      </c>
      <c r="C824" s="11">
        <v>180</v>
      </c>
      <c r="D824" s="11">
        <f t="shared" si="48"/>
        <v>5</v>
      </c>
      <c r="E824" s="12">
        <v>53.337397135019806</v>
      </c>
      <c r="F824" s="12">
        <f t="shared" si="49"/>
        <v>54.861322767448947</v>
      </c>
      <c r="G824" s="12">
        <v>586.66260286498016</v>
      </c>
      <c r="H824" s="47">
        <v>585.138677232551</v>
      </c>
      <c r="I824" s="125">
        <f t="shared" si="50"/>
        <v>6214258.6626028651</v>
      </c>
      <c r="J824" s="125">
        <f t="shared" si="51"/>
        <v>6214257.1386772329</v>
      </c>
      <c r="K824" s="57">
        <f>VLOOKUP(A824,'Study area wells'!$A$2:$O$330,6,FALSE)</f>
        <v>6214312</v>
      </c>
      <c r="L824" s="46" t="s">
        <v>717</v>
      </c>
      <c r="M824" s="14" t="s">
        <v>1</v>
      </c>
      <c r="N824" s="61" t="s">
        <v>7</v>
      </c>
      <c r="O824" s="90"/>
      <c r="P824" s="76" t="s">
        <v>10</v>
      </c>
      <c r="Q824" s="114" t="s">
        <v>7</v>
      </c>
      <c r="R824" s="119" t="s">
        <v>29</v>
      </c>
      <c r="S824" s="58"/>
    </row>
    <row r="825" spans="1:19" s="13" customFormat="1" ht="15" customHeight="1" x14ac:dyDescent="0.2">
      <c r="A825" s="38" t="s">
        <v>713</v>
      </c>
      <c r="B825" s="46">
        <v>180</v>
      </c>
      <c r="C825" s="11">
        <v>215</v>
      </c>
      <c r="D825" s="11">
        <f t="shared" si="48"/>
        <v>35</v>
      </c>
      <c r="E825" s="12">
        <v>54.861322767448947</v>
      </c>
      <c r="F825" s="12">
        <f t="shared" si="49"/>
        <v>65.528802194452908</v>
      </c>
      <c r="G825" s="12">
        <v>585.138677232551</v>
      </c>
      <c r="H825" s="47">
        <v>574.47119780554704</v>
      </c>
      <c r="I825" s="125">
        <f t="shared" si="50"/>
        <v>6214257.1386772329</v>
      </c>
      <c r="J825" s="125">
        <f t="shared" si="51"/>
        <v>6214246.4711978054</v>
      </c>
      <c r="K825" s="57">
        <f>VLOOKUP(A825,'Study area wells'!$A$2:$O$330,6,FALSE)</f>
        <v>6214312</v>
      </c>
      <c r="L825" s="46" t="s">
        <v>84</v>
      </c>
      <c r="M825" s="14" t="s">
        <v>2</v>
      </c>
      <c r="N825" s="61" t="s">
        <v>7</v>
      </c>
      <c r="O825" s="90"/>
      <c r="P825" s="76" t="s">
        <v>15</v>
      </c>
      <c r="Q825" s="114" t="s">
        <v>7</v>
      </c>
      <c r="R825" s="119" t="s">
        <v>25</v>
      </c>
      <c r="S825" s="58"/>
    </row>
    <row r="826" spans="1:19" s="13" customFormat="1" ht="15" customHeight="1" x14ac:dyDescent="0.2">
      <c r="A826" s="38" t="s">
        <v>713</v>
      </c>
      <c r="B826" s="46">
        <v>215</v>
      </c>
      <c r="C826" s="11">
        <v>228</v>
      </c>
      <c r="D826" s="11">
        <f t="shared" si="48"/>
        <v>13</v>
      </c>
      <c r="E826" s="12">
        <v>65.528802194452908</v>
      </c>
      <c r="F826" s="12">
        <f t="shared" si="49"/>
        <v>69.491008838768664</v>
      </c>
      <c r="G826" s="12">
        <v>574.47119780554704</v>
      </c>
      <c r="H826" s="47">
        <v>570.50899116123128</v>
      </c>
      <c r="I826" s="125">
        <f t="shared" si="50"/>
        <v>6214246.4711978054</v>
      </c>
      <c r="J826" s="125">
        <f t="shared" si="51"/>
        <v>6214242.5089911614</v>
      </c>
      <c r="K826" s="57">
        <f>VLOOKUP(A826,'Study area wells'!$A$2:$O$330,6,FALSE)</f>
        <v>6214312</v>
      </c>
      <c r="L826" s="46" t="s">
        <v>718</v>
      </c>
      <c r="M826" s="14" t="s">
        <v>2</v>
      </c>
      <c r="N826" s="61" t="s">
        <v>7</v>
      </c>
      <c r="O826" s="90"/>
      <c r="P826" s="76" t="s">
        <v>632</v>
      </c>
      <c r="Q826" s="114" t="s">
        <v>7</v>
      </c>
      <c r="R826" s="119" t="s">
        <v>35</v>
      </c>
      <c r="S826" s="58"/>
    </row>
    <row r="827" spans="1:19" s="13" customFormat="1" ht="15" customHeight="1" x14ac:dyDescent="0.2">
      <c r="A827" s="38" t="s">
        <v>713</v>
      </c>
      <c r="B827" s="46">
        <v>228</v>
      </c>
      <c r="C827" s="11">
        <v>275</v>
      </c>
      <c r="D827" s="11">
        <f t="shared" si="48"/>
        <v>47</v>
      </c>
      <c r="E827" s="12">
        <v>69.491008838768664</v>
      </c>
      <c r="F827" s="12">
        <f t="shared" si="49"/>
        <v>83.815909783602564</v>
      </c>
      <c r="G827" s="12">
        <v>570.50899116123128</v>
      </c>
      <c r="H827" s="47">
        <v>556.18409021639741</v>
      </c>
      <c r="I827" s="125">
        <f t="shared" si="50"/>
        <v>6214242.5089911614</v>
      </c>
      <c r="J827" s="125">
        <f t="shared" si="51"/>
        <v>6214228.1840902166</v>
      </c>
      <c r="K827" s="57">
        <f>VLOOKUP(A827,'Study area wells'!$A$2:$O$330,6,FALSE)</f>
        <v>6214312</v>
      </c>
      <c r="L827" s="46" t="s">
        <v>719</v>
      </c>
      <c r="M827" s="14" t="s">
        <v>2</v>
      </c>
      <c r="N827" s="61" t="s">
        <v>7</v>
      </c>
      <c r="O827" s="90"/>
      <c r="P827" s="76" t="s">
        <v>15</v>
      </c>
      <c r="Q827" s="114" t="s">
        <v>7</v>
      </c>
      <c r="R827" s="119" t="s">
        <v>457</v>
      </c>
      <c r="S827" s="58"/>
    </row>
    <row r="828" spans="1:19" ht="15" customHeight="1" x14ac:dyDescent="0.2">
      <c r="A828" s="39" t="s">
        <v>720</v>
      </c>
      <c r="B828" s="48">
        <v>0</v>
      </c>
      <c r="C828" s="15">
        <v>52</v>
      </c>
      <c r="D828" s="15">
        <f t="shared" si="48"/>
        <v>52</v>
      </c>
      <c r="E828" s="16">
        <v>0</v>
      </c>
      <c r="F828" s="16">
        <f t="shared" si="49"/>
        <v>15.848826577263029</v>
      </c>
      <c r="G828" s="16">
        <v>777</v>
      </c>
      <c r="H828" s="49">
        <v>761.15117342273697</v>
      </c>
      <c r="I828" s="125">
        <f t="shared" si="50"/>
        <v>6193066</v>
      </c>
      <c r="J828" s="125">
        <f t="shared" si="51"/>
        <v>6193050.151173423</v>
      </c>
      <c r="K828" s="57">
        <f>VLOOKUP(A828,'Study area wells'!$A$2:$O$330,6,FALSE)</f>
        <v>6193066</v>
      </c>
      <c r="L828" s="48" t="s">
        <v>721</v>
      </c>
      <c r="M828" s="17" t="s">
        <v>1263</v>
      </c>
      <c r="N828" s="62" t="s">
        <v>1102</v>
      </c>
      <c r="O828" s="87"/>
      <c r="R828" s="120" t="s">
        <v>28</v>
      </c>
    </row>
    <row r="829" spans="1:19" ht="15" customHeight="1" x14ac:dyDescent="0.2">
      <c r="A829" s="39" t="s">
        <v>720</v>
      </c>
      <c r="B829" s="48">
        <v>52</v>
      </c>
      <c r="C829" s="15">
        <v>53</v>
      </c>
      <c r="D829" s="15">
        <f t="shared" si="48"/>
        <v>1</v>
      </c>
      <c r="E829" s="16">
        <v>15.848826577263029</v>
      </c>
      <c r="F829" s="16">
        <f t="shared" si="49"/>
        <v>16.153611703748858</v>
      </c>
      <c r="G829" s="16">
        <v>761.15117342273697</v>
      </c>
      <c r="H829" s="49">
        <v>760.84638829625112</v>
      </c>
      <c r="I829" s="125">
        <f t="shared" si="50"/>
        <v>6193050.151173423</v>
      </c>
      <c r="J829" s="125">
        <f t="shared" si="51"/>
        <v>6193049.8463882962</v>
      </c>
      <c r="K829" s="57">
        <f>VLOOKUP(A829,'Study area wells'!$A$2:$O$330,6,FALSE)</f>
        <v>6193066</v>
      </c>
      <c r="L829" s="48" t="s">
        <v>722</v>
      </c>
      <c r="M829" s="17" t="s">
        <v>1</v>
      </c>
      <c r="N829" s="62" t="s">
        <v>7</v>
      </c>
      <c r="O829" s="87"/>
      <c r="R829" s="120" t="s">
        <v>33</v>
      </c>
    </row>
    <row r="830" spans="1:19" ht="15" customHeight="1" x14ac:dyDescent="0.2">
      <c r="A830" s="39" t="s">
        <v>720</v>
      </c>
      <c r="B830" s="48">
        <v>53</v>
      </c>
      <c r="C830" s="15">
        <v>56</v>
      </c>
      <c r="D830" s="15">
        <f t="shared" si="48"/>
        <v>3</v>
      </c>
      <c r="E830" s="16">
        <v>16.153611703748858</v>
      </c>
      <c r="F830" s="16">
        <f t="shared" si="49"/>
        <v>17.067967083206337</v>
      </c>
      <c r="G830" s="16">
        <v>760.84638829625112</v>
      </c>
      <c r="H830" s="49">
        <v>759.93203291679367</v>
      </c>
      <c r="I830" s="125">
        <f t="shared" si="50"/>
        <v>6193049.8463882962</v>
      </c>
      <c r="J830" s="125">
        <f t="shared" si="51"/>
        <v>6193048.9320329167</v>
      </c>
      <c r="K830" s="57">
        <f>VLOOKUP(A830,'Study area wells'!$A$2:$O$330,6,FALSE)</f>
        <v>6193066</v>
      </c>
      <c r="L830" s="48" t="s">
        <v>723</v>
      </c>
      <c r="M830" s="17" t="s">
        <v>2</v>
      </c>
      <c r="N830" s="62" t="s">
        <v>7</v>
      </c>
      <c r="O830" s="87"/>
      <c r="R830" s="120" t="s">
        <v>25</v>
      </c>
    </row>
    <row r="831" spans="1:19" ht="15" customHeight="1" x14ac:dyDescent="0.2">
      <c r="A831" s="39" t="s">
        <v>720</v>
      </c>
      <c r="B831" s="48">
        <v>56</v>
      </c>
      <c r="C831" s="15">
        <v>58</v>
      </c>
      <c r="D831" s="15">
        <f t="shared" si="48"/>
        <v>2</v>
      </c>
      <c r="E831" s="16">
        <v>17.067967083206337</v>
      </c>
      <c r="F831" s="16">
        <f t="shared" si="49"/>
        <v>17.677537336177995</v>
      </c>
      <c r="G831" s="16">
        <v>759.93203291679367</v>
      </c>
      <c r="H831" s="49">
        <v>759.32246266382197</v>
      </c>
      <c r="I831" s="125">
        <f t="shared" si="50"/>
        <v>6193048.9320329167</v>
      </c>
      <c r="J831" s="125">
        <f t="shared" si="51"/>
        <v>6193048.322462664</v>
      </c>
      <c r="K831" s="57">
        <f>VLOOKUP(A831,'Study area wells'!$A$2:$O$330,6,FALSE)</f>
        <v>6193066</v>
      </c>
      <c r="L831" s="48" t="s">
        <v>724</v>
      </c>
      <c r="M831" s="17" t="s">
        <v>1</v>
      </c>
      <c r="N831" s="62" t="s">
        <v>7</v>
      </c>
      <c r="O831" s="87" t="s">
        <v>1891</v>
      </c>
      <c r="R831" s="120" t="s">
        <v>33</v>
      </c>
    </row>
    <row r="832" spans="1:19" ht="15" customHeight="1" x14ac:dyDescent="0.2">
      <c r="A832" s="39" t="s">
        <v>720</v>
      </c>
      <c r="B832" s="48">
        <v>58</v>
      </c>
      <c r="C832" s="15">
        <v>62</v>
      </c>
      <c r="D832" s="15">
        <f t="shared" si="48"/>
        <v>4</v>
      </c>
      <c r="E832" s="16">
        <v>17.677537336177995</v>
      </c>
      <c r="F832" s="16">
        <f t="shared" si="49"/>
        <v>18.896677842121303</v>
      </c>
      <c r="G832" s="16">
        <v>759.32246266382197</v>
      </c>
      <c r="H832" s="49">
        <v>758.10332215787867</v>
      </c>
      <c r="I832" s="125">
        <f t="shared" si="50"/>
        <v>6193048.322462664</v>
      </c>
      <c r="J832" s="125">
        <f t="shared" si="51"/>
        <v>6193047.1033221576</v>
      </c>
      <c r="K832" s="57">
        <f>VLOOKUP(A832,'Study area wells'!$A$2:$O$330,6,FALSE)</f>
        <v>6193066</v>
      </c>
      <c r="L832" s="48" t="s">
        <v>725</v>
      </c>
      <c r="M832" s="17" t="s">
        <v>1091</v>
      </c>
      <c r="N832" s="62" t="s">
        <v>7</v>
      </c>
      <c r="O832" s="87"/>
      <c r="R832" s="120" t="s">
        <v>25</v>
      </c>
    </row>
    <row r="833" spans="1:19" ht="15" customHeight="1" x14ac:dyDescent="0.2">
      <c r="A833" s="39" t="s">
        <v>720</v>
      </c>
      <c r="B833" s="48">
        <v>62</v>
      </c>
      <c r="C833" s="15">
        <v>74</v>
      </c>
      <c r="D833" s="15">
        <f t="shared" si="48"/>
        <v>12</v>
      </c>
      <c r="E833" s="16">
        <v>18.896677842121303</v>
      </c>
      <c r="F833" s="16">
        <f t="shared" si="49"/>
        <v>22.554099359951234</v>
      </c>
      <c r="G833" s="16">
        <v>758.10332215787867</v>
      </c>
      <c r="H833" s="49">
        <v>754.44590064004876</v>
      </c>
      <c r="I833" s="125">
        <f t="shared" si="50"/>
        <v>6193047.1033221576</v>
      </c>
      <c r="J833" s="125">
        <f t="shared" si="51"/>
        <v>6193043.4459006405</v>
      </c>
      <c r="K833" s="57">
        <f>VLOOKUP(A833,'Study area wells'!$A$2:$O$330,6,FALSE)</f>
        <v>6193066</v>
      </c>
      <c r="L833" s="48" t="s">
        <v>15</v>
      </c>
      <c r="M833" s="17" t="s">
        <v>2</v>
      </c>
      <c r="N833" s="62" t="s">
        <v>7</v>
      </c>
      <c r="O833" s="87"/>
      <c r="R833" s="120" t="s">
        <v>25</v>
      </c>
    </row>
    <row r="834" spans="1:19" ht="15" customHeight="1" x14ac:dyDescent="0.2">
      <c r="A834" s="39" t="s">
        <v>720</v>
      </c>
      <c r="B834" s="48">
        <v>74</v>
      </c>
      <c r="C834" s="15">
        <v>78</v>
      </c>
      <c r="D834" s="15">
        <f t="shared" si="48"/>
        <v>4</v>
      </c>
      <c r="E834" s="16">
        <v>22.554099359951234</v>
      </c>
      <c r="F834" s="16">
        <f t="shared" si="49"/>
        <v>23.773239865894542</v>
      </c>
      <c r="G834" s="16">
        <v>754.44590064004876</v>
      </c>
      <c r="H834" s="49">
        <v>753.22676013410546</v>
      </c>
      <c r="I834" s="125">
        <f t="shared" si="50"/>
        <v>6193043.4459006405</v>
      </c>
      <c r="J834" s="125">
        <f t="shared" si="51"/>
        <v>6193042.2267601341</v>
      </c>
      <c r="K834" s="57">
        <f>VLOOKUP(A834,'Study area wells'!$A$2:$O$330,6,FALSE)</f>
        <v>6193066</v>
      </c>
      <c r="L834" s="48" t="s">
        <v>726</v>
      </c>
      <c r="M834" s="17" t="s">
        <v>1</v>
      </c>
      <c r="N834" s="62" t="s">
        <v>7</v>
      </c>
      <c r="O834" s="87" t="s">
        <v>1890</v>
      </c>
      <c r="R834" s="120" t="s">
        <v>33</v>
      </c>
    </row>
    <row r="835" spans="1:19" ht="15" customHeight="1" x14ac:dyDescent="0.2">
      <c r="A835" s="39" t="s">
        <v>720</v>
      </c>
      <c r="B835" s="48">
        <v>78</v>
      </c>
      <c r="C835" s="15">
        <v>80</v>
      </c>
      <c r="D835" s="15">
        <f t="shared" si="48"/>
        <v>2</v>
      </c>
      <c r="E835" s="16">
        <v>23.773239865894542</v>
      </c>
      <c r="F835" s="16">
        <f t="shared" si="49"/>
        <v>24.3828101188662</v>
      </c>
      <c r="G835" s="16">
        <v>753.22676013410546</v>
      </c>
      <c r="H835" s="49">
        <v>752.61718988113375</v>
      </c>
      <c r="I835" s="125">
        <f t="shared" si="50"/>
        <v>6193042.2267601341</v>
      </c>
      <c r="J835" s="125">
        <f t="shared" si="51"/>
        <v>6193041.6171898814</v>
      </c>
      <c r="K835" s="57">
        <f>VLOOKUP(A835,'Study area wells'!$A$2:$O$330,6,FALSE)</f>
        <v>6193066</v>
      </c>
      <c r="L835" s="48" t="s">
        <v>15</v>
      </c>
      <c r="M835" s="17" t="s">
        <v>2</v>
      </c>
      <c r="N835" s="62" t="s">
        <v>7</v>
      </c>
      <c r="O835" s="87"/>
      <c r="R835" s="120" t="s">
        <v>25</v>
      </c>
    </row>
    <row r="836" spans="1:19" s="13" customFormat="1" ht="15" customHeight="1" x14ac:dyDescent="0.2">
      <c r="A836" s="38" t="s">
        <v>727</v>
      </c>
      <c r="B836" s="46">
        <v>0</v>
      </c>
      <c r="C836" s="11">
        <v>60</v>
      </c>
      <c r="D836" s="11">
        <f t="shared" ref="D836:D903" si="52">C836-B836</f>
        <v>60</v>
      </c>
      <c r="E836" s="12">
        <v>0</v>
      </c>
      <c r="F836" s="12">
        <f t="shared" ref="F836:F903" si="53">C836/3.281</f>
        <v>18.287107589149649</v>
      </c>
      <c r="G836" s="12">
        <v>723</v>
      </c>
      <c r="H836" s="47">
        <v>704.71289241085037</v>
      </c>
      <c r="I836" s="125">
        <f t="shared" ref="I836:I903" si="54">K836-E836</f>
        <v>6188458</v>
      </c>
      <c r="J836" s="125">
        <f t="shared" ref="J836:J903" si="55">K836-F836</f>
        <v>6188439.7128924113</v>
      </c>
      <c r="K836" s="57">
        <f>VLOOKUP(A836,'Study area wells'!$A$2:$O$330,6,FALSE)</f>
        <v>6188458</v>
      </c>
      <c r="L836" s="46" t="s">
        <v>728</v>
      </c>
      <c r="M836" s="14" t="s">
        <v>3</v>
      </c>
      <c r="N836" s="61" t="s">
        <v>1102</v>
      </c>
      <c r="O836" s="90"/>
      <c r="P836" s="76" t="s">
        <v>11</v>
      </c>
      <c r="Q836" s="104" t="s">
        <v>1893</v>
      </c>
      <c r="R836" s="119" t="s">
        <v>22</v>
      </c>
      <c r="S836" s="58"/>
    </row>
    <row r="837" spans="1:19" s="13" customFormat="1" ht="15" customHeight="1" x14ac:dyDescent="0.2">
      <c r="A837" s="38" t="s">
        <v>727</v>
      </c>
      <c r="B837" s="46">
        <v>60</v>
      </c>
      <c r="C837" s="11">
        <v>130</v>
      </c>
      <c r="D837" s="11">
        <f t="shared" si="52"/>
        <v>70</v>
      </c>
      <c r="E837" s="12">
        <v>18.287107589149649</v>
      </c>
      <c r="F837" s="12">
        <f t="shared" si="53"/>
        <v>39.622066443157571</v>
      </c>
      <c r="G837" s="12">
        <v>704.71289241085037</v>
      </c>
      <c r="H837" s="47">
        <v>683.37793355684244</v>
      </c>
      <c r="I837" s="125">
        <f t="shared" si="54"/>
        <v>6188439.7128924113</v>
      </c>
      <c r="J837" s="125">
        <f t="shared" si="55"/>
        <v>6188418.3779335571</v>
      </c>
      <c r="K837" s="57">
        <f>VLOOKUP(A837,'Study area wells'!$A$2:$O$330,6,FALSE)</f>
        <v>6188458</v>
      </c>
      <c r="L837" s="46" t="s">
        <v>729</v>
      </c>
      <c r="M837" s="14" t="s">
        <v>3</v>
      </c>
      <c r="N837" s="61" t="s">
        <v>1102</v>
      </c>
      <c r="O837" s="90"/>
      <c r="P837" s="76" t="s">
        <v>21</v>
      </c>
      <c r="Q837" s="104" t="s">
        <v>1893</v>
      </c>
      <c r="R837" s="119" t="s">
        <v>22</v>
      </c>
      <c r="S837" s="58"/>
    </row>
    <row r="838" spans="1:19" s="13" customFormat="1" ht="15" customHeight="1" x14ac:dyDescent="0.2">
      <c r="A838" s="38" t="s">
        <v>727</v>
      </c>
      <c r="B838" s="46">
        <v>130</v>
      </c>
      <c r="C838" s="11">
        <v>160</v>
      </c>
      <c r="D838" s="11">
        <f t="shared" si="52"/>
        <v>30</v>
      </c>
      <c r="E838" s="12">
        <v>39.622066443157571</v>
      </c>
      <c r="F838" s="12">
        <f t="shared" si="53"/>
        <v>48.765620237732399</v>
      </c>
      <c r="G838" s="12">
        <v>683.37793355684244</v>
      </c>
      <c r="H838" s="47">
        <v>674.23437976226762</v>
      </c>
      <c r="I838" s="125">
        <f t="shared" si="54"/>
        <v>6188418.3779335571</v>
      </c>
      <c r="J838" s="125">
        <f t="shared" si="55"/>
        <v>6188409.2343797619</v>
      </c>
      <c r="K838" s="57">
        <f>VLOOKUP(A838,'Study area wells'!$A$2:$O$330,6,FALSE)</f>
        <v>6188458</v>
      </c>
      <c r="L838" s="46" t="s">
        <v>730</v>
      </c>
      <c r="M838" s="14" t="s">
        <v>36</v>
      </c>
      <c r="N838" s="61" t="s">
        <v>1894</v>
      </c>
      <c r="O838" s="90"/>
      <c r="P838" s="76" t="s">
        <v>1187</v>
      </c>
      <c r="Q838" s="114" t="s">
        <v>7</v>
      </c>
      <c r="R838" s="119" t="s">
        <v>1022</v>
      </c>
      <c r="S838" s="58"/>
    </row>
    <row r="839" spans="1:19" ht="15" customHeight="1" x14ac:dyDescent="0.2">
      <c r="A839" s="39" t="s">
        <v>731</v>
      </c>
      <c r="B839" s="48">
        <v>0</v>
      </c>
      <c r="C839" s="15">
        <v>10</v>
      </c>
      <c r="D839" s="15">
        <f t="shared" si="52"/>
        <v>10</v>
      </c>
      <c r="E839" s="16">
        <v>0</v>
      </c>
      <c r="F839" s="16">
        <f t="shared" si="53"/>
        <v>3.047851264858275</v>
      </c>
      <c r="G839" s="16">
        <v>706</v>
      </c>
      <c r="H839" s="49">
        <v>702.95214873514169</v>
      </c>
      <c r="I839" s="125">
        <f t="shared" si="54"/>
        <v>6181025</v>
      </c>
      <c r="J839" s="125">
        <f t="shared" si="55"/>
        <v>6181021.9521487355</v>
      </c>
      <c r="K839" s="57">
        <f>VLOOKUP(A839,'Study area wells'!$A$2:$O$330,6,FALSE)</f>
        <v>6181025</v>
      </c>
      <c r="L839" s="48" t="s">
        <v>732</v>
      </c>
      <c r="M839" s="17" t="s">
        <v>1263</v>
      </c>
      <c r="N839" s="62" t="s">
        <v>1102</v>
      </c>
      <c r="O839" s="87"/>
      <c r="P839" s="68" t="s">
        <v>14</v>
      </c>
      <c r="Q839" s="106" t="s">
        <v>1893</v>
      </c>
      <c r="R839" s="120" t="s">
        <v>1028</v>
      </c>
    </row>
    <row r="840" spans="1:19" ht="15" customHeight="1" x14ac:dyDescent="0.2">
      <c r="A840" s="39" t="s">
        <v>731</v>
      </c>
      <c r="B840" s="48">
        <v>10</v>
      </c>
      <c r="C840" s="15">
        <v>70</v>
      </c>
      <c r="D840" s="15">
        <f t="shared" si="52"/>
        <v>60</v>
      </c>
      <c r="E840" s="16">
        <v>3.047851264858275</v>
      </c>
      <c r="F840" s="16">
        <f t="shared" si="53"/>
        <v>21.334958854007922</v>
      </c>
      <c r="G840" s="16">
        <v>702.95214873514169</v>
      </c>
      <c r="H840" s="49">
        <v>684.66504114599206</v>
      </c>
      <c r="I840" s="125">
        <f t="shared" si="54"/>
        <v>6181021.9521487355</v>
      </c>
      <c r="J840" s="125">
        <f t="shared" si="55"/>
        <v>6181003.6650411459</v>
      </c>
      <c r="K840" s="57">
        <f>VLOOKUP(A840,'Study area wells'!$A$2:$O$330,6,FALSE)</f>
        <v>6181025</v>
      </c>
      <c r="L840" s="48" t="s">
        <v>611</v>
      </c>
      <c r="M840" s="17" t="s">
        <v>3</v>
      </c>
      <c r="N840" s="62" t="s">
        <v>1102</v>
      </c>
      <c r="O840" s="87"/>
      <c r="P840" s="68" t="s">
        <v>11</v>
      </c>
      <c r="Q840" s="106" t="s">
        <v>1893</v>
      </c>
      <c r="R840" s="120" t="s">
        <v>22</v>
      </c>
    </row>
    <row r="841" spans="1:19" ht="15" customHeight="1" x14ac:dyDescent="0.2">
      <c r="A841" s="39" t="s">
        <v>731</v>
      </c>
      <c r="B841" s="48">
        <v>70</v>
      </c>
      <c r="C841" s="15">
        <v>110</v>
      </c>
      <c r="D841" s="15">
        <f t="shared" si="52"/>
        <v>40</v>
      </c>
      <c r="E841" s="16">
        <v>21.334958854007922</v>
      </c>
      <c r="F841" s="16">
        <f t="shared" si="53"/>
        <v>33.526363913441024</v>
      </c>
      <c r="G841" s="16">
        <v>684.66504114599206</v>
      </c>
      <c r="H841" s="49">
        <v>672.47363608655894</v>
      </c>
      <c r="I841" s="125">
        <f t="shared" si="54"/>
        <v>6181003.6650411459</v>
      </c>
      <c r="J841" s="125">
        <f t="shared" si="55"/>
        <v>6180991.4736360861</v>
      </c>
      <c r="K841" s="57">
        <f>VLOOKUP(A841,'Study area wells'!$A$2:$O$330,6,FALSE)</f>
        <v>6181025</v>
      </c>
      <c r="L841" s="48" t="s">
        <v>733</v>
      </c>
      <c r="M841" s="17" t="s">
        <v>44</v>
      </c>
      <c r="N841" s="62" t="s">
        <v>1102</v>
      </c>
      <c r="O841" s="87"/>
      <c r="P841" s="68" t="s">
        <v>31</v>
      </c>
      <c r="Q841" s="106" t="s">
        <v>1893</v>
      </c>
      <c r="R841" s="120" t="s">
        <v>32</v>
      </c>
    </row>
    <row r="842" spans="1:19" ht="15" customHeight="1" x14ac:dyDescent="0.2">
      <c r="A842" s="39" t="s">
        <v>731</v>
      </c>
      <c r="B842" s="48">
        <v>110</v>
      </c>
      <c r="C842" s="15">
        <v>130</v>
      </c>
      <c r="D842" s="15">
        <f t="shared" si="52"/>
        <v>20</v>
      </c>
      <c r="E842" s="16">
        <v>33.526363913441024</v>
      </c>
      <c r="F842" s="16">
        <f t="shared" si="53"/>
        <v>39.622066443157571</v>
      </c>
      <c r="G842" s="16">
        <v>672.47363608655894</v>
      </c>
      <c r="H842" s="49">
        <v>666.37793355684244</v>
      </c>
      <c r="I842" s="125">
        <f t="shared" si="54"/>
        <v>6180991.4736360861</v>
      </c>
      <c r="J842" s="125">
        <f t="shared" si="55"/>
        <v>6180985.3779335571</v>
      </c>
      <c r="K842" s="57">
        <f>VLOOKUP(A842,'Study area wells'!$A$2:$O$330,6,FALSE)</f>
        <v>6181025</v>
      </c>
      <c r="L842" s="48" t="s">
        <v>734</v>
      </c>
      <c r="M842" s="17" t="s">
        <v>1263</v>
      </c>
      <c r="N842" s="62" t="s">
        <v>1102</v>
      </c>
      <c r="O842" s="87"/>
      <c r="P842" s="68" t="s">
        <v>14</v>
      </c>
      <c r="Q842" s="106" t="s">
        <v>1893</v>
      </c>
      <c r="R842" s="120" t="s">
        <v>1016</v>
      </c>
    </row>
    <row r="843" spans="1:19" ht="15" customHeight="1" x14ac:dyDescent="0.2">
      <c r="A843" s="39" t="s">
        <v>731</v>
      </c>
      <c r="B843" s="48">
        <v>130</v>
      </c>
      <c r="C843" s="15">
        <v>140</v>
      </c>
      <c r="D843" s="15">
        <f t="shared" si="52"/>
        <v>10</v>
      </c>
      <c r="E843" s="16">
        <v>39.622066443157571</v>
      </c>
      <c r="F843" s="16">
        <f t="shared" si="53"/>
        <v>42.669917708015845</v>
      </c>
      <c r="G843" s="16">
        <v>666.37793355684244</v>
      </c>
      <c r="H843" s="49">
        <v>663.33008229198413</v>
      </c>
      <c r="I843" s="125">
        <f t="shared" si="54"/>
        <v>6180985.3779335571</v>
      </c>
      <c r="J843" s="125">
        <f t="shared" si="55"/>
        <v>6180982.3300822917</v>
      </c>
      <c r="K843" s="57">
        <f>VLOOKUP(A843,'Study area wells'!$A$2:$O$330,6,FALSE)</f>
        <v>6181025</v>
      </c>
      <c r="L843" s="48" t="s">
        <v>735</v>
      </c>
      <c r="M843" s="17" t="s">
        <v>36</v>
      </c>
      <c r="N843" s="62" t="s">
        <v>1894</v>
      </c>
      <c r="O843" s="87"/>
      <c r="P843" s="68" t="s">
        <v>1187</v>
      </c>
      <c r="Q843" s="106" t="s">
        <v>1893</v>
      </c>
      <c r="R843" s="120" t="s">
        <v>1017</v>
      </c>
    </row>
    <row r="844" spans="1:19" ht="15" customHeight="1" x14ac:dyDescent="0.2">
      <c r="A844" s="39" t="s">
        <v>731</v>
      </c>
      <c r="B844" s="48">
        <v>140</v>
      </c>
      <c r="C844" s="15">
        <v>160</v>
      </c>
      <c r="D844" s="15">
        <f t="shared" si="52"/>
        <v>20</v>
      </c>
      <c r="E844" s="16">
        <v>42.669917708015845</v>
      </c>
      <c r="F844" s="16">
        <f t="shared" si="53"/>
        <v>48.765620237732399</v>
      </c>
      <c r="G844" s="16">
        <v>663.33008229198413</v>
      </c>
      <c r="H844" s="49">
        <v>657.23437976226762</v>
      </c>
      <c r="I844" s="125">
        <f t="shared" si="54"/>
        <v>6180982.3300822917</v>
      </c>
      <c r="J844" s="125">
        <f t="shared" si="55"/>
        <v>6180976.2343797619</v>
      </c>
      <c r="K844" s="57">
        <f>VLOOKUP(A844,'Study area wells'!$A$2:$O$330,6,FALSE)</f>
        <v>6181025</v>
      </c>
      <c r="L844" s="48" t="s">
        <v>736</v>
      </c>
      <c r="M844" s="17" t="s">
        <v>1263</v>
      </c>
      <c r="N844" s="62" t="s">
        <v>1102</v>
      </c>
      <c r="O844" s="87"/>
      <c r="P844" s="68" t="s">
        <v>14</v>
      </c>
      <c r="Q844" s="106" t="s">
        <v>1893</v>
      </c>
      <c r="R844" s="120" t="s">
        <v>1029</v>
      </c>
    </row>
    <row r="845" spans="1:19" ht="15" customHeight="1" x14ac:dyDescent="0.2">
      <c r="A845" s="39" t="s">
        <v>731</v>
      </c>
      <c r="B845" s="48">
        <v>160</v>
      </c>
      <c r="C845" s="15">
        <v>163</v>
      </c>
      <c r="D845" s="15">
        <f t="shared" si="52"/>
        <v>3</v>
      </c>
      <c r="E845" s="16">
        <v>48.765620237732399</v>
      </c>
      <c r="F845" s="16">
        <f t="shared" si="53"/>
        <v>49.679975617189882</v>
      </c>
      <c r="G845" s="16">
        <v>657.23437976226762</v>
      </c>
      <c r="H845" s="49">
        <v>656.32002438281006</v>
      </c>
      <c r="I845" s="125">
        <f t="shared" si="54"/>
        <v>6180976.2343797619</v>
      </c>
      <c r="J845" s="125">
        <f t="shared" si="55"/>
        <v>6180975.3200243833</v>
      </c>
      <c r="K845" s="57">
        <f>VLOOKUP(A845,'Study area wells'!$A$2:$O$330,6,FALSE)</f>
        <v>6181025</v>
      </c>
      <c r="L845" s="48" t="s">
        <v>737</v>
      </c>
      <c r="M845" s="17" t="s">
        <v>5</v>
      </c>
      <c r="N845" s="62" t="s">
        <v>1894</v>
      </c>
      <c r="O845" s="87"/>
      <c r="P845" s="68" t="s">
        <v>34</v>
      </c>
      <c r="Q845" s="106" t="s">
        <v>1893</v>
      </c>
      <c r="R845" s="120" t="s">
        <v>1022</v>
      </c>
    </row>
    <row r="846" spans="1:19" ht="15" customHeight="1" x14ac:dyDescent="0.2">
      <c r="A846" s="39" t="s">
        <v>731</v>
      </c>
      <c r="B846" s="48">
        <v>163</v>
      </c>
      <c r="C846" s="15">
        <v>181</v>
      </c>
      <c r="D846" s="15">
        <f t="shared" si="52"/>
        <v>18</v>
      </c>
      <c r="E846" s="16">
        <v>49.679975617189882</v>
      </c>
      <c r="F846" s="16">
        <f t="shared" si="53"/>
        <v>55.166107893934772</v>
      </c>
      <c r="G846" s="16">
        <v>656.32002438281006</v>
      </c>
      <c r="H846" s="49">
        <v>650.83389210606526</v>
      </c>
      <c r="I846" s="125">
        <f t="shared" si="54"/>
        <v>6180975.3200243833</v>
      </c>
      <c r="J846" s="125">
        <f t="shared" si="55"/>
        <v>6180969.8338921061</v>
      </c>
      <c r="K846" s="57">
        <f>VLOOKUP(A846,'Study area wells'!$A$2:$O$330,6,FALSE)</f>
        <v>6181025</v>
      </c>
      <c r="L846" s="48" t="s">
        <v>738</v>
      </c>
      <c r="M846" s="17" t="s">
        <v>1263</v>
      </c>
      <c r="N846" s="62" t="s">
        <v>1102</v>
      </c>
      <c r="O846" s="87"/>
      <c r="P846" s="68" t="s">
        <v>14</v>
      </c>
      <c r="Q846" s="106" t="s">
        <v>1893</v>
      </c>
      <c r="R846" s="120" t="s">
        <v>359</v>
      </c>
    </row>
    <row r="847" spans="1:19" ht="15" customHeight="1" x14ac:dyDescent="0.2">
      <c r="A847" s="39" t="s">
        <v>731</v>
      </c>
      <c r="B847" s="48">
        <v>181</v>
      </c>
      <c r="C847" s="15">
        <v>185</v>
      </c>
      <c r="D847" s="15">
        <f t="shared" si="52"/>
        <v>4</v>
      </c>
      <c r="E847" s="16">
        <v>55.166107893934772</v>
      </c>
      <c r="F847" s="16">
        <f t="shared" si="53"/>
        <v>56.385248399878087</v>
      </c>
      <c r="G847" s="16">
        <v>650.83389210606526</v>
      </c>
      <c r="H847" s="49">
        <v>649.61475160012196</v>
      </c>
      <c r="I847" s="125">
        <f t="shared" si="54"/>
        <v>6180969.8338921061</v>
      </c>
      <c r="J847" s="125">
        <f t="shared" si="55"/>
        <v>6180968.6147515997</v>
      </c>
      <c r="K847" s="57">
        <f>VLOOKUP(A847,'Study area wells'!$A$2:$O$330,6,FALSE)</f>
        <v>6181025</v>
      </c>
      <c r="L847" s="48" t="s">
        <v>739</v>
      </c>
      <c r="M847" s="17" t="s">
        <v>3</v>
      </c>
      <c r="N847" s="62" t="s">
        <v>1102</v>
      </c>
      <c r="O847" s="87"/>
      <c r="P847" s="68" t="s">
        <v>24</v>
      </c>
      <c r="Q847" s="106" t="s">
        <v>1893</v>
      </c>
      <c r="R847" s="120" t="s">
        <v>359</v>
      </c>
    </row>
    <row r="848" spans="1:19" ht="15" customHeight="1" x14ac:dyDescent="0.2">
      <c r="A848" s="39" t="s">
        <v>731</v>
      </c>
      <c r="B848" s="48">
        <v>185</v>
      </c>
      <c r="C848" s="15">
        <v>212</v>
      </c>
      <c r="D848" s="15">
        <f t="shared" si="52"/>
        <v>27</v>
      </c>
      <c r="E848" s="16">
        <v>56.385248399878087</v>
      </c>
      <c r="F848" s="16">
        <f t="shared" si="53"/>
        <v>64.614446814995432</v>
      </c>
      <c r="G848" s="16">
        <v>649.61475160012196</v>
      </c>
      <c r="H848" s="49">
        <v>641.3855531850046</v>
      </c>
      <c r="I848" s="125">
        <f t="shared" si="54"/>
        <v>6180968.6147515997</v>
      </c>
      <c r="J848" s="125">
        <f t="shared" si="55"/>
        <v>6180960.3855531849</v>
      </c>
      <c r="K848" s="57">
        <f>VLOOKUP(A848,'Study area wells'!$A$2:$O$330,6,FALSE)</f>
        <v>6181025</v>
      </c>
      <c r="L848" s="48" t="s">
        <v>740</v>
      </c>
      <c r="M848" s="17" t="s">
        <v>3</v>
      </c>
      <c r="N848" s="62" t="s">
        <v>1102</v>
      </c>
      <c r="O848" s="87"/>
      <c r="P848" s="68" t="s">
        <v>21</v>
      </c>
      <c r="Q848" s="106" t="s">
        <v>1893</v>
      </c>
      <c r="R848" s="120" t="s">
        <v>22</v>
      </c>
    </row>
    <row r="849" spans="1:19" ht="15" customHeight="1" x14ac:dyDescent="0.2">
      <c r="A849" s="39" t="s">
        <v>731</v>
      </c>
      <c r="B849" s="48">
        <v>212</v>
      </c>
      <c r="C849" s="15">
        <v>220</v>
      </c>
      <c r="D849" s="15">
        <f t="shared" si="52"/>
        <v>8</v>
      </c>
      <c r="E849" s="16">
        <v>64.614446814995432</v>
      </c>
      <c r="F849" s="16">
        <f t="shared" si="53"/>
        <v>67.052727826882048</v>
      </c>
      <c r="G849" s="16">
        <v>641.3855531850046</v>
      </c>
      <c r="H849" s="49">
        <v>638.94727217311799</v>
      </c>
      <c r="I849" s="125">
        <f t="shared" si="54"/>
        <v>6180960.3855531849</v>
      </c>
      <c r="J849" s="125">
        <f t="shared" si="55"/>
        <v>6180957.9472721731</v>
      </c>
      <c r="K849" s="57">
        <f>VLOOKUP(A849,'Study area wells'!$A$2:$O$330,6,FALSE)</f>
        <v>6181025</v>
      </c>
      <c r="L849" s="48" t="s">
        <v>741</v>
      </c>
      <c r="M849" s="17" t="s">
        <v>1263</v>
      </c>
      <c r="N849" s="62" t="s">
        <v>1102</v>
      </c>
      <c r="O849" s="87"/>
      <c r="P849" s="68" t="s">
        <v>14</v>
      </c>
      <c r="Q849" s="106" t="s">
        <v>1893</v>
      </c>
      <c r="R849" s="120" t="s">
        <v>1029</v>
      </c>
    </row>
    <row r="850" spans="1:19" ht="15" customHeight="1" x14ac:dyDescent="0.2">
      <c r="A850" s="39" t="s">
        <v>731</v>
      </c>
      <c r="B850" s="48">
        <v>220</v>
      </c>
      <c r="C850" s="15">
        <v>240</v>
      </c>
      <c r="D850" s="15">
        <f t="shared" si="52"/>
        <v>20</v>
      </c>
      <c r="E850" s="16">
        <v>67.052727826882048</v>
      </c>
      <c r="F850" s="16">
        <f t="shared" si="53"/>
        <v>73.148430356598595</v>
      </c>
      <c r="G850" s="16">
        <v>638.94727217311799</v>
      </c>
      <c r="H850" s="49">
        <v>632.85156964340138</v>
      </c>
      <c r="I850" s="125">
        <f t="shared" si="54"/>
        <v>6180957.9472721731</v>
      </c>
      <c r="J850" s="125">
        <f t="shared" si="55"/>
        <v>6180951.8515696432</v>
      </c>
      <c r="K850" s="57">
        <f>VLOOKUP(A850,'Study area wells'!$A$2:$O$330,6,FALSE)</f>
        <v>6181025</v>
      </c>
      <c r="L850" s="48" t="s">
        <v>742</v>
      </c>
      <c r="M850" s="17" t="s">
        <v>4</v>
      </c>
      <c r="N850" s="62" t="s">
        <v>1894</v>
      </c>
      <c r="O850" s="87"/>
      <c r="P850" s="68" t="s">
        <v>1187</v>
      </c>
      <c r="Q850" s="106" t="s">
        <v>1893</v>
      </c>
      <c r="R850" s="120" t="s">
        <v>33</v>
      </c>
    </row>
    <row r="851" spans="1:19" s="13" customFormat="1" ht="15" customHeight="1" x14ac:dyDescent="0.2">
      <c r="A851" s="38" t="s">
        <v>743</v>
      </c>
      <c r="B851" s="46">
        <v>1</v>
      </c>
      <c r="C851" s="11">
        <v>43</v>
      </c>
      <c r="D851" s="11">
        <f t="shared" si="52"/>
        <v>42</v>
      </c>
      <c r="E851" s="12">
        <v>0.30478512648582745</v>
      </c>
      <c r="F851" s="12">
        <f t="shared" si="53"/>
        <v>13.105760438890581</v>
      </c>
      <c r="G851" s="12">
        <v>788.69521487351415</v>
      </c>
      <c r="H851" s="47">
        <v>775.89423956110943</v>
      </c>
      <c r="I851" s="125">
        <f t="shared" si="54"/>
        <v>6175632.6952148732</v>
      </c>
      <c r="J851" s="125">
        <f t="shared" si="55"/>
        <v>6175619.8942395607</v>
      </c>
      <c r="K851" s="57">
        <f>VLOOKUP(A851,'Study area wells'!$A$2:$O$330,6,FALSE)</f>
        <v>6175633</v>
      </c>
      <c r="L851" s="46" t="s">
        <v>744</v>
      </c>
      <c r="M851" s="14" t="s">
        <v>3</v>
      </c>
      <c r="N851" s="61" t="s">
        <v>1102</v>
      </c>
      <c r="O851" s="90"/>
      <c r="P851" s="76" t="s">
        <v>11</v>
      </c>
      <c r="Q851" s="104" t="s">
        <v>1893</v>
      </c>
      <c r="R851" s="119" t="s">
        <v>39</v>
      </c>
      <c r="S851" s="58"/>
    </row>
    <row r="852" spans="1:19" s="13" customFormat="1" ht="15" customHeight="1" x14ac:dyDescent="0.2">
      <c r="A852" s="38" t="s">
        <v>743</v>
      </c>
      <c r="B852" s="46">
        <v>43</v>
      </c>
      <c r="C852" s="11">
        <v>60</v>
      </c>
      <c r="D852" s="11">
        <f t="shared" si="52"/>
        <v>17</v>
      </c>
      <c r="E852" s="12">
        <v>13.105760438890581</v>
      </c>
      <c r="F852" s="12">
        <f t="shared" si="53"/>
        <v>18.287107589149649</v>
      </c>
      <c r="G852" s="12">
        <v>775.89423956110943</v>
      </c>
      <c r="H852" s="47">
        <v>770.71289241085037</v>
      </c>
      <c r="I852" s="125">
        <f t="shared" si="54"/>
        <v>6175619.8942395607</v>
      </c>
      <c r="J852" s="125">
        <f t="shared" si="55"/>
        <v>6175614.7128924113</v>
      </c>
      <c r="K852" s="57">
        <f>VLOOKUP(A852,'Study area wells'!$A$2:$O$330,6,FALSE)</f>
        <v>6175633</v>
      </c>
      <c r="L852" s="46" t="s">
        <v>11</v>
      </c>
      <c r="M852" s="14" t="s">
        <v>3</v>
      </c>
      <c r="N852" s="61" t="s">
        <v>1102</v>
      </c>
      <c r="O852" s="90"/>
      <c r="P852" s="76" t="s">
        <v>11</v>
      </c>
      <c r="Q852" s="104" t="s">
        <v>1893</v>
      </c>
      <c r="R852" s="119" t="s">
        <v>22</v>
      </c>
      <c r="S852" s="58"/>
    </row>
    <row r="853" spans="1:19" s="13" customFormat="1" ht="15" customHeight="1" x14ac:dyDescent="0.2">
      <c r="A853" s="38" t="s">
        <v>743</v>
      </c>
      <c r="B853" s="46">
        <v>60</v>
      </c>
      <c r="C853" s="11">
        <v>68</v>
      </c>
      <c r="D853" s="11">
        <f t="shared" si="52"/>
        <v>8</v>
      </c>
      <c r="E853" s="12">
        <v>18.287107589149649</v>
      </c>
      <c r="F853" s="12">
        <f t="shared" si="53"/>
        <v>20.725388601036268</v>
      </c>
      <c r="G853" s="12">
        <v>770.71289241085037</v>
      </c>
      <c r="H853" s="47">
        <v>768.27461139896377</v>
      </c>
      <c r="I853" s="125">
        <f t="shared" si="54"/>
        <v>6175614.7128924113</v>
      </c>
      <c r="J853" s="125">
        <f t="shared" si="55"/>
        <v>6175612.2746113986</v>
      </c>
      <c r="K853" s="57">
        <f>VLOOKUP(A853,'Study area wells'!$A$2:$O$330,6,FALSE)</f>
        <v>6175633</v>
      </c>
      <c r="L853" s="46" t="s">
        <v>15</v>
      </c>
      <c r="M853" s="14" t="s">
        <v>2</v>
      </c>
      <c r="N853" s="61" t="s">
        <v>7</v>
      </c>
      <c r="O853" s="90"/>
      <c r="P853" s="76" t="s">
        <v>599</v>
      </c>
      <c r="Q853" s="104" t="s">
        <v>1893</v>
      </c>
      <c r="R853" s="119" t="s">
        <v>25</v>
      </c>
      <c r="S853" s="58"/>
    </row>
    <row r="854" spans="1:19" s="13" customFormat="1" ht="15" customHeight="1" x14ac:dyDescent="0.2">
      <c r="A854" s="38" t="s">
        <v>743</v>
      </c>
      <c r="B854" s="46">
        <v>68</v>
      </c>
      <c r="C854" s="11">
        <v>68</v>
      </c>
      <c r="D854" s="11">
        <f t="shared" si="52"/>
        <v>0</v>
      </c>
      <c r="E854" s="12">
        <v>20.725388601036268</v>
      </c>
      <c r="F854" s="12">
        <f t="shared" si="53"/>
        <v>20.725388601036268</v>
      </c>
      <c r="G854" s="12">
        <v>768.27461139896377</v>
      </c>
      <c r="H854" s="47">
        <v>768.27461139896377</v>
      </c>
      <c r="I854" s="125">
        <f t="shared" si="54"/>
        <v>6175612.2746113986</v>
      </c>
      <c r="J854" s="125">
        <f t="shared" si="55"/>
        <v>6175612.2746113986</v>
      </c>
      <c r="K854" s="57">
        <f>VLOOKUP(A854,'Study area wells'!$A$2:$O$330,6,FALSE)</f>
        <v>6175633</v>
      </c>
      <c r="L854" s="46" t="s">
        <v>599</v>
      </c>
      <c r="M854" s="14" t="s">
        <v>42</v>
      </c>
      <c r="N854" s="61" t="s">
        <v>1894</v>
      </c>
      <c r="O854" s="90"/>
      <c r="P854" s="76" t="s">
        <v>15</v>
      </c>
      <c r="Q854" s="114" t="s">
        <v>7</v>
      </c>
      <c r="R854" s="119" t="s">
        <v>158</v>
      </c>
      <c r="S854" s="58"/>
    </row>
    <row r="855" spans="1:19" s="13" customFormat="1" ht="15" customHeight="1" x14ac:dyDescent="0.2">
      <c r="A855" s="38" t="s">
        <v>743</v>
      </c>
      <c r="B855" s="46">
        <v>68</v>
      </c>
      <c r="C855" s="11">
        <v>99</v>
      </c>
      <c r="D855" s="11">
        <f t="shared" si="52"/>
        <v>31</v>
      </c>
      <c r="E855" s="12">
        <v>20.725388601036268</v>
      </c>
      <c r="F855" s="12">
        <f t="shared" si="53"/>
        <v>30.173727522096922</v>
      </c>
      <c r="G855" s="12">
        <v>768.27461139896377</v>
      </c>
      <c r="H855" s="47">
        <v>758.8262724779031</v>
      </c>
      <c r="I855" s="125">
        <f t="shared" si="54"/>
        <v>6175612.2746113986</v>
      </c>
      <c r="J855" s="125">
        <f t="shared" si="55"/>
        <v>6175602.8262724783</v>
      </c>
      <c r="K855" s="57">
        <f>VLOOKUP(A855,'Study area wells'!$A$2:$O$330,6,FALSE)</f>
        <v>6175633</v>
      </c>
      <c r="L855" s="46" t="s">
        <v>15</v>
      </c>
      <c r="M855" s="14" t="s">
        <v>2</v>
      </c>
      <c r="N855" s="61" t="s">
        <v>7</v>
      </c>
      <c r="O855" s="90"/>
      <c r="P855" s="76" t="s">
        <v>15</v>
      </c>
      <c r="Q855" s="114" t="s">
        <v>7</v>
      </c>
      <c r="R855" s="119" t="s">
        <v>25</v>
      </c>
      <c r="S855" s="58"/>
    </row>
    <row r="856" spans="1:19" s="13" customFormat="1" ht="15" customHeight="1" x14ac:dyDescent="0.2">
      <c r="A856" s="38" t="s">
        <v>743</v>
      </c>
      <c r="B856" s="46">
        <v>99</v>
      </c>
      <c r="C856" s="11">
        <v>105</v>
      </c>
      <c r="D856" s="11">
        <f t="shared" si="52"/>
        <v>6</v>
      </c>
      <c r="E856" s="12">
        <v>30.173727522096922</v>
      </c>
      <c r="F856" s="12">
        <f t="shared" si="53"/>
        <v>32.002438281011884</v>
      </c>
      <c r="G856" s="12">
        <v>758.8262724779031</v>
      </c>
      <c r="H856" s="47">
        <v>756.99756171898809</v>
      </c>
      <c r="I856" s="125">
        <f t="shared" si="54"/>
        <v>6175602.8262724783</v>
      </c>
      <c r="J856" s="125">
        <f t="shared" si="55"/>
        <v>6175600.9975617193</v>
      </c>
      <c r="K856" s="57">
        <f>VLOOKUP(A856,'Study area wells'!$A$2:$O$330,6,FALSE)</f>
        <v>6175633</v>
      </c>
      <c r="L856" s="46" t="s">
        <v>745</v>
      </c>
      <c r="M856" s="14" t="s">
        <v>1</v>
      </c>
      <c r="N856" s="61" t="s">
        <v>7</v>
      </c>
      <c r="O856" s="90"/>
      <c r="P856" s="76" t="s">
        <v>10</v>
      </c>
      <c r="Q856" s="114" t="s">
        <v>7</v>
      </c>
      <c r="R856" s="119" t="s">
        <v>29</v>
      </c>
      <c r="S856" s="58"/>
    </row>
    <row r="857" spans="1:19" s="13" customFormat="1" ht="15" customHeight="1" x14ac:dyDescent="0.2">
      <c r="A857" s="38" t="s">
        <v>743</v>
      </c>
      <c r="B857" s="46">
        <v>105</v>
      </c>
      <c r="C857" s="11">
        <v>115</v>
      </c>
      <c r="D857" s="11">
        <f t="shared" si="52"/>
        <v>10</v>
      </c>
      <c r="E857" s="12">
        <v>32.002438281011884</v>
      </c>
      <c r="F857" s="12">
        <f t="shared" si="53"/>
        <v>35.050289545870157</v>
      </c>
      <c r="G857" s="12">
        <v>756.99756171898809</v>
      </c>
      <c r="H857" s="47">
        <v>753.9497104541299</v>
      </c>
      <c r="I857" s="125">
        <f t="shared" si="54"/>
        <v>6175600.9975617193</v>
      </c>
      <c r="J857" s="125">
        <f t="shared" si="55"/>
        <v>6175597.9497104539</v>
      </c>
      <c r="K857" s="57">
        <f>VLOOKUP(A857,'Study area wells'!$A$2:$O$330,6,FALSE)</f>
        <v>6175633</v>
      </c>
      <c r="L857" s="46" t="s">
        <v>746</v>
      </c>
      <c r="M857" s="14" t="s">
        <v>5</v>
      </c>
      <c r="N857" s="61" t="s">
        <v>1894</v>
      </c>
      <c r="O857" s="90"/>
      <c r="P857" s="76" t="s">
        <v>632</v>
      </c>
      <c r="Q857" s="114" t="s">
        <v>7</v>
      </c>
      <c r="R857" s="119" t="s">
        <v>35</v>
      </c>
      <c r="S857" s="58"/>
    </row>
    <row r="858" spans="1:19" s="13" customFormat="1" ht="15" customHeight="1" x14ac:dyDescent="0.2">
      <c r="A858" s="38" t="s">
        <v>743</v>
      </c>
      <c r="B858" s="46">
        <v>115</v>
      </c>
      <c r="C858" s="11">
        <v>150</v>
      </c>
      <c r="D858" s="11">
        <f t="shared" si="52"/>
        <v>35</v>
      </c>
      <c r="E858" s="12">
        <v>35.050289545870157</v>
      </c>
      <c r="F858" s="12">
        <f t="shared" si="53"/>
        <v>45.717768972874119</v>
      </c>
      <c r="G858" s="12">
        <v>753.9497104541299</v>
      </c>
      <c r="H858" s="47">
        <v>743.28223102712593</v>
      </c>
      <c r="I858" s="125">
        <f t="shared" si="54"/>
        <v>6175597.9497104539</v>
      </c>
      <c r="J858" s="125">
        <f t="shared" si="55"/>
        <v>6175587.2822310273</v>
      </c>
      <c r="K858" s="57">
        <f>VLOOKUP(A858,'Study area wells'!$A$2:$O$330,6,FALSE)</f>
        <v>6175633</v>
      </c>
      <c r="L858" s="46" t="s">
        <v>15</v>
      </c>
      <c r="M858" s="14" t="s">
        <v>2</v>
      </c>
      <c r="N858" s="61" t="s">
        <v>7</v>
      </c>
      <c r="O858" s="90"/>
      <c r="P858" s="76" t="s">
        <v>15</v>
      </c>
      <c r="Q858" s="114" t="s">
        <v>7</v>
      </c>
      <c r="R858" s="119" t="s">
        <v>25</v>
      </c>
      <c r="S858" s="58"/>
    </row>
    <row r="859" spans="1:19" ht="15" customHeight="1" x14ac:dyDescent="0.2">
      <c r="A859" s="39" t="s">
        <v>747</v>
      </c>
      <c r="B859" s="48">
        <v>0</v>
      </c>
      <c r="C859" s="15">
        <v>20</v>
      </c>
      <c r="D859" s="15">
        <f t="shared" si="52"/>
        <v>20</v>
      </c>
      <c r="E859" s="16">
        <v>0</v>
      </c>
      <c r="F859" s="16">
        <f t="shared" si="53"/>
        <v>6.0957025297165499</v>
      </c>
      <c r="G859" s="16">
        <v>736</v>
      </c>
      <c r="H859" s="49">
        <v>729.9042974702835</v>
      </c>
      <c r="I859" s="125">
        <f t="shared" si="54"/>
        <v>6192965</v>
      </c>
      <c r="J859" s="125">
        <f t="shared" si="55"/>
        <v>6192958.9042974701</v>
      </c>
      <c r="K859" s="57">
        <f>VLOOKUP(A859,'Study area wells'!$A$2:$O$330,6,FALSE)</f>
        <v>6192965</v>
      </c>
      <c r="L859" s="48" t="s">
        <v>632</v>
      </c>
      <c r="M859" s="17" t="s">
        <v>5</v>
      </c>
      <c r="N859" s="71" t="s">
        <v>1894</v>
      </c>
      <c r="O859" s="87"/>
      <c r="P859" s="68" t="s">
        <v>632</v>
      </c>
      <c r="Q859" s="106" t="s">
        <v>1893</v>
      </c>
      <c r="R859" s="120" t="s">
        <v>35</v>
      </c>
    </row>
    <row r="860" spans="1:19" ht="15" customHeight="1" x14ac:dyDescent="0.2">
      <c r="A860" s="39" t="s">
        <v>747</v>
      </c>
      <c r="B860" s="48">
        <v>20</v>
      </c>
      <c r="C860" s="15">
        <v>23</v>
      </c>
      <c r="D860" s="15">
        <f t="shared" si="52"/>
        <v>3</v>
      </c>
      <c r="E860" s="16">
        <v>6.0957025297165499</v>
      </c>
      <c r="F860" s="16">
        <f t="shared" si="53"/>
        <v>7.0100579091740318</v>
      </c>
      <c r="G860" s="16">
        <v>729.9042974702835</v>
      </c>
      <c r="H860" s="49">
        <v>728.98994209082593</v>
      </c>
      <c r="I860" s="125">
        <f t="shared" si="54"/>
        <v>6192958.9042974701</v>
      </c>
      <c r="J860" s="125">
        <f t="shared" si="55"/>
        <v>6192957.9899420906</v>
      </c>
      <c r="K860" s="57">
        <f>VLOOKUP(A860,'Study area wells'!$A$2:$O$330,6,FALSE)</f>
        <v>6192965</v>
      </c>
      <c r="L860" s="48" t="s">
        <v>629</v>
      </c>
      <c r="M860" s="17" t="s">
        <v>1077</v>
      </c>
      <c r="N860" s="71" t="s">
        <v>7</v>
      </c>
      <c r="O860" s="87"/>
      <c r="P860" s="68" t="s">
        <v>12</v>
      </c>
      <c r="Q860" s="106" t="s">
        <v>1893</v>
      </c>
      <c r="R860" s="120" t="s">
        <v>33</v>
      </c>
    </row>
    <row r="861" spans="1:19" ht="15" customHeight="1" x14ac:dyDescent="0.2">
      <c r="A861" s="39" t="s">
        <v>747</v>
      </c>
      <c r="B861" s="48">
        <v>23</v>
      </c>
      <c r="C861" s="15">
        <v>60</v>
      </c>
      <c r="D861" s="15">
        <f t="shared" si="52"/>
        <v>37</v>
      </c>
      <c r="E861" s="16">
        <v>7.0100579091740318</v>
      </c>
      <c r="F861" s="16">
        <f t="shared" si="53"/>
        <v>18.287107589149649</v>
      </c>
      <c r="G861" s="16">
        <v>728.98994209082593</v>
      </c>
      <c r="H861" s="49">
        <v>717.71289241085037</v>
      </c>
      <c r="I861" s="125">
        <f t="shared" si="54"/>
        <v>6192957.9899420906</v>
      </c>
      <c r="J861" s="125">
        <f t="shared" si="55"/>
        <v>6192946.7128924113</v>
      </c>
      <c r="K861" s="57">
        <f>VLOOKUP(A861,'Study area wells'!$A$2:$O$330,6,FALSE)</f>
        <v>6192965</v>
      </c>
      <c r="L861" s="48" t="s">
        <v>748</v>
      </c>
      <c r="M861" s="17" t="s">
        <v>5</v>
      </c>
      <c r="N861" s="62" t="s">
        <v>1894</v>
      </c>
      <c r="O861" s="87"/>
      <c r="P861" s="68" t="s">
        <v>632</v>
      </c>
      <c r="Q861" s="106" t="s">
        <v>1893</v>
      </c>
      <c r="R861" s="120" t="s">
        <v>35</v>
      </c>
    </row>
    <row r="862" spans="1:19" ht="15" customHeight="1" x14ac:dyDescent="0.2">
      <c r="A862" s="39" t="s">
        <v>747</v>
      </c>
      <c r="B862" s="48">
        <v>60</v>
      </c>
      <c r="C862" s="15">
        <v>75</v>
      </c>
      <c r="D862" s="15">
        <f t="shared" si="52"/>
        <v>15</v>
      </c>
      <c r="E862" s="16">
        <v>18.287107589149649</v>
      </c>
      <c r="F862" s="16">
        <f t="shared" si="53"/>
        <v>22.858884486437059</v>
      </c>
      <c r="G862" s="16">
        <v>717.71289241085037</v>
      </c>
      <c r="H862" s="49">
        <v>713.14111551356291</v>
      </c>
      <c r="I862" s="125">
        <f t="shared" si="54"/>
        <v>6192946.7128924113</v>
      </c>
      <c r="J862" s="125">
        <f t="shared" si="55"/>
        <v>6192942.1411155136</v>
      </c>
      <c r="K862" s="57">
        <f>VLOOKUP(A862,'Study area wells'!$A$2:$O$330,6,FALSE)</f>
        <v>6192965</v>
      </c>
      <c r="L862" s="48" t="s">
        <v>749</v>
      </c>
      <c r="M862" s="17" t="s">
        <v>5</v>
      </c>
      <c r="N862" s="62" t="s">
        <v>1894</v>
      </c>
      <c r="O862" s="87"/>
      <c r="P862" s="68" t="s">
        <v>632</v>
      </c>
      <c r="Q862" s="106" t="s">
        <v>1893</v>
      </c>
      <c r="R862" s="120" t="s">
        <v>35</v>
      </c>
    </row>
    <row r="863" spans="1:19" s="180" customFormat="1" ht="15" customHeight="1" x14ac:dyDescent="0.2">
      <c r="A863" s="166" t="s">
        <v>2152</v>
      </c>
      <c r="B863" s="194">
        <v>0</v>
      </c>
      <c r="C863" s="192">
        <v>302</v>
      </c>
      <c r="D863" s="168">
        <v>302</v>
      </c>
      <c r="E863" s="169">
        <v>0</v>
      </c>
      <c r="F863" s="169">
        <v>92.045108198719902</v>
      </c>
      <c r="G863" s="169">
        <v>713</v>
      </c>
      <c r="H863" s="170">
        <v>620.95489180128016</v>
      </c>
      <c r="I863" s="193"/>
      <c r="J863" s="169"/>
      <c r="K863" s="168"/>
      <c r="L863" s="191" t="s">
        <v>2153</v>
      </c>
      <c r="M863" s="173" t="s">
        <v>3</v>
      </c>
      <c r="N863" s="174" t="s">
        <v>1102</v>
      </c>
      <c r="O863" s="175"/>
      <c r="P863" s="176"/>
      <c r="Q863" s="177"/>
      <c r="R863" s="178"/>
      <c r="S863" s="179"/>
    </row>
    <row r="864" spans="1:19" s="180" customFormat="1" ht="15" customHeight="1" x14ac:dyDescent="0.2">
      <c r="A864" s="166" t="s">
        <v>2152</v>
      </c>
      <c r="B864" s="194">
        <v>302</v>
      </c>
      <c r="C864" s="192">
        <v>304</v>
      </c>
      <c r="D864" s="168">
        <v>2</v>
      </c>
      <c r="E864" s="169">
        <v>92.045108198719902</v>
      </c>
      <c r="F864" s="169">
        <v>92.654678451691552</v>
      </c>
      <c r="G864" s="169">
        <v>620.95489180128016</v>
      </c>
      <c r="H864" s="170">
        <v>620.34532154830845</v>
      </c>
      <c r="I864" s="193"/>
      <c r="J864" s="169"/>
      <c r="K864" s="168"/>
      <c r="L864" s="191" t="s">
        <v>2154</v>
      </c>
      <c r="M864" s="173" t="s">
        <v>42</v>
      </c>
      <c r="N864" s="174" t="s">
        <v>1894</v>
      </c>
      <c r="O864" s="175"/>
      <c r="P864" s="176"/>
      <c r="Q864" s="177"/>
      <c r="R864" s="178"/>
      <c r="S864" s="179"/>
    </row>
    <row r="865" spans="1:19" s="180" customFormat="1" ht="15" customHeight="1" x14ac:dyDescent="0.2">
      <c r="A865" s="166" t="s">
        <v>2152</v>
      </c>
      <c r="B865" s="194">
        <v>304</v>
      </c>
      <c r="C865" s="192">
        <v>321</v>
      </c>
      <c r="D865" s="168">
        <v>17</v>
      </c>
      <c r="E865" s="169">
        <v>92.654678451691552</v>
      </c>
      <c r="F865" s="169">
        <v>97.836025601950624</v>
      </c>
      <c r="G865" s="169">
        <v>620.34532154830845</v>
      </c>
      <c r="H865" s="170">
        <v>615.16397439804939</v>
      </c>
      <c r="I865" s="193"/>
      <c r="J865" s="169"/>
      <c r="K865" s="168"/>
      <c r="L865" s="191" t="s">
        <v>2155</v>
      </c>
      <c r="M865" s="173" t="s">
        <v>3</v>
      </c>
      <c r="N865" s="174" t="s">
        <v>1102</v>
      </c>
      <c r="O865" s="175"/>
      <c r="P865" s="176"/>
      <c r="Q865" s="177"/>
      <c r="R865" s="178"/>
      <c r="S865" s="179"/>
    </row>
    <row r="866" spans="1:19" s="180" customFormat="1" ht="15" customHeight="1" x14ac:dyDescent="0.2">
      <c r="A866" s="166" t="s">
        <v>2152</v>
      </c>
      <c r="B866" s="194">
        <v>321</v>
      </c>
      <c r="C866" s="192">
        <v>324</v>
      </c>
      <c r="D866" s="168">
        <v>3</v>
      </c>
      <c r="E866" s="169">
        <v>97.836025601950624</v>
      </c>
      <c r="F866" s="169">
        <v>98.7503809814081</v>
      </c>
      <c r="G866" s="169">
        <v>615.16397439804939</v>
      </c>
      <c r="H866" s="170">
        <v>614.24961901859194</v>
      </c>
      <c r="I866" s="193"/>
      <c r="J866" s="169"/>
      <c r="K866" s="168"/>
      <c r="L866" s="191" t="s">
        <v>158</v>
      </c>
      <c r="M866" s="173" t="s">
        <v>42</v>
      </c>
      <c r="N866" s="174" t="s">
        <v>1894</v>
      </c>
      <c r="O866" s="175"/>
      <c r="P866" s="176"/>
      <c r="Q866" s="177"/>
      <c r="R866" s="178"/>
      <c r="S866" s="179"/>
    </row>
    <row r="867" spans="1:19" s="13" customFormat="1" ht="15" customHeight="1" x14ac:dyDescent="0.2">
      <c r="A867" s="38" t="s">
        <v>750</v>
      </c>
      <c r="B867" s="46">
        <v>0</v>
      </c>
      <c r="C867" s="11">
        <v>156</v>
      </c>
      <c r="D867" s="11">
        <f t="shared" si="52"/>
        <v>156</v>
      </c>
      <c r="E867" s="12">
        <v>0</v>
      </c>
      <c r="F867" s="12">
        <f t="shared" si="53"/>
        <v>47.546479731789084</v>
      </c>
      <c r="G867" s="12">
        <v>736</v>
      </c>
      <c r="H867" s="47">
        <v>688.45352026821092</v>
      </c>
      <c r="I867" s="125">
        <f t="shared" si="54"/>
        <v>6196995</v>
      </c>
      <c r="J867" s="125">
        <f t="shared" si="55"/>
        <v>6196947.4535202682</v>
      </c>
      <c r="K867" s="57">
        <f>VLOOKUP(A867,'Study area wells'!$A$2:$O$330,6,FALSE)</f>
        <v>6196995</v>
      </c>
      <c r="L867" s="46" t="s">
        <v>721</v>
      </c>
      <c r="M867" s="14" t="s">
        <v>1263</v>
      </c>
      <c r="N867" s="61" t="s">
        <v>1102</v>
      </c>
      <c r="O867" s="90"/>
      <c r="P867" s="76" t="s">
        <v>14</v>
      </c>
      <c r="Q867" s="104" t="s">
        <v>1893</v>
      </c>
      <c r="R867" s="119" t="s">
        <v>28</v>
      </c>
      <c r="S867" s="58"/>
    </row>
    <row r="868" spans="1:19" s="13" customFormat="1" ht="15" customHeight="1" x14ac:dyDescent="0.2">
      <c r="A868" s="38" t="s">
        <v>750</v>
      </c>
      <c r="B868" s="46">
        <v>156</v>
      </c>
      <c r="C868" s="11">
        <v>193</v>
      </c>
      <c r="D868" s="11">
        <f t="shared" si="52"/>
        <v>37</v>
      </c>
      <c r="E868" s="12">
        <v>47.546479731789084</v>
      </c>
      <c r="F868" s="12">
        <f t="shared" si="53"/>
        <v>58.823529411764703</v>
      </c>
      <c r="G868" s="12">
        <v>688.45352026821092</v>
      </c>
      <c r="H868" s="47">
        <v>677.17647058823525</v>
      </c>
      <c r="I868" s="125">
        <f t="shared" si="54"/>
        <v>6196947.4535202682</v>
      </c>
      <c r="J868" s="125">
        <f t="shared" si="55"/>
        <v>6196936.176470588</v>
      </c>
      <c r="K868" s="57">
        <f>VLOOKUP(A868,'Study area wells'!$A$2:$O$330,6,FALSE)</f>
        <v>6196995</v>
      </c>
      <c r="L868" s="46" t="s">
        <v>751</v>
      </c>
      <c r="M868" s="14" t="s">
        <v>2</v>
      </c>
      <c r="N868" s="61" t="s">
        <v>7</v>
      </c>
      <c r="O868" s="90"/>
      <c r="P868" s="76" t="s">
        <v>15</v>
      </c>
      <c r="Q868" s="114" t="s">
        <v>7</v>
      </c>
      <c r="R868" s="119" t="s">
        <v>25</v>
      </c>
      <c r="S868" s="58"/>
    </row>
    <row r="869" spans="1:19" s="13" customFormat="1" ht="15" customHeight="1" x14ac:dyDescent="0.2">
      <c r="A869" s="38" t="s">
        <v>750</v>
      </c>
      <c r="B869" s="46">
        <v>193</v>
      </c>
      <c r="C869" s="11">
        <v>197</v>
      </c>
      <c r="D869" s="11">
        <f t="shared" si="52"/>
        <v>4</v>
      </c>
      <c r="E869" s="12">
        <v>58.823529411764703</v>
      </c>
      <c r="F869" s="12">
        <f t="shared" si="53"/>
        <v>60.042669917708011</v>
      </c>
      <c r="G869" s="12">
        <v>677.17647058823525</v>
      </c>
      <c r="H869" s="47">
        <v>675.95733008229195</v>
      </c>
      <c r="I869" s="125">
        <f t="shared" si="54"/>
        <v>6196936.176470588</v>
      </c>
      <c r="J869" s="125">
        <f t="shared" si="55"/>
        <v>6196934.9573300825</v>
      </c>
      <c r="K869" s="57">
        <f>VLOOKUP(A869,'Study area wells'!$A$2:$O$330,6,FALSE)</f>
        <v>6196995</v>
      </c>
      <c r="L869" s="46" t="s">
        <v>752</v>
      </c>
      <c r="M869" s="14" t="s">
        <v>1091</v>
      </c>
      <c r="N869" s="61" t="s">
        <v>7</v>
      </c>
      <c r="O869" s="90"/>
      <c r="P869" s="76" t="s">
        <v>13</v>
      </c>
      <c r="Q869" s="114" t="s">
        <v>7</v>
      </c>
      <c r="R869" s="119" t="s">
        <v>25</v>
      </c>
      <c r="S869" s="58"/>
    </row>
    <row r="870" spans="1:19" s="13" customFormat="1" ht="15" customHeight="1" x14ac:dyDescent="0.2">
      <c r="A870" s="38" t="s">
        <v>750</v>
      </c>
      <c r="B870" s="46">
        <v>197</v>
      </c>
      <c r="C870" s="11">
        <v>212</v>
      </c>
      <c r="D870" s="11">
        <f t="shared" si="52"/>
        <v>15</v>
      </c>
      <c r="E870" s="12">
        <v>60.042669917708011</v>
      </c>
      <c r="F870" s="12">
        <f t="shared" si="53"/>
        <v>64.614446814995432</v>
      </c>
      <c r="G870" s="12">
        <v>675.95733008229195</v>
      </c>
      <c r="H870" s="47">
        <v>671.3855531850046</v>
      </c>
      <c r="I870" s="125">
        <f t="shared" si="54"/>
        <v>6196934.9573300825</v>
      </c>
      <c r="J870" s="125">
        <f t="shared" si="55"/>
        <v>6196930.3855531849</v>
      </c>
      <c r="K870" s="57">
        <f>VLOOKUP(A870,'Study area wells'!$A$2:$O$330,6,FALSE)</f>
        <v>6196995</v>
      </c>
      <c r="L870" s="46" t="s">
        <v>753</v>
      </c>
      <c r="M870" s="14" t="s">
        <v>2</v>
      </c>
      <c r="N870" s="61" t="s">
        <v>7</v>
      </c>
      <c r="O870" s="90"/>
      <c r="P870" s="76" t="s">
        <v>15</v>
      </c>
      <c r="Q870" s="114" t="s">
        <v>7</v>
      </c>
      <c r="R870" s="119" t="s">
        <v>25</v>
      </c>
      <c r="S870" s="58"/>
    </row>
    <row r="871" spans="1:19" s="13" customFormat="1" ht="15" customHeight="1" x14ac:dyDescent="0.2">
      <c r="A871" s="38" t="s">
        <v>750</v>
      </c>
      <c r="B871" s="46">
        <v>212</v>
      </c>
      <c r="C871" s="11">
        <v>220</v>
      </c>
      <c r="D871" s="11">
        <f t="shared" si="52"/>
        <v>8</v>
      </c>
      <c r="E871" s="12">
        <v>64.614446814995432</v>
      </c>
      <c r="F871" s="12">
        <f t="shared" si="53"/>
        <v>67.052727826882048</v>
      </c>
      <c r="G871" s="12">
        <v>671.3855531850046</v>
      </c>
      <c r="H871" s="47">
        <v>668.94727217311799</v>
      </c>
      <c r="I871" s="125">
        <f t="shared" si="54"/>
        <v>6196930.3855531849</v>
      </c>
      <c r="J871" s="125">
        <f t="shared" si="55"/>
        <v>6196927.9472721731</v>
      </c>
      <c r="K871" s="57">
        <f>VLOOKUP(A871,'Study area wells'!$A$2:$O$330,6,FALSE)</f>
        <v>6196995</v>
      </c>
      <c r="L871" s="46" t="s">
        <v>754</v>
      </c>
      <c r="M871" s="14" t="s">
        <v>1091</v>
      </c>
      <c r="N871" s="61" t="s">
        <v>7</v>
      </c>
      <c r="O871" s="90"/>
      <c r="P871" s="76" t="s">
        <v>13</v>
      </c>
      <c r="Q871" s="114" t="s">
        <v>7</v>
      </c>
      <c r="R871" s="119" t="s">
        <v>25</v>
      </c>
      <c r="S871" s="58"/>
    </row>
    <row r="872" spans="1:19" s="13" customFormat="1" ht="15" customHeight="1" x14ac:dyDescent="0.2">
      <c r="A872" s="38" t="s">
        <v>750</v>
      </c>
      <c r="B872" s="46">
        <v>220</v>
      </c>
      <c r="C872" s="11">
        <v>235</v>
      </c>
      <c r="D872" s="11">
        <f t="shared" si="52"/>
        <v>15</v>
      </c>
      <c r="E872" s="12">
        <v>67.052727826882048</v>
      </c>
      <c r="F872" s="12">
        <f t="shared" si="53"/>
        <v>71.624504724169455</v>
      </c>
      <c r="G872" s="12">
        <v>668.94727217311799</v>
      </c>
      <c r="H872" s="47">
        <v>664.37549527583053</v>
      </c>
      <c r="I872" s="125">
        <f t="shared" si="54"/>
        <v>6196927.9472721731</v>
      </c>
      <c r="J872" s="125">
        <f t="shared" si="55"/>
        <v>6196923.3754952755</v>
      </c>
      <c r="K872" s="57">
        <f>VLOOKUP(A872,'Study area wells'!$A$2:$O$330,6,FALSE)</f>
        <v>6196995</v>
      </c>
      <c r="L872" s="46" t="s">
        <v>755</v>
      </c>
      <c r="M872" s="14" t="s">
        <v>2</v>
      </c>
      <c r="N872" s="61" t="s">
        <v>7</v>
      </c>
      <c r="O872" s="90"/>
      <c r="P872" s="76" t="s">
        <v>15</v>
      </c>
      <c r="Q872" s="114" t="s">
        <v>7</v>
      </c>
      <c r="R872" s="119" t="s">
        <v>25</v>
      </c>
      <c r="S872" s="58"/>
    </row>
    <row r="873" spans="1:19" s="180" customFormat="1" ht="15" customHeight="1" x14ac:dyDescent="0.2">
      <c r="A873" s="166" t="s">
        <v>756</v>
      </c>
      <c r="B873" s="167">
        <v>0</v>
      </c>
      <c r="C873" s="168">
        <v>40</v>
      </c>
      <c r="D873" s="168">
        <f t="shared" si="52"/>
        <v>40</v>
      </c>
      <c r="E873" s="169">
        <v>0</v>
      </c>
      <c r="F873" s="169">
        <f t="shared" si="53"/>
        <v>12.1914050594331</v>
      </c>
      <c r="G873" s="169">
        <v>799</v>
      </c>
      <c r="H873" s="170">
        <v>786.80859494056688</v>
      </c>
      <c r="I873" s="171">
        <f t="shared" si="54"/>
        <v>6194572</v>
      </c>
      <c r="J873" s="171">
        <f t="shared" si="55"/>
        <v>6194559.8085949402</v>
      </c>
      <c r="K873" s="172">
        <f>VLOOKUP(A873,'Study area wells'!$A$2:$O$330,6,FALSE)</f>
        <v>6194572</v>
      </c>
      <c r="L873" s="167" t="s">
        <v>11</v>
      </c>
      <c r="M873" s="173" t="s">
        <v>3</v>
      </c>
      <c r="N873" s="174" t="s">
        <v>1102</v>
      </c>
      <c r="O873" s="175"/>
      <c r="P873" s="176" t="s">
        <v>11</v>
      </c>
      <c r="Q873" s="177" t="s">
        <v>1893</v>
      </c>
      <c r="R873" s="178" t="s">
        <v>22</v>
      </c>
      <c r="S873" s="179"/>
    </row>
    <row r="874" spans="1:19" s="180" customFormat="1" ht="15" customHeight="1" x14ac:dyDescent="0.2">
      <c r="A874" s="166" t="s">
        <v>756</v>
      </c>
      <c r="B874" s="167">
        <v>40</v>
      </c>
      <c r="C874" s="168">
        <v>46</v>
      </c>
      <c r="D874" s="168">
        <f t="shared" si="52"/>
        <v>6</v>
      </c>
      <c r="E874" s="169">
        <v>12.1914050594331</v>
      </c>
      <c r="F874" s="169">
        <f t="shared" si="53"/>
        <v>14.020115818348064</v>
      </c>
      <c r="G874" s="169">
        <v>786.80859494056688</v>
      </c>
      <c r="H874" s="170">
        <v>784.97988418165198</v>
      </c>
      <c r="I874" s="171">
        <f t="shared" si="54"/>
        <v>6194559.8085949402</v>
      </c>
      <c r="J874" s="171">
        <f t="shared" si="55"/>
        <v>6194557.9798841821</v>
      </c>
      <c r="K874" s="172">
        <f>VLOOKUP(A874,'Study area wells'!$A$2:$O$330,6,FALSE)</f>
        <v>6194572</v>
      </c>
      <c r="L874" s="167" t="s">
        <v>757</v>
      </c>
      <c r="M874" s="173" t="s">
        <v>1109</v>
      </c>
      <c r="N874" s="174" t="s">
        <v>1895</v>
      </c>
      <c r="O874" s="175"/>
      <c r="P874" s="176" t="s">
        <v>1187</v>
      </c>
      <c r="Q874" s="177" t="s">
        <v>1893</v>
      </c>
      <c r="R874" s="178" t="s">
        <v>359</v>
      </c>
      <c r="S874" s="179"/>
    </row>
    <row r="875" spans="1:19" ht="15" customHeight="1" x14ac:dyDescent="0.2">
      <c r="A875" s="39" t="s">
        <v>758</v>
      </c>
      <c r="B875" s="48">
        <v>0</v>
      </c>
      <c r="C875" s="15">
        <v>154</v>
      </c>
      <c r="D875" s="15">
        <f t="shared" si="52"/>
        <v>154</v>
      </c>
      <c r="E875" s="16">
        <v>0</v>
      </c>
      <c r="F875" s="16">
        <f t="shared" si="53"/>
        <v>46.936909478817434</v>
      </c>
      <c r="G875" s="16">
        <v>706</v>
      </c>
      <c r="H875" s="49">
        <v>659.06309052118252</v>
      </c>
      <c r="I875" s="125">
        <f t="shared" si="54"/>
        <v>6182245</v>
      </c>
      <c r="J875" s="125">
        <f t="shared" si="55"/>
        <v>6182198.0630905209</v>
      </c>
      <c r="K875" s="57">
        <f>VLOOKUP(A875,'Study area wells'!$A$2:$O$330,6,FALSE)</f>
        <v>6182245</v>
      </c>
      <c r="L875" s="48" t="s">
        <v>668</v>
      </c>
      <c r="M875" s="17" t="s">
        <v>3</v>
      </c>
      <c r="N875" s="62" t="s">
        <v>1102</v>
      </c>
      <c r="O875" s="87"/>
      <c r="P875" s="68" t="s">
        <v>21</v>
      </c>
      <c r="Q875" s="106" t="s">
        <v>1893</v>
      </c>
      <c r="R875" s="120" t="s">
        <v>22</v>
      </c>
    </row>
    <row r="876" spans="1:19" ht="15" customHeight="1" x14ac:dyDescent="0.2">
      <c r="A876" s="39" t="s">
        <v>758</v>
      </c>
      <c r="B876" s="48">
        <v>154</v>
      </c>
      <c r="C876" s="15">
        <v>160</v>
      </c>
      <c r="D876" s="15">
        <f t="shared" si="52"/>
        <v>6</v>
      </c>
      <c r="E876" s="16">
        <v>46.936909478817434</v>
      </c>
      <c r="F876" s="16">
        <f t="shared" si="53"/>
        <v>48.765620237732399</v>
      </c>
      <c r="G876" s="16">
        <v>659.06309052118252</v>
      </c>
      <c r="H876" s="49">
        <v>657.23437976226762</v>
      </c>
      <c r="I876" s="125">
        <f t="shared" si="54"/>
        <v>6182198.0630905209</v>
      </c>
      <c r="J876" s="125">
        <f t="shared" si="55"/>
        <v>6182196.2343797619</v>
      </c>
      <c r="K876" s="57">
        <f>VLOOKUP(A876,'Study area wells'!$A$2:$O$330,6,FALSE)</f>
        <v>6182245</v>
      </c>
      <c r="L876" s="48" t="s">
        <v>759</v>
      </c>
      <c r="M876" s="17" t="s">
        <v>36</v>
      </c>
      <c r="N876" s="62" t="s">
        <v>1894</v>
      </c>
      <c r="O876" s="87"/>
      <c r="P876" s="68" t="s">
        <v>1187</v>
      </c>
      <c r="Q876" s="106" t="s">
        <v>1893</v>
      </c>
      <c r="R876" s="120" t="s">
        <v>148</v>
      </c>
    </row>
    <row r="877" spans="1:19" s="13" customFormat="1" ht="15" customHeight="1" x14ac:dyDescent="0.2">
      <c r="A877" s="38" t="s">
        <v>760</v>
      </c>
      <c r="B877" s="46">
        <v>0</v>
      </c>
      <c r="C877" s="11">
        <v>3</v>
      </c>
      <c r="D877" s="11">
        <f t="shared" si="52"/>
        <v>3</v>
      </c>
      <c r="E877" s="12">
        <v>0</v>
      </c>
      <c r="F877" s="12">
        <f t="shared" si="53"/>
        <v>0.91435537945748246</v>
      </c>
      <c r="G877" s="12">
        <v>767</v>
      </c>
      <c r="H877" s="47">
        <v>766.08564462054255</v>
      </c>
      <c r="I877" s="125">
        <f t="shared" si="54"/>
        <v>6205942</v>
      </c>
      <c r="J877" s="125">
        <f t="shared" si="55"/>
        <v>6205941.0856446205</v>
      </c>
      <c r="K877" s="57">
        <f>VLOOKUP(A877,'Study area wells'!$A$2:$O$330,6,FALSE)</f>
        <v>6205942</v>
      </c>
      <c r="L877" s="46" t="s">
        <v>507</v>
      </c>
      <c r="M877" s="14" t="s">
        <v>1011</v>
      </c>
      <c r="N877" s="61" t="s">
        <v>1102</v>
      </c>
      <c r="O877" s="90"/>
      <c r="P877" s="76" t="s">
        <v>16</v>
      </c>
      <c r="Q877" s="104" t="s">
        <v>1893</v>
      </c>
      <c r="R877" s="119" t="s">
        <v>27</v>
      </c>
      <c r="S877" s="58"/>
    </row>
    <row r="878" spans="1:19" s="13" customFormat="1" ht="15" customHeight="1" x14ac:dyDescent="0.2">
      <c r="A878" s="38" t="s">
        <v>760</v>
      </c>
      <c r="B878" s="46">
        <v>3</v>
      </c>
      <c r="C878" s="11">
        <v>65</v>
      </c>
      <c r="D878" s="11">
        <f t="shared" si="52"/>
        <v>62</v>
      </c>
      <c r="E878" s="12">
        <v>0.91435537945748246</v>
      </c>
      <c r="F878" s="12">
        <f t="shared" si="53"/>
        <v>19.811033221578786</v>
      </c>
      <c r="G878" s="12">
        <v>766.08564462054255</v>
      </c>
      <c r="H878" s="47">
        <v>747.18896677842122</v>
      </c>
      <c r="I878" s="125">
        <f t="shared" si="54"/>
        <v>6205941.0856446205</v>
      </c>
      <c r="J878" s="125">
        <f t="shared" si="55"/>
        <v>6205922.1889667781</v>
      </c>
      <c r="K878" s="57">
        <f>VLOOKUP(A878,'Study area wells'!$A$2:$O$330,6,FALSE)</f>
        <v>6205942</v>
      </c>
      <c r="L878" s="46" t="s">
        <v>761</v>
      </c>
      <c r="M878" s="14" t="s">
        <v>3</v>
      </c>
      <c r="N878" s="61" t="s">
        <v>1102</v>
      </c>
      <c r="O878" s="90"/>
      <c r="P878" s="76" t="s">
        <v>14</v>
      </c>
      <c r="Q878" s="104" t="s">
        <v>1893</v>
      </c>
      <c r="R878" s="119" t="s">
        <v>22</v>
      </c>
      <c r="S878" s="58"/>
    </row>
    <row r="879" spans="1:19" s="13" customFormat="1" ht="15" customHeight="1" x14ac:dyDescent="0.2">
      <c r="A879" s="38" t="s">
        <v>760</v>
      </c>
      <c r="B879" s="46">
        <v>65</v>
      </c>
      <c r="C879" s="11">
        <v>90</v>
      </c>
      <c r="D879" s="11">
        <f t="shared" si="52"/>
        <v>25</v>
      </c>
      <c r="E879" s="12">
        <v>19.811033221578786</v>
      </c>
      <c r="F879" s="12">
        <f t="shared" si="53"/>
        <v>27.430661383724473</v>
      </c>
      <c r="G879" s="12">
        <v>747.18896677842122</v>
      </c>
      <c r="H879" s="47">
        <v>739.56933861627556</v>
      </c>
      <c r="I879" s="125">
        <f t="shared" si="54"/>
        <v>6205922.1889667781</v>
      </c>
      <c r="J879" s="125">
        <f t="shared" si="55"/>
        <v>6205914.569338616</v>
      </c>
      <c r="K879" s="57">
        <f>VLOOKUP(A879,'Study area wells'!$A$2:$O$330,6,FALSE)</f>
        <v>6205942</v>
      </c>
      <c r="L879" s="46" t="s">
        <v>762</v>
      </c>
      <c r="M879" s="14" t="s">
        <v>3</v>
      </c>
      <c r="N879" s="61" t="s">
        <v>1102</v>
      </c>
      <c r="O879" s="90"/>
      <c r="P879" s="76" t="s">
        <v>11</v>
      </c>
      <c r="Q879" s="104" t="s">
        <v>1893</v>
      </c>
      <c r="R879" s="119" t="s">
        <v>22</v>
      </c>
      <c r="S879" s="58"/>
    </row>
    <row r="880" spans="1:19" s="13" customFormat="1" ht="15" customHeight="1" x14ac:dyDescent="0.2">
      <c r="A880" s="38" t="s">
        <v>760</v>
      </c>
      <c r="B880" s="46">
        <v>90</v>
      </c>
      <c r="C880" s="11">
        <v>95</v>
      </c>
      <c r="D880" s="11">
        <f t="shared" si="52"/>
        <v>5</v>
      </c>
      <c r="E880" s="12">
        <v>27.430661383724473</v>
      </c>
      <c r="F880" s="12">
        <f t="shared" si="53"/>
        <v>28.95458701615361</v>
      </c>
      <c r="G880" s="12">
        <v>739.56933861627556</v>
      </c>
      <c r="H880" s="47">
        <v>738.0454129838464</v>
      </c>
      <c r="I880" s="125">
        <f t="shared" si="54"/>
        <v>6205914.569338616</v>
      </c>
      <c r="J880" s="125">
        <f t="shared" si="55"/>
        <v>6205913.0454129837</v>
      </c>
      <c r="K880" s="57">
        <f>VLOOKUP(A880,'Study area wells'!$A$2:$O$330,6,FALSE)</f>
        <v>6205942</v>
      </c>
      <c r="L880" s="46" t="s">
        <v>763</v>
      </c>
      <c r="M880" s="14" t="s">
        <v>8</v>
      </c>
      <c r="N880" s="61" t="s">
        <v>1897</v>
      </c>
      <c r="O880" s="90"/>
      <c r="P880" s="76" t="s">
        <v>12</v>
      </c>
      <c r="Q880" s="104" t="s">
        <v>1893</v>
      </c>
      <c r="R880" s="119" t="s">
        <v>33</v>
      </c>
      <c r="S880" s="58"/>
    </row>
    <row r="881" spans="1:19" s="13" customFormat="1" ht="15" customHeight="1" x14ac:dyDescent="0.2">
      <c r="A881" s="38" t="s">
        <v>760</v>
      </c>
      <c r="B881" s="46">
        <v>95</v>
      </c>
      <c r="C881" s="11">
        <v>100</v>
      </c>
      <c r="D881" s="11">
        <f t="shared" si="52"/>
        <v>5</v>
      </c>
      <c r="E881" s="12">
        <v>28.95458701615361</v>
      </c>
      <c r="F881" s="12">
        <f t="shared" si="53"/>
        <v>30.478512648582747</v>
      </c>
      <c r="G881" s="12">
        <v>738.0454129838464</v>
      </c>
      <c r="H881" s="47">
        <v>736.52148735141725</v>
      </c>
      <c r="I881" s="125">
        <f t="shared" si="54"/>
        <v>6205913.0454129837</v>
      </c>
      <c r="J881" s="125">
        <f t="shared" si="55"/>
        <v>6205911.5214873515</v>
      </c>
      <c r="K881" s="57">
        <f>VLOOKUP(A881,'Study area wells'!$A$2:$O$330,6,FALSE)</f>
        <v>6205942</v>
      </c>
      <c r="L881" s="46" t="s">
        <v>764</v>
      </c>
      <c r="M881" s="14" t="s">
        <v>3</v>
      </c>
      <c r="N881" s="61" t="s">
        <v>1102</v>
      </c>
      <c r="O881" s="90"/>
      <c r="P881" s="76" t="s">
        <v>11</v>
      </c>
      <c r="Q881" s="104" t="s">
        <v>1893</v>
      </c>
      <c r="R881" s="119" t="s">
        <v>22</v>
      </c>
      <c r="S881" s="58"/>
    </row>
    <row r="882" spans="1:19" ht="15" customHeight="1" x14ac:dyDescent="0.2">
      <c r="A882" s="39" t="s">
        <v>765</v>
      </c>
      <c r="B882" s="48">
        <v>0</v>
      </c>
      <c r="C882" s="15">
        <v>1</v>
      </c>
      <c r="D882" s="15">
        <f t="shared" si="52"/>
        <v>1</v>
      </c>
      <c r="E882" s="16">
        <v>0</v>
      </c>
      <c r="F882" s="16">
        <f t="shared" si="53"/>
        <v>0.30478512648582745</v>
      </c>
      <c r="G882" s="16">
        <v>726</v>
      </c>
      <c r="H882" s="49">
        <v>725.69521487351415</v>
      </c>
      <c r="I882" s="125">
        <f t="shared" si="54"/>
        <v>6160244</v>
      </c>
      <c r="J882" s="125">
        <f t="shared" si="55"/>
        <v>6160243.6952148732</v>
      </c>
      <c r="K882" s="57">
        <f>VLOOKUP(A882,'Study area wells'!$A$2:$O$330,6,FALSE)</f>
        <v>6160244</v>
      </c>
      <c r="L882" s="48" t="s">
        <v>507</v>
      </c>
      <c r="M882" s="17" t="s">
        <v>1011</v>
      </c>
      <c r="N882" s="62" t="s">
        <v>1102</v>
      </c>
      <c r="O882" s="87"/>
      <c r="P882" s="68" t="s">
        <v>16</v>
      </c>
      <c r="Q882" s="106" t="s">
        <v>1893</v>
      </c>
      <c r="R882" s="120" t="s">
        <v>27</v>
      </c>
    </row>
    <row r="883" spans="1:19" ht="15" customHeight="1" x14ac:dyDescent="0.2">
      <c r="A883" s="39" t="s">
        <v>765</v>
      </c>
      <c r="B883" s="48">
        <v>1</v>
      </c>
      <c r="C883" s="15">
        <v>10</v>
      </c>
      <c r="D883" s="15">
        <f t="shared" si="52"/>
        <v>9</v>
      </c>
      <c r="E883" s="16">
        <v>0.30478512648582745</v>
      </c>
      <c r="F883" s="16">
        <f t="shared" si="53"/>
        <v>3.047851264858275</v>
      </c>
      <c r="G883" s="16">
        <v>725.69521487351415</v>
      </c>
      <c r="H883" s="49">
        <v>722.95214873514169</v>
      </c>
      <c r="I883" s="125">
        <f t="shared" si="54"/>
        <v>6160243.6952148732</v>
      </c>
      <c r="J883" s="125">
        <f t="shared" si="55"/>
        <v>6160240.9521487355</v>
      </c>
      <c r="K883" s="57">
        <f>VLOOKUP(A883,'Study area wells'!$A$2:$O$330,6,FALSE)</f>
        <v>6160244</v>
      </c>
      <c r="L883" s="48" t="s">
        <v>22</v>
      </c>
      <c r="M883" s="17" t="s">
        <v>3</v>
      </c>
      <c r="N883" s="62" t="s">
        <v>1102</v>
      </c>
      <c r="O883" s="87"/>
      <c r="P883" s="68" t="s">
        <v>11</v>
      </c>
      <c r="Q883" s="106" t="s">
        <v>1893</v>
      </c>
      <c r="R883" s="120" t="s">
        <v>22</v>
      </c>
    </row>
    <row r="884" spans="1:19" ht="15" customHeight="1" x14ac:dyDescent="0.2">
      <c r="A884" s="39" t="s">
        <v>765</v>
      </c>
      <c r="B884" s="48">
        <v>10</v>
      </c>
      <c r="C884" s="15">
        <v>58</v>
      </c>
      <c r="D884" s="15">
        <f t="shared" si="52"/>
        <v>48</v>
      </c>
      <c r="E884" s="16">
        <v>3.047851264858275</v>
      </c>
      <c r="F884" s="16">
        <f t="shared" si="53"/>
        <v>17.677537336177995</v>
      </c>
      <c r="G884" s="16">
        <v>722.95214873514169</v>
      </c>
      <c r="H884" s="49">
        <v>708.32246266382197</v>
      </c>
      <c r="I884" s="125">
        <f t="shared" si="54"/>
        <v>6160240.9521487355</v>
      </c>
      <c r="J884" s="125">
        <f t="shared" si="55"/>
        <v>6160226.322462664</v>
      </c>
      <c r="K884" s="57">
        <f>VLOOKUP(A884,'Study area wells'!$A$2:$O$330,6,FALSE)</f>
        <v>6160244</v>
      </c>
      <c r="L884" s="48" t="s">
        <v>766</v>
      </c>
      <c r="M884" s="17" t="s">
        <v>1263</v>
      </c>
      <c r="N884" s="62" t="s">
        <v>1102</v>
      </c>
      <c r="O884" s="87"/>
      <c r="P884" s="68" t="s">
        <v>14</v>
      </c>
      <c r="Q884" s="106" t="s">
        <v>1893</v>
      </c>
      <c r="R884" s="120" t="s">
        <v>22</v>
      </c>
    </row>
    <row r="885" spans="1:19" ht="15" customHeight="1" x14ac:dyDescent="0.2">
      <c r="A885" s="39" t="s">
        <v>765</v>
      </c>
      <c r="B885" s="48">
        <v>58</v>
      </c>
      <c r="C885" s="15">
        <v>61</v>
      </c>
      <c r="D885" s="15">
        <f t="shared" si="52"/>
        <v>3</v>
      </c>
      <c r="E885" s="16">
        <v>17.677537336177995</v>
      </c>
      <c r="F885" s="16">
        <f t="shared" si="53"/>
        <v>18.591892715635478</v>
      </c>
      <c r="G885" s="16">
        <v>708.32246266382197</v>
      </c>
      <c r="H885" s="49">
        <v>707.40810728436452</v>
      </c>
      <c r="I885" s="125">
        <f t="shared" si="54"/>
        <v>6160226.322462664</v>
      </c>
      <c r="J885" s="125">
        <f t="shared" si="55"/>
        <v>6160225.4081072845</v>
      </c>
      <c r="K885" s="57">
        <f>VLOOKUP(A885,'Study area wells'!$A$2:$O$330,6,FALSE)</f>
        <v>6160244</v>
      </c>
      <c r="L885" s="48" t="s">
        <v>767</v>
      </c>
      <c r="M885" s="17" t="s">
        <v>2</v>
      </c>
      <c r="N885" s="62" t="s">
        <v>7</v>
      </c>
      <c r="O885" s="87"/>
      <c r="P885" s="68" t="s">
        <v>15</v>
      </c>
      <c r="Q885" s="109" t="s">
        <v>7</v>
      </c>
      <c r="R885" s="120" t="s">
        <v>25</v>
      </c>
    </row>
    <row r="886" spans="1:19" ht="15" customHeight="1" x14ac:dyDescent="0.2">
      <c r="A886" s="39" t="s">
        <v>765</v>
      </c>
      <c r="B886" s="48">
        <v>61</v>
      </c>
      <c r="C886" s="15">
        <v>77</v>
      </c>
      <c r="D886" s="15">
        <f t="shared" si="52"/>
        <v>16</v>
      </c>
      <c r="E886" s="16">
        <v>18.591892715635478</v>
      </c>
      <c r="F886" s="16">
        <f t="shared" si="53"/>
        <v>23.468454739408717</v>
      </c>
      <c r="G886" s="16">
        <v>707.40810728436452</v>
      </c>
      <c r="H886" s="49">
        <v>702.53154526059132</v>
      </c>
      <c r="I886" s="125">
        <f t="shared" si="54"/>
        <v>6160225.4081072845</v>
      </c>
      <c r="J886" s="125">
        <f t="shared" si="55"/>
        <v>6160220.5315452609</v>
      </c>
      <c r="K886" s="57">
        <f>VLOOKUP(A886,'Study area wells'!$A$2:$O$330,6,FALSE)</f>
        <v>6160244</v>
      </c>
      <c r="L886" s="48" t="s">
        <v>768</v>
      </c>
      <c r="M886" s="17" t="s">
        <v>1091</v>
      </c>
      <c r="N886" s="62" t="s">
        <v>7</v>
      </c>
      <c r="O886" s="87"/>
      <c r="P886" s="68" t="s">
        <v>13</v>
      </c>
      <c r="Q886" s="109" t="s">
        <v>7</v>
      </c>
      <c r="R886" s="120" t="s">
        <v>25</v>
      </c>
    </row>
    <row r="887" spans="1:19" ht="15" customHeight="1" x14ac:dyDescent="0.2">
      <c r="A887" s="39" t="s">
        <v>765</v>
      </c>
      <c r="B887" s="48">
        <v>77</v>
      </c>
      <c r="C887" s="15">
        <v>160</v>
      </c>
      <c r="D887" s="15">
        <f t="shared" si="52"/>
        <v>83</v>
      </c>
      <c r="E887" s="16">
        <v>23.468454739408717</v>
      </c>
      <c r="F887" s="16">
        <f t="shared" si="53"/>
        <v>48.765620237732399</v>
      </c>
      <c r="G887" s="16">
        <v>702.53154526059132</v>
      </c>
      <c r="H887" s="49">
        <v>677.23437976226762</v>
      </c>
      <c r="I887" s="125">
        <f t="shared" si="54"/>
        <v>6160220.5315452609</v>
      </c>
      <c r="J887" s="125">
        <f t="shared" si="55"/>
        <v>6160195.2343797619</v>
      </c>
      <c r="K887" s="57">
        <f>VLOOKUP(A887,'Study area wells'!$A$2:$O$330,6,FALSE)</f>
        <v>6160244</v>
      </c>
      <c r="L887" s="48" t="s">
        <v>767</v>
      </c>
      <c r="M887" s="17" t="s">
        <v>2</v>
      </c>
      <c r="N887" s="62" t="s">
        <v>7</v>
      </c>
      <c r="O887" s="87"/>
      <c r="P887" s="68" t="s">
        <v>15</v>
      </c>
      <c r="Q887" s="109" t="s">
        <v>7</v>
      </c>
      <c r="R887" s="120" t="s">
        <v>25</v>
      </c>
    </row>
    <row r="888" spans="1:19" ht="15" customHeight="1" x14ac:dyDescent="0.2">
      <c r="A888" s="39" t="s">
        <v>765</v>
      </c>
      <c r="B888" s="48">
        <v>160</v>
      </c>
      <c r="C888" s="15">
        <v>192</v>
      </c>
      <c r="D888" s="15">
        <f t="shared" si="52"/>
        <v>32</v>
      </c>
      <c r="E888" s="16">
        <v>48.765620237732399</v>
      </c>
      <c r="F888" s="16">
        <f t="shared" si="53"/>
        <v>58.518744285278878</v>
      </c>
      <c r="G888" s="16">
        <v>677.23437976226762</v>
      </c>
      <c r="H888" s="49">
        <v>667.4812557147211</v>
      </c>
      <c r="I888" s="125">
        <f t="shared" si="54"/>
        <v>6160195.2343797619</v>
      </c>
      <c r="J888" s="125">
        <f t="shared" si="55"/>
        <v>6160185.4812557148</v>
      </c>
      <c r="K888" s="57">
        <f>VLOOKUP(A888,'Study area wells'!$A$2:$O$330,6,FALSE)</f>
        <v>6160244</v>
      </c>
      <c r="L888" s="48" t="s">
        <v>769</v>
      </c>
      <c r="M888" s="17" t="s">
        <v>2</v>
      </c>
      <c r="N888" s="62" t="s">
        <v>7</v>
      </c>
      <c r="O888" s="87"/>
      <c r="P888" s="68" t="s">
        <v>15</v>
      </c>
      <c r="Q888" s="109" t="s">
        <v>7</v>
      </c>
      <c r="R888" s="120" t="s">
        <v>25</v>
      </c>
    </row>
    <row r="889" spans="1:19" ht="15" customHeight="1" x14ac:dyDescent="0.2">
      <c r="A889" s="39" t="s">
        <v>765</v>
      </c>
      <c r="B889" s="48">
        <v>192</v>
      </c>
      <c r="C889" s="15">
        <v>195</v>
      </c>
      <c r="D889" s="15">
        <f t="shared" si="52"/>
        <v>3</v>
      </c>
      <c r="E889" s="16">
        <v>58.518744285278878</v>
      </c>
      <c r="F889" s="16">
        <f t="shared" si="53"/>
        <v>59.433099664736361</v>
      </c>
      <c r="G889" s="16">
        <v>667.4812557147211</v>
      </c>
      <c r="H889" s="49">
        <v>666.56690033526365</v>
      </c>
      <c r="I889" s="125">
        <f t="shared" si="54"/>
        <v>6160185.4812557148</v>
      </c>
      <c r="J889" s="125">
        <f t="shared" si="55"/>
        <v>6160184.5669003353</v>
      </c>
      <c r="K889" s="57">
        <f>VLOOKUP(A889,'Study area wells'!$A$2:$O$330,6,FALSE)</f>
        <v>6160244</v>
      </c>
      <c r="L889" s="48" t="s">
        <v>770</v>
      </c>
      <c r="M889" s="17" t="s">
        <v>1091</v>
      </c>
      <c r="N889" s="62" t="s">
        <v>7</v>
      </c>
      <c r="O889" s="87"/>
      <c r="P889" s="68" t="s">
        <v>13</v>
      </c>
      <c r="Q889" s="109" t="s">
        <v>7</v>
      </c>
      <c r="R889" s="120" t="s">
        <v>23</v>
      </c>
    </row>
    <row r="890" spans="1:19" ht="15" customHeight="1" x14ac:dyDescent="0.2">
      <c r="A890" s="39" t="s">
        <v>765</v>
      </c>
      <c r="B890" s="48">
        <v>195</v>
      </c>
      <c r="C890" s="15">
        <v>202</v>
      </c>
      <c r="D890" s="15">
        <f t="shared" si="52"/>
        <v>7</v>
      </c>
      <c r="E890" s="16">
        <v>59.433099664736361</v>
      </c>
      <c r="F890" s="16">
        <f t="shared" si="53"/>
        <v>61.566595550137151</v>
      </c>
      <c r="G890" s="16">
        <v>666.56690033526365</v>
      </c>
      <c r="H890" s="49">
        <v>664.43340444986279</v>
      </c>
      <c r="I890" s="125">
        <f t="shared" si="54"/>
        <v>6160184.5669003353</v>
      </c>
      <c r="J890" s="125">
        <f t="shared" si="55"/>
        <v>6160182.4334044503</v>
      </c>
      <c r="K890" s="57">
        <f>VLOOKUP(A890,'Study area wells'!$A$2:$O$330,6,FALSE)</f>
        <v>6160244</v>
      </c>
      <c r="L890" s="48" t="s">
        <v>771</v>
      </c>
      <c r="M890" s="17" t="s">
        <v>2</v>
      </c>
      <c r="N890" s="62" t="s">
        <v>7</v>
      </c>
      <c r="O890" s="87"/>
      <c r="P890" s="68" t="s">
        <v>15</v>
      </c>
      <c r="Q890" s="109" t="s">
        <v>7</v>
      </c>
      <c r="R890" s="120" t="s">
        <v>25</v>
      </c>
    </row>
    <row r="891" spans="1:19" ht="15" customHeight="1" x14ac:dyDescent="0.2">
      <c r="A891" s="39" t="s">
        <v>765</v>
      </c>
      <c r="B891" s="48">
        <v>202</v>
      </c>
      <c r="C891" s="15">
        <v>204</v>
      </c>
      <c r="D891" s="15">
        <f t="shared" si="52"/>
        <v>2</v>
      </c>
      <c r="E891" s="16">
        <v>61.566595550137151</v>
      </c>
      <c r="F891" s="16">
        <f t="shared" si="53"/>
        <v>62.176165803108809</v>
      </c>
      <c r="G891" s="16">
        <v>664.43340444986279</v>
      </c>
      <c r="H891" s="49">
        <v>663.8238341968912</v>
      </c>
      <c r="I891" s="125">
        <f t="shared" si="54"/>
        <v>6160182.4334044503</v>
      </c>
      <c r="J891" s="125">
        <f t="shared" si="55"/>
        <v>6160181.8238341967</v>
      </c>
      <c r="K891" s="57">
        <f>VLOOKUP(A891,'Study area wells'!$A$2:$O$330,6,FALSE)</f>
        <v>6160244</v>
      </c>
      <c r="L891" s="48" t="s">
        <v>772</v>
      </c>
      <c r="M891" s="17" t="s">
        <v>1091</v>
      </c>
      <c r="N891" s="62" t="s">
        <v>7</v>
      </c>
      <c r="O891" s="87"/>
      <c r="P891" s="68" t="s">
        <v>13</v>
      </c>
      <c r="Q891" s="109" t="s">
        <v>7</v>
      </c>
      <c r="R891" s="120" t="s">
        <v>23</v>
      </c>
    </row>
    <row r="892" spans="1:19" ht="15" customHeight="1" x14ac:dyDescent="0.2">
      <c r="A892" s="39" t="s">
        <v>765</v>
      </c>
      <c r="B892" s="48">
        <v>204</v>
      </c>
      <c r="C892" s="15">
        <v>267</v>
      </c>
      <c r="D892" s="15">
        <f t="shared" si="52"/>
        <v>63</v>
      </c>
      <c r="E892" s="16">
        <v>62.176165803108809</v>
      </c>
      <c r="F892" s="16">
        <f t="shared" si="53"/>
        <v>81.377628771715933</v>
      </c>
      <c r="G892" s="16">
        <v>663.8238341968912</v>
      </c>
      <c r="H892" s="49">
        <v>644.62237122828401</v>
      </c>
      <c r="I892" s="125">
        <f t="shared" si="54"/>
        <v>6160181.8238341967</v>
      </c>
      <c r="J892" s="125">
        <f t="shared" si="55"/>
        <v>6160162.6223712284</v>
      </c>
      <c r="K892" s="57">
        <f>VLOOKUP(A892,'Study area wells'!$A$2:$O$330,6,FALSE)</f>
        <v>6160244</v>
      </c>
      <c r="L892" s="48" t="s">
        <v>773</v>
      </c>
      <c r="M892" s="17" t="s">
        <v>1</v>
      </c>
      <c r="N892" s="62" t="s">
        <v>7</v>
      </c>
      <c r="O892" s="87"/>
      <c r="P892" s="68" t="s">
        <v>10</v>
      </c>
      <c r="Q892" s="109" t="s">
        <v>7</v>
      </c>
      <c r="R892" s="120" t="s">
        <v>29</v>
      </c>
    </row>
    <row r="893" spans="1:19" ht="15" customHeight="1" x14ac:dyDescent="0.2">
      <c r="A893" s="39" t="s">
        <v>765</v>
      </c>
      <c r="B893" s="48">
        <v>267</v>
      </c>
      <c r="C893" s="15">
        <v>268</v>
      </c>
      <c r="D893" s="15">
        <f t="shared" si="52"/>
        <v>1</v>
      </c>
      <c r="E893" s="16">
        <v>81.377628771715933</v>
      </c>
      <c r="F893" s="16">
        <f t="shared" si="53"/>
        <v>81.682413898201759</v>
      </c>
      <c r="G893" s="16">
        <v>644.62237122828401</v>
      </c>
      <c r="H893" s="49">
        <v>644.31758610179827</v>
      </c>
      <c r="I893" s="125">
        <f t="shared" si="54"/>
        <v>6160162.6223712284</v>
      </c>
      <c r="J893" s="125">
        <f t="shared" si="55"/>
        <v>6160162.3175861016</v>
      </c>
      <c r="K893" s="57">
        <f>VLOOKUP(A893,'Study area wells'!$A$2:$O$330,6,FALSE)</f>
        <v>6160244</v>
      </c>
      <c r="L893" s="48" t="s">
        <v>767</v>
      </c>
      <c r="M893" s="17" t="s">
        <v>2</v>
      </c>
      <c r="N893" s="62" t="s">
        <v>7</v>
      </c>
      <c r="O893" s="87"/>
      <c r="P893" s="68" t="s">
        <v>15</v>
      </c>
      <c r="Q893" s="109" t="s">
        <v>7</v>
      </c>
      <c r="R893" s="120" t="s">
        <v>25</v>
      </c>
    </row>
    <row r="894" spans="1:19" ht="15" customHeight="1" x14ac:dyDescent="0.2">
      <c r="A894" s="39" t="s">
        <v>765</v>
      </c>
      <c r="B894" s="48">
        <v>268</v>
      </c>
      <c r="C894" s="15">
        <v>274</v>
      </c>
      <c r="D894" s="15">
        <f t="shared" si="52"/>
        <v>6</v>
      </c>
      <c r="E894" s="16">
        <v>81.682413898201759</v>
      </c>
      <c r="F894" s="16">
        <f t="shared" si="53"/>
        <v>83.511124657116724</v>
      </c>
      <c r="G894" s="16">
        <v>644.31758610179827</v>
      </c>
      <c r="H894" s="49">
        <v>642.48887534288326</v>
      </c>
      <c r="I894" s="125">
        <f t="shared" si="54"/>
        <v>6160162.3175861016</v>
      </c>
      <c r="J894" s="125">
        <f t="shared" si="55"/>
        <v>6160160.4888753425</v>
      </c>
      <c r="K894" s="57">
        <f>VLOOKUP(A894,'Study area wells'!$A$2:$O$330,6,FALSE)</f>
        <v>6160244</v>
      </c>
      <c r="L894" s="48" t="s">
        <v>774</v>
      </c>
      <c r="M894" s="17" t="s">
        <v>1</v>
      </c>
      <c r="N894" s="62" t="s">
        <v>7</v>
      </c>
      <c r="O894" s="87"/>
      <c r="P894" s="68" t="s">
        <v>10</v>
      </c>
      <c r="Q894" s="109" t="s">
        <v>7</v>
      </c>
      <c r="R894" s="120" t="s">
        <v>29</v>
      </c>
    </row>
    <row r="895" spans="1:19" ht="15" customHeight="1" x14ac:dyDescent="0.2">
      <c r="A895" s="39" t="s">
        <v>765</v>
      </c>
      <c r="B895" s="48">
        <v>274</v>
      </c>
      <c r="C895" s="15">
        <v>275</v>
      </c>
      <c r="D895" s="15">
        <f t="shared" si="52"/>
        <v>1</v>
      </c>
      <c r="E895" s="16">
        <v>83.511124657116724</v>
      </c>
      <c r="F895" s="16">
        <f t="shared" si="53"/>
        <v>83.815909783602564</v>
      </c>
      <c r="G895" s="16">
        <v>642.48887534288326</v>
      </c>
      <c r="H895" s="49">
        <v>642.18409021639741</v>
      </c>
      <c r="I895" s="125">
        <f t="shared" si="54"/>
        <v>6160160.4888753425</v>
      </c>
      <c r="J895" s="125">
        <f t="shared" si="55"/>
        <v>6160160.1840902166</v>
      </c>
      <c r="K895" s="57">
        <f>VLOOKUP(A895,'Study area wells'!$A$2:$O$330,6,FALSE)</f>
        <v>6160244</v>
      </c>
      <c r="L895" s="48" t="s">
        <v>510</v>
      </c>
      <c r="M895" s="17" t="s">
        <v>2</v>
      </c>
      <c r="N895" s="62" t="s">
        <v>7</v>
      </c>
      <c r="O895" s="87"/>
      <c r="P895" s="68" t="s">
        <v>15</v>
      </c>
      <c r="Q895" s="109" t="s">
        <v>7</v>
      </c>
      <c r="R895" s="120" t="s">
        <v>25</v>
      </c>
    </row>
    <row r="896" spans="1:19" s="13" customFormat="1" ht="15" customHeight="1" x14ac:dyDescent="0.2">
      <c r="A896" s="38" t="s">
        <v>775</v>
      </c>
      <c r="B896" s="46">
        <v>0</v>
      </c>
      <c r="C896" s="11">
        <v>14</v>
      </c>
      <c r="D896" s="11">
        <f t="shared" si="52"/>
        <v>14</v>
      </c>
      <c r="E896" s="12">
        <v>0</v>
      </c>
      <c r="F896" s="12">
        <f t="shared" si="53"/>
        <v>4.2669917708015843</v>
      </c>
      <c r="G896" s="12">
        <v>736</v>
      </c>
      <c r="H896" s="47">
        <v>731.73300822919839</v>
      </c>
      <c r="I896" s="125">
        <f t="shared" si="54"/>
        <v>6206155</v>
      </c>
      <c r="J896" s="125">
        <f t="shared" si="55"/>
        <v>6206150.7330082292</v>
      </c>
      <c r="K896" s="57">
        <f>VLOOKUP(A896,'Study area wells'!$A$2:$O$330,6,FALSE)</f>
        <v>6206155</v>
      </c>
      <c r="L896" s="46" t="s">
        <v>776</v>
      </c>
      <c r="M896" s="14" t="s">
        <v>1263</v>
      </c>
      <c r="N896" s="61" t="s">
        <v>1102</v>
      </c>
      <c r="O896" s="90"/>
      <c r="P896" s="76" t="s">
        <v>14</v>
      </c>
      <c r="Q896" s="104" t="s">
        <v>1893</v>
      </c>
      <c r="R896" s="119" t="s">
        <v>33</v>
      </c>
      <c r="S896" s="58"/>
    </row>
    <row r="897" spans="1:19" s="13" customFormat="1" ht="15" customHeight="1" x14ac:dyDescent="0.2">
      <c r="A897" s="38" t="s">
        <v>775</v>
      </c>
      <c r="B897" s="46">
        <v>14</v>
      </c>
      <c r="C897" s="11">
        <v>95</v>
      </c>
      <c r="D897" s="11">
        <f t="shared" si="52"/>
        <v>81</v>
      </c>
      <c r="E897" s="12">
        <v>4.2669917708015843</v>
      </c>
      <c r="F897" s="12">
        <f t="shared" si="53"/>
        <v>28.95458701615361</v>
      </c>
      <c r="G897" s="12">
        <v>731.73300822919839</v>
      </c>
      <c r="H897" s="47">
        <v>707.0454129838464</v>
      </c>
      <c r="I897" s="125">
        <f t="shared" si="54"/>
        <v>6206150.7330082292</v>
      </c>
      <c r="J897" s="125">
        <f t="shared" si="55"/>
        <v>6206126.0454129837</v>
      </c>
      <c r="K897" s="57">
        <f>VLOOKUP(A897,'Study area wells'!$A$2:$O$330,6,FALSE)</f>
        <v>6206155</v>
      </c>
      <c r="L897" s="46" t="s">
        <v>15</v>
      </c>
      <c r="M897" s="14" t="s">
        <v>2</v>
      </c>
      <c r="N897" s="61" t="s">
        <v>7</v>
      </c>
      <c r="O897" s="90"/>
      <c r="P897" s="76" t="s">
        <v>15</v>
      </c>
      <c r="Q897" s="114" t="s">
        <v>7</v>
      </c>
      <c r="R897" s="119" t="s">
        <v>33</v>
      </c>
      <c r="S897" s="58"/>
    </row>
    <row r="898" spans="1:19" s="13" customFormat="1" ht="15" customHeight="1" x14ac:dyDescent="0.2">
      <c r="A898" s="38" t="s">
        <v>775</v>
      </c>
      <c r="B898" s="46">
        <v>95</v>
      </c>
      <c r="C898" s="11">
        <v>110</v>
      </c>
      <c r="D898" s="11">
        <f t="shared" si="52"/>
        <v>15</v>
      </c>
      <c r="E898" s="12">
        <v>28.95458701615361</v>
      </c>
      <c r="F898" s="12">
        <f t="shared" si="53"/>
        <v>33.526363913441024</v>
      </c>
      <c r="G898" s="12">
        <v>707.0454129838464</v>
      </c>
      <c r="H898" s="47">
        <v>702.47363608655894</v>
      </c>
      <c r="I898" s="125">
        <f t="shared" si="54"/>
        <v>6206126.0454129837</v>
      </c>
      <c r="J898" s="125">
        <f t="shared" si="55"/>
        <v>6206121.4736360861</v>
      </c>
      <c r="K898" s="57">
        <f>VLOOKUP(A898,'Study area wells'!$A$2:$O$330,6,FALSE)</f>
        <v>6206155</v>
      </c>
      <c r="L898" s="46" t="s">
        <v>10</v>
      </c>
      <c r="M898" s="14" t="s">
        <v>1</v>
      </c>
      <c r="N898" s="61" t="s">
        <v>7</v>
      </c>
      <c r="O898" s="90"/>
      <c r="P898" s="76" t="s">
        <v>10</v>
      </c>
      <c r="Q898" s="114" t="s">
        <v>7</v>
      </c>
      <c r="R898" s="119" t="s">
        <v>33</v>
      </c>
      <c r="S898" s="58"/>
    </row>
    <row r="899" spans="1:19" s="13" customFormat="1" ht="15" customHeight="1" x14ac:dyDescent="0.2">
      <c r="A899" s="38" t="s">
        <v>775</v>
      </c>
      <c r="B899" s="46">
        <v>110</v>
      </c>
      <c r="C899" s="11">
        <v>188</v>
      </c>
      <c r="D899" s="11">
        <f t="shared" si="52"/>
        <v>78</v>
      </c>
      <c r="E899" s="12">
        <v>33.526363913441024</v>
      </c>
      <c r="F899" s="12">
        <f t="shared" si="53"/>
        <v>57.299603779335563</v>
      </c>
      <c r="G899" s="12">
        <v>702.47363608655894</v>
      </c>
      <c r="H899" s="47">
        <v>678.7003962206644</v>
      </c>
      <c r="I899" s="125">
        <f t="shared" si="54"/>
        <v>6206121.4736360861</v>
      </c>
      <c r="J899" s="125">
        <f t="shared" si="55"/>
        <v>6206097.7003962202</v>
      </c>
      <c r="K899" s="57">
        <f>VLOOKUP(A899,'Study area wells'!$A$2:$O$330,6,FALSE)</f>
        <v>6206155</v>
      </c>
      <c r="L899" s="46" t="s">
        <v>15</v>
      </c>
      <c r="M899" s="14" t="s">
        <v>2</v>
      </c>
      <c r="N899" s="61" t="s">
        <v>7</v>
      </c>
      <c r="O899" s="90"/>
      <c r="P899" s="76" t="s">
        <v>15</v>
      </c>
      <c r="Q899" s="114" t="s">
        <v>7</v>
      </c>
      <c r="R899" s="119" t="s">
        <v>33</v>
      </c>
      <c r="S899" s="58"/>
    </row>
    <row r="900" spans="1:19" s="13" customFormat="1" ht="15" customHeight="1" x14ac:dyDescent="0.2">
      <c r="A900" s="38" t="s">
        <v>775</v>
      </c>
      <c r="B900" s="46">
        <v>188</v>
      </c>
      <c r="C900" s="11">
        <v>198</v>
      </c>
      <c r="D900" s="11">
        <f t="shared" si="52"/>
        <v>10</v>
      </c>
      <c r="E900" s="12">
        <v>57.299603779335563</v>
      </c>
      <c r="F900" s="12">
        <f t="shared" si="53"/>
        <v>60.347455044193843</v>
      </c>
      <c r="G900" s="12">
        <v>678.7003962206644</v>
      </c>
      <c r="H900" s="47">
        <v>675.65254495580621</v>
      </c>
      <c r="I900" s="125">
        <f t="shared" si="54"/>
        <v>6206097.7003962202</v>
      </c>
      <c r="J900" s="125">
        <f t="shared" si="55"/>
        <v>6206094.6525449557</v>
      </c>
      <c r="K900" s="57">
        <f>VLOOKUP(A900,'Study area wells'!$A$2:$O$330,6,FALSE)</f>
        <v>6206155</v>
      </c>
      <c r="L900" s="46" t="s">
        <v>10</v>
      </c>
      <c r="M900" s="14" t="s">
        <v>1</v>
      </c>
      <c r="N900" s="61" t="s">
        <v>7</v>
      </c>
      <c r="O900" s="90"/>
      <c r="P900" s="76" t="s">
        <v>10</v>
      </c>
      <c r="Q900" s="114" t="s">
        <v>7</v>
      </c>
      <c r="R900" s="119" t="s">
        <v>33</v>
      </c>
      <c r="S900" s="58"/>
    </row>
    <row r="901" spans="1:19" s="13" customFormat="1" ht="15" customHeight="1" x14ac:dyDescent="0.2">
      <c r="A901" s="38" t="s">
        <v>775</v>
      </c>
      <c r="B901" s="46">
        <v>198</v>
      </c>
      <c r="C901" s="11">
        <v>307</v>
      </c>
      <c r="D901" s="11">
        <f t="shared" si="52"/>
        <v>109</v>
      </c>
      <c r="E901" s="12">
        <v>60.347455044193843</v>
      </c>
      <c r="F901" s="12">
        <f t="shared" si="53"/>
        <v>93.569033831149042</v>
      </c>
      <c r="G901" s="12">
        <v>675.65254495580621</v>
      </c>
      <c r="H901" s="47">
        <v>642.430966168851</v>
      </c>
      <c r="I901" s="125">
        <f t="shared" si="54"/>
        <v>6206094.6525449557</v>
      </c>
      <c r="J901" s="125">
        <f t="shared" si="55"/>
        <v>6206061.4309661686</v>
      </c>
      <c r="K901" s="57">
        <f>VLOOKUP(A901,'Study area wells'!$A$2:$O$330,6,FALSE)</f>
        <v>6206155</v>
      </c>
      <c r="L901" s="46" t="s">
        <v>15</v>
      </c>
      <c r="M901" s="14" t="s">
        <v>2</v>
      </c>
      <c r="N901" s="61" t="s">
        <v>7</v>
      </c>
      <c r="O901" s="90"/>
      <c r="P901" s="76" t="s">
        <v>15</v>
      </c>
      <c r="Q901" s="114" t="s">
        <v>7</v>
      </c>
      <c r="R901" s="119" t="s">
        <v>33</v>
      </c>
      <c r="S901" s="58"/>
    </row>
    <row r="902" spans="1:19" s="13" customFormat="1" ht="15" customHeight="1" x14ac:dyDescent="0.2">
      <c r="A902" s="38" t="s">
        <v>775</v>
      </c>
      <c r="B902" s="46">
        <v>307</v>
      </c>
      <c r="C902" s="11">
        <v>395</v>
      </c>
      <c r="D902" s="11">
        <f t="shared" si="52"/>
        <v>88</v>
      </c>
      <c r="E902" s="12">
        <v>93.569033831149042</v>
      </c>
      <c r="F902" s="12">
        <f t="shared" si="53"/>
        <v>120.39012496190185</v>
      </c>
      <c r="G902" s="12">
        <v>642.430966168851</v>
      </c>
      <c r="H902" s="47">
        <v>615.60987503809815</v>
      </c>
      <c r="I902" s="125">
        <f t="shared" si="54"/>
        <v>6206061.4309661686</v>
      </c>
      <c r="J902" s="125">
        <f t="shared" si="55"/>
        <v>6206034.6098750383</v>
      </c>
      <c r="K902" s="57">
        <f>VLOOKUP(A902,'Study area wells'!$A$2:$O$330,6,FALSE)</f>
        <v>6206155</v>
      </c>
      <c r="L902" s="46" t="s">
        <v>10</v>
      </c>
      <c r="M902" s="14" t="s">
        <v>1</v>
      </c>
      <c r="N902" s="61" t="s">
        <v>7</v>
      </c>
      <c r="O902" s="90"/>
      <c r="P902" s="76" t="s">
        <v>10</v>
      </c>
      <c r="Q902" s="114" t="s">
        <v>7</v>
      </c>
      <c r="R902" s="119" t="s">
        <v>33</v>
      </c>
      <c r="S902" s="58"/>
    </row>
    <row r="903" spans="1:19" s="13" customFormat="1" ht="15" customHeight="1" x14ac:dyDescent="0.2">
      <c r="A903" s="38" t="s">
        <v>775</v>
      </c>
      <c r="B903" s="46">
        <v>395</v>
      </c>
      <c r="C903" s="11">
        <v>400</v>
      </c>
      <c r="D903" s="11">
        <f t="shared" si="52"/>
        <v>5</v>
      </c>
      <c r="E903" s="12">
        <v>120.39012496190185</v>
      </c>
      <c r="F903" s="12">
        <f t="shared" si="53"/>
        <v>121.91405059433099</v>
      </c>
      <c r="G903" s="12">
        <v>615.60987503809815</v>
      </c>
      <c r="H903" s="47">
        <v>614.085949405669</v>
      </c>
      <c r="I903" s="125">
        <f t="shared" si="54"/>
        <v>6206034.6098750383</v>
      </c>
      <c r="J903" s="125">
        <f t="shared" si="55"/>
        <v>6206033.085949406</v>
      </c>
      <c r="K903" s="57">
        <f>VLOOKUP(A903,'Study area wells'!$A$2:$O$330,6,FALSE)</f>
        <v>6206155</v>
      </c>
      <c r="L903" s="46" t="s">
        <v>15</v>
      </c>
      <c r="M903" s="14" t="s">
        <v>2</v>
      </c>
      <c r="N903" s="61" t="s">
        <v>7</v>
      </c>
      <c r="O903" s="90"/>
      <c r="P903" s="76" t="s">
        <v>15</v>
      </c>
      <c r="Q903" s="114" t="s">
        <v>7</v>
      </c>
      <c r="R903" s="119" t="s">
        <v>33</v>
      </c>
      <c r="S903" s="58"/>
    </row>
    <row r="904" spans="1:19" ht="15" customHeight="1" x14ac:dyDescent="0.2">
      <c r="A904" s="39" t="s">
        <v>777</v>
      </c>
      <c r="B904" s="48">
        <v>0</v>
      </c>
      <c r="C904" s="15">
        <v>160</v>
      </c>
      <c r="D904" s="15">
        <f t="shared" ref="D904:D967" si="56">C904-B904</f>
        <v>160</v>
      </c>
      <c r="E904" s="16">
        <v>0</v>
      </c>
      <c r="F904" s="16">
        <f t="shared" ref="F904:F967" si="57">C904/3.281</f>
        <v>48.765620237732399</v>
      </c>
      <c r="G904" s="16">
        <v>702</v>
      </c>
      <c r="H904" s="49">
        <v>653.23437976226762</v>
      </c>
      <c r="I904" s="125">
        <f t="shared" ref="I904:I967" si="58">K904-E904</f>
        <v>6193017</v>
      </c>
      <c r="J904" s="125">
        <f t="shared" ref="J904:J967" si="59">K904-F904</f>
        <v>6192968.2343797619</v>
      </c>
      <c r="K904" s="57">
        <f>VLOOKUP(A904,'Study area wells'!$A$2:$O$330,6,FALSE)</f>
        <v>6193017</v>
      </c>
      <c r="L904" s="48" t="s">
        <v>11</v>
      </c>
      <c r="M904" s="17" t="s">
        <v>3</v>
      </c>
      <c r="N904" s="62" t="s">
        <v>1102</v>
      </c>
      <c r="O904" s="87"/>
      <c r="P904" s="68" t="s">
        <v>11</v>
      </c>
      <c r="Q904" s="106" t="s">
        <v>1893</v>
      </c>
      <c r="R904" s="120" t="s">
        <v>33</v>
      </c>
    </row>
    <row r="905" spans="1:19" ht="15" customHeight="1" x14ac:dyDescent="0.2">
      <c r="A905" s="39" t="s">
        <v>777</v>
      </c>
      <c r="B905" s="48">
        <v>160</v>
      </c>
      <c r="C905" s="15">
        <v>195</v>
      </c>
      <c r="D905" s="15">
        <f t="shared" si="56"/>
        <v>35</v>
      </c>
      <c r="E905" s="16">
        <v>48.765620237732399</v>
      </c>
      <c r="F905" s="16">
        <f t="shared" si="57"/>
        <v>59.433099664736361</v>
      </c>
      <c r="G905" s="16">
        <v>653.23437976226762</v>
      </c>
      <c r="H905" s="49">
        <v>642.56690033526365</v>
      </c>
      <c r="I905" s="125">
        <f t="shared" si="58"/>
        <v>6192968.2343797619</v>
      </c>
      <c r="J905" s="125">
        <f t="shared" si="59"/>
        <v>6192957.5669003353</v>
      </c>
      <c r="K905" s="57">
        <f>VLOOKUP(A905,'Study area wells'!$A$2:$O$330,6,FALSE)</f>
        <v>6193017</v>
      </c>
      <c r="L905" s="48" t="s">
        <v>778</v>
      </c>
      <c r="M905" s="17" t="s">
        <v>3</v>
      </c>
      <c r="N905" s="62" t="s">
        <v>1102</v>
      </c>
      <c r="O905" s="87"/>
      <c r="P905" s="68" t="s">
        <v>14</v>
      </c>
      <c r="Q905" s="106" t="s">
        <v>1893</v>
      </c>
      <c r="R905" s="120" t="s">
        <v>33</v>
      </c>
    </row>
    <row r="906" spans="1:19" ht="15" customHeight="1" x14ac:dyDescent="0.2">
      <c r="A906" s="39" t="s">
        <v>777</v>
      </c>
      <c r="B906" s="48">
        <v>195</v>
      </c>
      <c r="C906" s="15">
        <v>220</v>
      </c>
      <c r="D906" s="15">
        <f t="shared" si="56"/>
        <v>25</v>
      </c>
      <c r="E906" s="16">
        <v>59.433099664736361</v>
      </c>
      <c r="F906" s="16">
        <f t="shared" si="57"/>
        <v>67.052727826882048</v>
      </c>
      <c r="G906" s="16">
        <v>642.56690033526365</v>
      </c>
      <c r="H906" s="49">
        <v>634.94727217311799</v>
      </c>
      <c r="I906" s="125">
        <f t="shared" si="58"/>
        <v>6192957.5669003353</v>
      </c>
      <c r="J906" s="125">
        <f t="shared" si="59"/>
        <v>6192949.9472721731</v>
      </c>
      <c r="K906" s="57">
        <f>VLOOKUP(A906,'Study area wells'!$A$2:$O$330,6,FALSE)</f>
        <v>6193017</v>
      </c>
      <c r="L906" s="48" t="s">
        <v>779</v>
      </c>
      <c r="M906" s="17" t="s">
        <v>1091</v>
      </c>
      <c r="N906" s="62" t="s">
        <v>7</v>
      </c>
      <c r="O906" s="87"/>
      <c r="P906" s="68" t="s">
        <v>13</v>
      </c>
      <c r="Q906" s="109" t="s">
        <v>7</v>
      </c>
      <c r="R906" s="120" t="s">
        <v>33</v>
      </c>
    </row>
    <row r="907" spans="1:19" s="13" customFormat="1" ht="15" customHeight="1" x14ac:dyDescent="0.2">
      <c r="A907" s="38" t="s">
        <v>780</v>
      </c>
      <c r="B907" s="46">
        <v>0</v>
      </c>
      <c r="C907" s="11">
        <v>25</v>
      </c>
      <c r="D907" s="11">
        <f t="shared" si="56"/>
        <v>25</v>
      </c>
      <c r="E907" s="12">
        <v>0</v>
      </c>
      <c r="F907" s="12">
        <f t="shared" si="57"/>
        <v>7.6196281621456867</v>
      </c>
      <c r="G907" s="12">
        <v>763</v>
      </c>
      <c r="H907" s="47">
        <v>755.38037183785434</v>
      </c>
      <c r="I907" s="125">
        <f t="shared" si="58"/>
        <v>6185807</v>
      </c>
      <c r="J907" s="125">
        <f t="shared" si="59"/>
        <v>6185799.3803718379</v>
      </c>
      <c r="K907" s="57">
        <f>VLOOKUP(A907,'Study area wells'!$A$2:$O$330,6,FALSE)</f>
        <v>6185807</v>
      </c>
      <c r="L907" s="46" t="s">
        <v>781</v>
      </c>
      <c r="M907" s="14" t="s">
        <v>1263</v>
      </c>
      <c r="N907" s="61" t="s">
        <v>1102</v>
      </c>
      <c r="O907" s="90"/>
      <c r="P907" s="76" t="s">
        <v>14</v>
      </c>
      <c r="Q907" s="104" t="s">
        <v>1893</v>
      </c>
      <c r="R907" s="119" t="s">
        <v>33</v>
      </c>
      <c r="S907" s="58"/>
    </row>
    <row r="908" spans="1:19" s="13" customFormat="1" ht="15" customHeight="1" x14ac:dyDescent="0.2">
      <c r="A908" s="38" t="s">
        <v>780</v>
      </c>
      <c r="B908" s="46">
        <v>25</v>
      </c>
      <c r="C908" s="11">
        <v>120</v>
      </c>
      <c r="D908" s="11">
        <f t="shared" si="56"/>
        <v>95</v>
      </c>
      <c r="E908" s="12">
        <v>7.6196281621456867</v>
      </c>
      <c r="F908" s="12">
        <f t="shared" si="57"/>
        <v>36.574215178299298</v>
      </c>
      <c r="G908" s="12">
        <v>755.38037183785434</v>
      </c>
      <c r="H908" s="47">
        <v>726.42578482170074</v>
      </c>
      <c r="I908" s="125">
        <f t="shared" si="58"/>
        <v>6185799.3803718379</v>
      </c>
      <c r="J908" s="125">
        <f t="shared" si="59"/>
        <v>6185770.4257848216</v>
      </c>
      <c r="K908" s="57">
        <f>VLOOKUP(A908,'Study area wells'!$A$2:$O$330,6,FALSE)</f>
        <v>6185807</v>
      </c>
      <c r="L908" s="46" t="s">
        <v>782</v>
      </c>
      <c r="M908" s="14" t="s">
        <v>1091</v>
      </c>
      <c r="N908" s="61" t="s">
        <v>7</v>
      </c>
      <c r="O908" s="90"/>
      <c r="P908" s="76" t="s">
        <v>13</v>
      </c>
      <c r="Q908" s="114" t="s">
        <v>7</v>
      </c>
      <c r="R908" s="119" t="s">
        <v>33</v>
      </c>
      <c r="S908" s="58"/>
    </row>
    <row r="909" spans="1:19" ht="15" customHeight="1" x14ac:dyDescent="0.2">
      <c r="A909" s="39" t="s">
        <v>783</v>
      </c>
      <c r="B909" s="48">
        <v>0</v>
      </c>
      <c r="C909" s="15">
        <v>20</v>
      </c>
      <c r="D909" s="15">
        <f t="shared" si="56"/>
        <v>20</v>
      </c>
      <c r="E909" s="16">
        <v>0</v>
      </c>
      <c r="F909" s="16">
        <f t="shared" si="57"/>
        <v>6.0957025297165499</v>
      </c>
      <c r="G909" s="16">
        <v>749</v>
      </c>
      <c r="H909" s="49">
        <v>742.9042974702835</v>
      </c>
      <c r="I909" s="125">
        <f t="shared" si="58"/>
        <v>6182746</v>
      </c>
      <c r="J909" s="125">
        <f t="shared" si="59"/>
        <v>6182739.9042974701</v>
      </c>
      <c r="K909" s="57">
        <f>VLOOKUP(A909,'Study area wells'!$A$2:$O$330,6,FALSE)</f>
        <v>6182746</v>
      </c>
      <c r="L909" s="48" t="s">
        <v>18</v>
      </c>
      <c r="M909" s="17" t="s">
        <v>3</v>
      </c>
      <c r="N909" s="62" t="s">
        <v>1102</v>
      </c>
      <c r="O909" s="87"/>
      <c r="P909" s="68" t="s">
        <v>18</v>
      </c>
      <c r="Q909" s="106" t="s">
        <v>1893</v>
      </c>
      <c r="R909" s="120" t="s">
        <v>33</v>
      </c>
    </row>
    <row r="910" spans="1:19" ht="15" customHeight="1" x14ac:dyDescent="0.2">
      <c r="A910" s="39" t="s">
        <v>783</v>
      </c>
      <c r="B910" s="48">
        <v>20</v>
      </c>
      <c r="C910" s="15">
        <v>110</v>
      </c>
      <c r="D910" s="15">
        <f t="shared" si="56"/>
        <v>90</v>
      </c>
      <c r="E910" s="16">
        <v>6.0957025297165499</v>
      </c>
      <c r="F910" s="16">
        <f t="shared" si="57"/>
        <v>33.526363913441024</v>
      </c>
      <c r="G910" s="16">
        <v>742.9042974702835</v>
      </c>
      <c r="H910" s="49">
        <v>715.47363608655894</v>
      </c>
      <c r="I910" s="125">
        <f t="shared" si="58"/>
        <v>6182739.9042974701</v>
      </c>
      <c r="J910" s="125">
        <f t="shared" si="59"/>
        <v>6182712.4736360861</v>
      </c>
      <c r="K910" s="57">
        <f>VLOOKUP(A910,'Study area wells'!$A$2:$O$330,6,FALSE)</f>
        <v>6182746</v>
      </c>
      <c r="L910" s="48" t="s">
        <v>1128</v>
      </c>
      <c r="M910" s="17" t="s">
        <v>5</v>
      </c>
      <c r="N910" s="62" t="s">
        <v>1894</v>
      </c>
      <c r="O910" s="87"/>
      <c r="P910" s="68" t="s">
        <v>632</v>
      </c>
      <c r="Q910" s="106" t="s">
        <v>1893</v>
      </c>
      <c r="R910" s="120" t="s">
        <v>35</v>
      </c>
    </row>
    <row r="911" spans="1:19" ht="15" customHeight="1" x14ac:dyDescent="0.2">
      <c r="A911" s="39" t="s">
        <v>783</v>
      </c>
      <c r="B911" s="48">
        <v>110</v>
      </c>
      <c r="C911" s="15">
        <v>180</v>
      </c>
      <c r="D911" s="15">
        <f t="shared" si="56"/>
        <v>70</v>
      </c>
      <c r="E911" s="16">
        <v>33.526363913441024</v>
      </c>
      <c r="F911" s="16">
        <f t="shared" si="57"/>
        <v>54.861322767448947</v>
      </c>
      <c r="G911" s="16">
        <v>715.47363608655894</v>
      </c>
      <c r="H911" s="49">
        <v>694.138677232551</v>
      </c>
      <c r="I911" s="125">
        <f t="shared" si="58"/>
        <v>6182712.4736360861</v>
      </c>
      <c r="J911" s="125">
        <f t="shared" si="59"/>
        <v>6182691.1386772329</v>
      </c>
      <c r="K911" s="57">
        <f>VLOOKUP(A911,'Study area wells'!$A$2:$O$330,6,FALSE)</f>
        <v>6182746</v>
      </c>
      <c r="L911" s="48" t="s">
        <v>18</v>
      </c>
      <c r="M911" s="17" t="s">
        <v>3</v>
      </c>
      <c r="N911" s="62" t="s">
        <v>1102</v>
      </c>
      <c r="O911" s="87"/>
      <c r="P911" s="68" t="s">
        <v>18</v>
      </c>
      <c r="Q911" s="106" t="s">
        <v>1893</v>
      </c>
      <c r="R911" s="120" t="s">
        <v>33</v>
      </c>
    </row>
    <row r="912" spans="1:19" ht="15" customHeight="1" x14ac:dyDescent="0.2">
      <c r="A912" s="39" t="s">
        <v>783</v>
      </c>
      <c r="B912" s="48">
        <v>180</v>
      </c>
      <c r="C912" s="15">
        <v>190</v>
      </c>
      <c r="D912" s="15">
        <f t="shared" si="56"/>
        <v>10</v>
      </c>
      <c r="E912" s="16">
        <v>54.861322767448947</v>
      </c>
      <c r="F912" s="16">
        <f t="shared" si="57"/>
        <v>57.90917403230722</v>
      </c>
      <c r="G912" s="16">
        <v>694.138677232551</v>
      </c>
      <c r="H912" s="49">
        <v>691.09082596769281</v>
      </c>
      <c r="I912" s="125">
        <f t="shared" si="58"/>
        <v>6182691.1386772329</v>
      </c>
      <c r="J912" s="125">
        <f t="shared" si="59"/>
        <v>6182688.0908259675</v>
      </c>
      <c r="K912" s="57">
        <f>VLOOKUP(A912,'Study area wells'!$A$2:$O$330,6,FALSE)</f>
        <v>6182746</v>
      </c>
      <c r="L912" s="48" t="s">
        <v>784</v>
      </c>
      <c r="M912" s="17" t="s">
        <v>36</v>
      </c>
      <c r="N912" s="62" t="s">
        <v>1894</v>
      </c>
      <c r="O912" s="87"/>
      <c r="P912" s="68" t="s">
        <v>1187</v>
      </c>
      <c r="Q912" s="106" t="s">
        <v>1893</v>
      </c>
      <c r="R912" s="120" t="s">
        <v>33</v>
      </c>
    </row>
    <row r="913" spans="1:19" ht="15" customHeight="1" x14ac:dyDescent="0.2">
      <c r="A913" s="39" t="s">
        <v>783</v>
      </c>
      <c r="B913" s="48">
        <v>190</v>
      </c>
      <c r="C913" s="15">
        <v>200</v>
      </c>
      <c r="D913" s="15">
        <f t="shared" si="56"/>
        <v>10</v>
      </c>
      <c r="E913" s="16">
        <v>57.90917403230722</v>
      </c>
      <c r="F913" s="16">
        <f t="shared" si="57"/>
        <v>60.957025297165494</v>
      </c>
      <c r="G913" s="16">
        <v>691.09082596769281</v>
      </c>
      <c r="H913" s="49">
        <v>688.0429747028345</v>
      </c>
      <c r="I913" s="125">
        <f t="shared" si="58"/>
        <v>6182688.0908259675</v>
      </c>
      <c r="J913" s="125">
        <f t="shared" si="59"/>
        <v>6182685.042974703</v>
      </c>
      <c r="K913" s="57">
        <f>VLOOKUP(A913,'Study area wells'!$A$2:$O$330,6,FALSE)</f>
        <v>6182746</v>
      </c>
      <c r="L913" s="48" t="s">
        <v>1129</v>
      </c>
      <c r="M913" s="17" t="s">
        <v>5</v>
      </c>
      <c r="N913" s="62" t="s">
        <v>1894</v>
      </c>
      <c r="O913" s="87"/>
      <c r="P913" s="68" t="s">
        <v>632</v>
      </c>
      <c r="Q913" s="106" t="s">
        <v>1893</v>
      </c>
      <c r="R913" s="120" t="s">
        <v>35</v>
      </c>
    </row>
    <row r="914" spans="1:19" s="13" customFormat="1" ht="15" customHeight="1" x14ac:dyDescent="0.2">
      <c r="A914" s="38" t="s">
        <v>785</v>
      </c>
      <c r="B914" s="46">
        <v>0</v>
      </c>
      <c r="C914" s="11">
        <v>25</v>
      </c>
      <c r="D914" s="11">
        <f t="shared" si="56"/>
        <v>25</v>
      </c>
      <c r="E914" s="12">
        <v>0</v>
      </c>
      <c r="F914" s="12">
        <f t="shared" si="57"/>
        <v>7.6196281621456867</v>
      </c>
      <c r="G914" s="12">
        <v>722</v>
      </c>
      <c r="H914" s="47">
        <v>714.38037183785434</v>
      </c>
      <c r="I914" s="125">
        <f t="shared" si="58"/>
        <v>6183364</v>
      </c>
      <c r="J914" s="125">
        <f t="shared" si="59"/>
        <v>6183356.3803718379</v>
      </c>
      <c r="K914" s="57">
        <f>VLOOKUP(A914,'Study area wells'!$A$2:$O$330,6,FALSE)</f>
        <v>6183364</v>
      </c>
      <c r="L914" s="46" t="s">
        <v>18</v>
      </c>
      <c r="M914" s="14" t="s">
        <v>3</v>
      </c>
      <c r="N914" s="61" t="s">
        <v>1102</v>
      </c>
      <c r="O914" s="90"/>
      <c r="P914" s="76" t="s">
        <v>18</v>
      </c>
      <c r="Q914" s="104" t="s">
        <v>1893</v>
      </c>
      <c r="R914" s="119" t="s">
        <v>33</v>
      </c>
      <c r="S914" s="58"/>
    </row>
    <row r="915" spans="1:19" s="13" customFormat="1" ht="15" customHeight="1" x14ac:dyDescent="0.2">
      <c r="A915" s="38" t="s">
        <v>785</v>
      </c>
      <c r="B915" s="46">
        <v>25</v>
      </c>
      <c r="C915" s="11">
        <v>80</v>
      </c>
      <c r="D915" s="11">
        <f t="shared" si="56"/>
        <v>55</v>
      </c>
      <c r="E915" s="12">
        <v>7.6196281621456867</v>
      </c>
      <c r="F915" s="12">
        <f t="shared" si="57"/>
        <v>24.3828101188662</v>
      </c>
      <c r="G915" s="12">
        <v>714.38037183785434</v>
      </c>
      <c r="H915" s="47">
        <v>697.61718988113375</v>
      </c>
      <c r="I915" s="125">
        <f t="shared" si="58"/>
        <v>6183356.3803718379</v>
      </c>
      <c r="J915" s="125">
        <f t="shared" si="59"/>
        <v>6183339.6171898814</v>
      </c>
      <c r="K915" s="57">
        <f>VLOOKUP(A915,'Study area wells'!$A$2:$O$330,6,FALSE)</f>
        <v>6183364</v>
      </c>
      <c r="L915" s="46" t="s">
        <v>21</v>
      </c>
      <c r="M915" s="14" t="s">
        <v>3</v>
      </c>
      <c r="N915" s="61" t="s">
        <v>1102</v>
      </c>
      <c r="O915" s="90"/>
      <c r="P915" s="76" t="s">
        <v>21</v>
      </c>
      <c r="Q915" s="104" t="s">
        <v>1893</v>
      </c>
      <c r="R915" s="119" t="s">
        <v>33</v>
      </c>
      <c r="S915" s="58"/>
    </row>
    <row r="916" spans="1:19" s="13" customFormat="1" ht="15" customHeight="1" x14ac:dyDescent="0.2">
      <c r="A916" s="38" t="s">
        <v>785</v>
      </c>
      <c r="B916" s="46">
        <v>80</v>
      </c>
      <c r="C916" s="11">
        <v>115</v>
      </c>
      <c r="D916" s="11">
        <f t="shared" si="56"/>
        <v>35</v>
      </c>
      <c r="E916" s="12">
        <v>24.3828101188662</v>
      </c>
      <c r="F916" s="12">
        <f t="shared" si="57"/>
        <v>35.050289545870157</v>
      </c>
      <c r="G916" s="12">
        <v>697.61718988113375</v>
      </c>
      <c r="H916" s="47">
        <v>686.9497104541299</v>
      </c>
      <c r="I916" s="125">
        <f t="shared" si="58"/>
        <v>6183339.6171898814</v>
      </c>
      <c r="J916" s="125">
        <f t="shared" si="59"/>
        <v>6183328.9497104539</v>
      </c>
      <c r="K916" s="57">
        <f>VLOOKUP(A916,'Study area wells'!$A$2:$O$330,6,FALSE)</f>
        <v>6183364</v>
      </c>
      <c r="L916" s="46" t="s">
        <v>786</v>
      </c>
      <c r="M916" s="14" t="s">
        <v>1263</v>
      </c>
      <c r="N916" s="61" t="s">
        <v>1102</v>
      </c>
      <c r="O916" s="90"/>
      <c r="P916" s="76" t="s">
        <v>14</v>
      </c>
      <c r="Q916" s="104" t="s">
        <v>1893</v>
      </c>
      <c r="R916" s="119" t="s">
        <v>33</v>
      </c>
      <c r="S916" s="58"/>
    </row>
    <row r="917" spans="1:19" s="13" customFormat="1" ht="15" customHeight="1" x14ac:dyDescent="0.2">
      <c r="A917" s="38" t="s">
        <v>785</v>
      </c>
      <c r="B917" s="46">
        <v>115</v>
      </c>
      <c r="C917" s="11">
        <v>300</v>
      </c>
      <c r="D917" s="11">
        <f t="shared" si="56"/>
        <v>185</v>
      </c>
      <c r="E917" s="12">
        <v>35.050289545870157</v>
      </c>
      <c r="F917" s="12">
        <f t="shared" si="57"/>
        <v>91.435537945748237</v>
      </c>
      <c r="G917" s="12">
        <v>686.9497104541299</v>
      </c>
      <c r="H917" s="47">
        <v>630.56446205425175</v>
      </c>
      <c r="I917" s="125">
        <f t="shared" si="58"/>
        <v>6183328.9497104539</v>
      </c>
      <c r="J917" s="125">
        <f t="shared" si="59"/>
        <v>6183272.5644620545</v>
      </c>
      <c r="K917" s="57">
        <f>VLOOKUP(A917,'Study area wells'!$A$2:$O$330,6,FALSE)</f>
        <v>6183364</v>
      </c>
      <c r="L917" s="46" t="s">
        <v>787</v>
      </c>
      <c r="M917" s="14" t="s">
        <v>1091</v>
      </c>
      <c r="N917" s="61" t="s">
        <v>7</v>
      </c>
      <c r="O917" s="90"/>
      <c r="P917" s="76" t="s">
        <v>13</v>
      </c>
      <c r="Q917" s="114" t="s">
        <v>7</v>
      </c>
      <c r="R917" s="119" t="s">
        <v>33</v>
      </c>
      <c r="S917" s="58"/>
    </row>
    <row r="918" spans="1:19" ht="15" customHeight="1" x14ac:dyDescent="0.2">
      <c r="A918" s="39" t="s">
        <v>788</v>
      </c>
      <c r="B918" s="48">
        <v>0</v>
      </c>
      <c r="C918" s="15">
        <v>4</v>
      </c>
      <c r="D918" s="15">
        <f t="shared" si="56"/>
        <v>4</v>
      </c>
      <c r="E918" s="16">
        <v>0</v>
      </c>
      <c r="F918" s="16">
        <f t="shared" si="57"/>
        <v>1.2191405059433098</v>
      </c>
      <c r="G918" s="16">
        <v>780</v>
      </c>
      <c r="H918" s="49">
        <v>778.7808594940567</v>
      </c>
      <c r="I918" s="125">
        <f t="shared" si="58"/>
        <v>6206788</v>
      </c>
      <c r="J918" s="125">
        <f t="shared" si="59"/>
        <v>6206786.7808594937</v>
      </c>
      <c r="K918" s="57">
        <f>VLOOKUP(A918,'Study area wells'!$A$2:$O$330,6,FALSE)</f>
        <v>6206788</v>
      </c>
      <c r="L918" s="48" t="s">
        <v>1130</v>
      </c>
      <c r="M918" s="17" t="s">
        <v>1</v>
      </c>
      <c r="N918" s="62" t="s">
        <v>7</v>
      </c>
      <c r="O918" s="87"/>
      <c r="P918" s="68" t="s">
        <v>37</v>
      </c>
      <c r="Q918" s="106" t="s">
        <v>1893</v>
      </c>
      <c r="R918" s="120" t="s">
        <v>33</v>
      </c>
    </row>
    <row r="919" spans="1:19" ht="15" customHeight="1" x14ac:dyDescent="0.2">
      <c r="A919" s="39" t="s">
        <v>788</v>
      </c>
      <c r="B919" s="48">
        <v>4</v>
      </c>
      <c r="C919" s="15">
        <v>30</v>
      </c>
      <c r="D919" s="15">
        <f t="shared" si="56"/>
        <v>26</v>
      </c>
      <c r="E919" s="16">
        <v>1.2191405059433098</v>
      </c>
      <c r="F919" s="16">
        <f t="shared" si="57"/>
        <v>9.1435537945748244</v>
      </c>
      <c r="G919" s="16">
        <v>778.7808594940567</v>
      </c>
      <c r="H919" s="49">
        <v>770.85644620542519</v>
      </c>
      <c r="I919" s="125">
        <f t="shared" si="58"/>
        <v>6206786.7808594937</v>
      </c>
      <c r="J919" s="125">
        <f t="shared" si="59"/>
        <v>6206778.8564462056</v>
      </c>
      <c r="K919" s="57">
        <f>VLOOKUP(A919,'Study area wells'!$A$2:$O$330,6,FALSE)</f>
        <v>6206788</v>
      </c>
      <c r="L919" s="48" t="s">
        <v>1131</v>
      </c>
      <c r="M919" s="17" t="s">
        <v>3</v>
      </c>
      <c r="N919" s="62" t="s">
        <v>1102</v>
      </c>
      <c r="O919" s="87"/>
      <c r="P919" s="68" t="s">
        <v>11</v>
      </c>
      <c r="Q919" s="106" t="s">
        <v>1893</v>
      </c>
      <c r="R919" s="120" t="s">
        <v>22</v>
      </c>
    </row>
    <row r="920" spans="1:19" ht="15" customHeight="1" x14ac:dyDescent="0.2">
      <c r="A920" s="39" t="s">
        <v>788</v>
      </c>
      <c r="B920" s="48">
        <v>30</v>
      </c>
      <c r="C920" s="15">
        <v>79</v>
      </c>
      <c r="D920" s="15">
        <f t="shared" si="56"/>
        <v>49</v>
      </c>
      <c r="E920" s="16">
        <v>9.1435537945748244</v>
      </c>
      <c r="F920" s="16">
        <f t="shared" si="57"/>
        <v>24.078024992380371</v>
      </c>
      <c r="G920" s="16">
        <v>770.85644620542519</v>
      </c>
      <c r="H920" s="49">
        <v>755.92197500761961</v>
      </c>
      <c r="I920" s="125">
        <f t="shared" si="58"/>
        <v>6206778.8564462056</v>
      </c>
      <c r="J920" s="125">
        <f t="shared" si="59"/>
        <v>6206763.9219750073</v>
      </c>
      <c r="K920" s="57">
        <f>VLOOKUP(A920,'Study area wells'!$A$2:$O$330,6,FALSE)</f>
        <v>6206788</v>
      </c>
      <c r="L920" s="72" t="s">
        <v>1132</v>
      </c>
      <c r="M920" s="17" t="s">
        <v>2</v>
      </c>
      <c r="N920" s="62" t="s">
        <v>7</v>
      </c>
      <c r="O920" s="87"/>
      <c r="P920" s="68" t="s">
        <v>15</v>
      </c>
      <c r="Q920" s="109" t="s">
        <v>7</v>
      </c>
      <c r="R920" s="120" t="s">
        <v>25</v>
      </c>
    </row>
    <row r="921" spans="1:19" ht="15" customHeight="1" x14ac:dyDescent="0.2">
      <c r="A921" s="39" t="s">
        <v>788</v>
      </c>
      <c r="B921" s="48">
        <v>79</v>
      </c>
      <c r="C921" s="15">
        <v>81</v>
      </c>
      <c r="D921" s="15">
        <f t="shared" si="56"/>
        <v>2</v>
      </c>
      <c r="E921" s="16">
        <v>24.078024992380371</v>
      </c>
      <c r="F921" s="16">
        <f t="shared" si="57"/>
        <v>24.687595245352025</v>
      </c>
      <c r="G921" s="16">
        <v>755.92197500761961</v>
      </c>
      <c r="H921" s="49">
        <v>755.31240475464801</v>
      </c>
      <c r="I921" s="125">
        <f t="shared" si="58"/>
        <v>6206763.9219750073</v>
      </c>
      <c r="J921" s="125">
        <f t="shared" si="59"/>
        <v>6206763.3124047546</v>
      </c>
      <c r="K921" s="57">
        <f>VLOOKUP(A921,'Study area wells'!$A$2:$O$330,6,FALSE)</f>
        <v>6206788</v>
      </c>
      <c r="L921" s="72" t="s">
        <v>1133</v>
      </c>
      <c r="M921" s="17" t="s">
        <v>1077</v>
      </c>
      <c r="N921" s="62" t="s">
        <v>7</v>
      </c>
      <c r="O921" s="87"/>
      <c r="P921" s="68" t="s">
        <v>1198</v>
      </c>
      <c r="Q921" s="109" t="s">
        <v>7</v>
      </c>
      <c r="R921" s="120" t="s">
        <v>1030</v>
      </c>
    </row>
    <row r="922" spans="1:19" ht="15" customHeight="1" x14ac:dyDescent="0.2">
      <c r="A922" s="39" t="s">
        <v>788</v>
      </c>
      <c r="B922" s="48">
        <v>81</v>
      </c>
      <c r="C922" s="15">
        <v>126</v>
      </c>
      <c r="D922" s="15">
        <f t="shared" si="56"/>
        <v>45</v>
      </c>
      <c r="E922" s="16">
        <v>24.687595245352025</v>
      </c>
      <c r="F922" s="16">
        <f t="shared" si="57"/>
        <v>38.402925937214263</v>
      </c>
      <c r="G922" s="16">
        <v>755.31240475464801</v>
      </c>
      <c r="H922" s="49">
        <v>741.59707406278574</v>
      </c>
      <c r="I922" s="125">
        <f t="shared" si="58"/>
        <v>6206763.3124047546</v>
      </c>
      <c r="J922" s="125">
        <f t="shared" si="59"/>
        <v>6206749.5970740626</v>
      </c>
      <c r="K922" s="57">
        <f>VLOOKUP(A922,'Study area wells'!$A$2:$O$330,6,FALSE)</f>
        <v>6206788</v>
      </c>
      <c r="L922" s="72" t="s">
        <v>1134</v>
      </c>
      <c r="M922" s="17" t="s">
        <v>2</v>
      </c>
      <c r="N922" s="62" t="s">
        <v>7</v>
      </c>
      <c r="O922" s="87"/>
      <c r="P922" s="68" t="s">
        <v>15</v>
      </c>
      <c r="Q922" s="109" t="s">
        <v>7</v>
      </c>
      <c r="R922" s="120" t="s">
        <v>25</v>
      </c>
    </row>
    <row r="923" spans="1:19" ht="15" customHeight="1" x14ac:dyDescent="0.2">
      <c r="A923" s="39" t="s">
        <v>788</v>
      </c>
      <c r="B923" s="48">
        <v>126</v>
      </c>
      <c r="C923" s="15">
        <v>128</v>
      </c>
      <c r="D923" s="15">
        <f t="shared" si="56"/>
        <v>2</v>
      </c>
      <c r="E923" s="16">
        <v>38.402925937214263</v>
      </c>
      <c r="F923" s="16">
        <f t="shared" si="57"/>
        <v>39.012496190185914</v>
      </c>
      <c r="G923" s="16">
        <v>741.59707406278574</v>
      </c>
      <c r="H923" s="49">
        <v>740.98750380981414</v>
      </c>
      <c r="I923" s="125">
        <f t="shared" si="58"/>
        <v>6206749.5970740626</v>
      </c>
      <c r="J923" s="125">
        <f t="shared" si="59"/>
        <v>6206748.9875038099</v>
      </c>
      <c r="K923" s="57">
        <f>VLOOKUP(A923,'Study area wells'!$A$2:$O$330,6,FALSE)</f>
        <v>6206788</v>
      </c>
      <c r="L923" s="72" t="s">
        <v>1135</v>
      </c>
      <c r="M923" s="17" t="s">
        <v>1</v>
      </c>
      <c r="N923" s="62" t="s">
        <v>7</v>
      </c>
      <c r="O923" s="87"/>
      <c r="P923" s="68" t="s">
        <v>10</v>
      </c>
      <c r="Q923" s="109" t="s">
        <v>7</v>
      </c>
      <c r="R923" s="120" t="s">
        <v>29</v>
      </c>
    </row>
    <row r="924" spans="1:19" ht="15" customHeight="1" x14ac:dyDescent="0.2">
      <c r="A924" s="39" t="s">
        <v>788</v>
      </c>
      <c r="B924" s="48">
        <v>128</v>
      </c>
      <c r="C924" s="15">
        <v>259</v>
      </c>
      <c r="D924" s="15">
        <f t="shared" si="56"/>
        <v>131</v>
      </c>
      <c r="E924" s="16">
        <v>39.012496190185914</v>
      </c>
      <c r="F924" s="16">
        <f t="shared" si="57"/>
        <v>78.939347759829317</v>
      </c>
      <c r="G924" s="16">
        <v>740.98750380981414</v>
      </c>
      <c r="H924" s="49">
        <v>701.06065224017073</v>
      </c>
      <c r="I924" s="125">
        <f t="shared" si="58"/>
        <v>6206748.9875038099</v>
      </c>
      <c r="J924" s="125">
        <f t="shared" si="59"/>
        <v>6206709.0606522402</v>
      </c>
      <c r="K924" s="57">
        <f>VLOOKUP(A924,'Study area wells'!$A$2:$O$330,6,FALSE)</f>
        <v>6206788</v>
      </c>
      <c r="L924" s="72" t="s">
        <v>1134</v>
      </c>
      <c r="M924" s="17" t="s">
        <v>2</v>
      </c>
      <c r="N924" s="62" t="s">
        <v>7</v>
      </c>
      <c r="O924" s="87"/>
      <c r="P924" s="68" t="s">
        <v>15</v>
      </c>
      <c r="Q924" s="109" t="s">
        <v>7</v>
      </c>
      <c r="R924" s="120" t="s">
        <v>25</v>
      </c>
    </row>
    <row r="925" spans="1:19" ht="15" customHeight="1" x14ac:dyDescent="0.2">
      <c r="A925" s="39" t="s">
        <v>788</v>
      </c>
      <c r="B925" s="48">
        <v>259</v>
      </c>
      <c r="C925" s="15">
        <v>317</v>
      </c>
      <c r="D925" s="15">
        <f t="shared" si="56"/>
        <v>58</v>
      </c>
      <c r="E925" s="16">
        <v>78.939347759829317</v>
      </c>
      <c r="F925" s="16">
        <f t="shared" si="57"/>
        <v>96.616885096007309</v>
      </c>
      <c r="G925" s="16">
        <v>701.06065224017073</v>
      </c>
      <c r="H925" s="49">
        <v>683.38311490399269</v>
      </c>
      <c r="I925" s="125">
        <f t="shared" si="58"/>
        <v>6206709.0606522402</v>
      </c>
      <c r="J925" s="125">
        <f t="shared" si="59"/>
        <v>6206691.3831149042</v>
      </c>
      <c r="K925" s="57">
        <f>VLOOKUP(A925,'Study area wells'!$A$2:$O$330,6,FALSE)</f>
        <v>6206788</v>
      </c>
      <c r="L925" s="72" t="s">
        <v>1136</v>
      </c>
      <c r="M925" s="17" t="s">
        <v>1</v>
      </c>
      <c r="N925" s="62" t="s">
        <v>7</v>
      </c>
      <c r="O925" s="87"/>
      <c r="P925" s="68" t="s">
        <v>10</v>
      </c>
      <c r="Q925" s="109" t="s">
        <v>7</v>
      </c>
      <c r="R925" s="120" t="s">
        <v>29</v>
      </c>
    </row>
    <row r="926" spans="1:19" ht="15" customHeight="1" x14ac:dyDescent="0.2">
      <c r="A926" s="39" t="s">
        <v>788</v>
      </c>
      <c r="B926" s="48">
        <v>317</v>
      </c>
      <c r="C926" s="15">
        <v>373</v>
      </c>
      <c r="D926" s="15">
        <f t="shared" si="56"/>
        <v>56</v>
      </c>
      <c r="E926" s="16">
        <v>96.616885096007309</v>
      </c>
      <c r="F926" s="16">
        <f t="shared" si="57"/>
        <v>113.68485217921365</v>
      </c>
      <c r="G926" s="16">
        <v>683.38311490399269</v>
      </c>
      <c r="H926" s="49">
        <v>666.31514782078636</v>
      </c>
      <c r="I926" s="125">
        <f t="shared" si="58"/>
        <v>6206691.3831149042</v>
      </c>
      <c r="J926" s="125">
        <f t="shared" si="59"/>
        <v>6206674.3151478209</v>
      </c>
      <c r="K926" s="57">
        <f>VLOOKUP(A926,'Study area wells'!$A$2:$O$330,6,FALSE)</f>
        <v>6206788</v>
      </c>
      <c r="L926" s="72" t="s">
        <v>1134</v>
      </c>
      <c r="M926" s="17" t="s">
        <v>2</v>
      </c>
      <c r="N926" s="62" t="s">
        <v>7</v>
      </c>
      <c r="O926" s="87"/>
      <c r="P926" s="68" t="s">
        <v>15</v>
      </c>
      <c r="Q926" s="109" t="s">
        <v>7</v>
      </c>
      <c r="R926" s="120" t="s">
        <v>25</v>
      </c>
    </row>
    <row r="927" spans="1:19" ht="15" customHeight="1" x14ac:dyDescent="0.2">
      <c r="A927" s="39" t="s">
        <v>788</v>
      </c>
      <c r="B927" s="48">
        <v>373</v>
      </c>
      <c r="C927" s="15">
        <v>375</v>
      </c>
      <c r="D927" s="15">
        <f t="shared" si="56"/>
        <v>2</v>
      </c>
      <c r="E927" s="16">
        <v>113.68485217921365</v>
      </c>
      <c r="F927" s="16">
        <f t="shared" si="57"/>
        <v>114.2944224321853</v>
      </c>
      <c r="G927" s="16">
        <v>666.31514782078636</v>
      </c>
      <c r="H927" s="49">
        <v>665.70557756781466</v>
      </c>
      <c r="I927" s="125">
        <f t="shared" si="58"/>
        <v>6206674.3151478209</v>
      </c>
      <c r="J927" s="125">
        <f t="shared" si="59"/>
        <v>6206673.7055775682</v>
      </c>
      <c r="K927" s="57">
        <f>VLOOKUP(A927,'Study area wells'!$A$2:$O$330,6,FALSE)</f>
        <v>6206788</v>
      </c>
      <c r="L927" s="72" t="s">
        <v>1137</v>
      </c>
      <c r="M927" s="17" t="s">
        <v>2</v>
      </c>
      <c r="N927" s="62" t="s">
        <v>7</v>
      </c>
      <c r="O927" s="87"/>
      <c r="P927" s="68" t="s">
        <v>15</v>
      </c>
      <c r="Q927" s="109" t="s">
        <v>7</v>
      </c>
      <c r="R927" s="120" t="s">
        <v>25</v>
      </c>
    </row>
    <row r="928" spans="1:19" ht="15" customHeight="1" x14ac:dyDescent="0.2">
      <c r="A928" s="39" t="s">
        <v>788</v>
      </c>
      <c r="B928" s="48">
        <v>375</v>
      </c>
      <c r="C928" s="15">
        <v>408</v>
      </c>
      <c r="D928" s="15">
        <f t="shared" si="56"/>
        <v>33</v>
      </c>
      <c r="E928" s="16">
        <v>114.2944224321853</v>
      </c>
      <c r="F928" s="16">
        <f t="shared" si="57"/>
        <v>124.35233160621762</v>
      </c>
      <c r="G928" s="16">
        <v>665.70557756781466</v>
      </c>
      <c r="H928" s="49">
        <v>655.6476683937824</v>
      </c>
      <c r="I928" s="125">
        <f t="shared" si="58"/>
        <v>6206673.7055775682</v>
      </c>
      <c r="J928" s="125">
        <f t="shared" si="59"/>
        <v>6206663.6476683933</v>
      </c>
      <c r="K928" s="57">
        <f>VLOOKUP(A928,'Study area wells'!$A$2:$O$330,6,FALSE)</f>
        <v>6206788</v>
      </c>
      <c r="L928" s="72" t="s">
        <v>1134</v>
      </c>
      <c r="M928" s="17" t="s">
        <v>2</v>
      </c>
      <c r="N928" s="62" t="s">
        <v>7</v>
      </c>
      <c r="O928" s="87"/>
      <c r="P928" s="68" t="s">
        <v>15</v>
      </c>
      <c r="Q928" s="109" t="s">
        <v>7</v>
      </c>
      <c r="R928" s="120" t="s">
        <v>25</v>
      </c>
    </row>
    <row r="929" spans="1:19" ht="15" customHeight="1" x14ac:dyDescent="0.2">
      <c r="A929" s="39" t="s">
        <v>788</v>
      </c>
      <c r="B929" s="48">
        <v>408</v>
      </c>
      <c r="C929" s="15">
        <v>448</v>
      </c>
      <c r="D929" s="15">
        <f t="shared" si="56"/>
        <v>40</v>
      </c>
      <c r="E929" s="16">
        <v>124.35233160621762</v>
      </c>
      <c r="F929" s="16">
        <f t="shared" si="57"/>
        <v>136.5437366656507</v>
      </c>
      <c r="G929" s="16">
        <v>655.6476683937824</v>
      </c>
      <c r="H929" s="49">
        <v>643.45626333434927</v>
      </c>
      <c r="I929" s="125">
        <f t="shared" si="58"/>
        <v>6206663.6476683933</v>
      </c>
      <c r="J929" s="125">
        <f t="shared" si="59"/>
        <v>6206651.4562633345</v>
      </c>
      <c r="K929" s="57">
        <f>VLOOKUP(A929,'Study area wells'!$A$2:$O$330,6,FALSE)</f>
        <v>6206788</v>
      </c>
      <c r="L929" s="72" t="s">
        <v>1138</v>
      </c>
      <c r="M929" s="17" t="s">
        <v>1</v>
      </c>
      <c r="N929" s="62" t="s">
        <v>7</v>
      </c>
      <c r="O929" s="87"/>
      <c r="P929" s="68" t="s">
        <v>1197</v>
      </c>
      <c r="Q929" s="109" t="s">
        <v>7</v>
      </c>
      <c r="R929" s="120" t="s">
        <v>33</v>
      </c>
    </row>
    <row r="930" spans="1:19" ht="15" customHeight="1" x14ac:dyDescent="0.2">
      <c r="A930" s="39" t="s">
        <v>788</v>
      </c>
      <c r="B930" s="48">
        <v>448</v>
      </c>
      <c r="C930" s="15">
        <v>470</v>
      </c>
      <c r="D930" s="15">
        <f t="shared" si="56"/>
        <v>22</v>
      </c>
      <c r="E930" s="16">
        <v>136.5437366656507</v>
      </c>
      <c r="F930" s="16">
        <f t="shared" si="57"/>
        <v>143.24900944833891</v>
      </c>
      <c r="G930" s="16">
        <v>643.45626333434927</v>
      </c>
      <c r="H930" s="49">
        <v>636.75099055166106</v>
      </c>
      <c r="I930" s="125">
        <f t="shared" si="58"/>
        <v>6206651.4562633345</v>
      </c>
      <c r="J930" s="125">
        <f t="shared" si="59"/>
        <v>6206644.7509905519</v>
      </c>
      <c r="K930" s="57">
        <f>VLOOKUP(A930,'Study area wells'!$A$2:$O$330,6,FALSE)</f>
        <v>6206788</v>
      </c>
      <c r="L930" s="72" t="s">
        <v>1134</v>
      </c>
      <c r="M930" s="17" t="s">
        <v>2</v>
      </c>
      <c r="N930" s="62" t="s">
        <v>7</v>
      </c>
      <c r="O930" s="87"/>
      <c r="P930" s="68" t="s">
        <v>15</v>
      </c>
      <c r="Q930" s="109" t="s">
        <v>7</v>
      </c>
      <c r="R930" s="120" t="s">
        <v>25</v>
      </c>
    </row>
    <row r="931" spans="1:19" s="13" customFormat="1" ht="15" customHeight="1" x14ac:dyDescent="0.2">
      <c r="A931" s="38" t="s">
        <v>789</v>
      </c>
      <c r="B931" s="46">
        <v>0</v>
      </c>
      <c r="C931" s="11">
        <v>15</v>
      </c>
      <c r="D931" s="11">
        <f t="shared" si="56"/>
        <v>15</v>
      </c>
      <c r="E931" s="12">
        <v>0</v>
      </c>
      <c r="F931" s="12">
        <f t="shared" si="57"/>
        <v>4.5717768972874122</v>
      </c>
      <c r="G931" s="12">
        <v>829</v>
      </c>
      <c r="H931" s="47">
        <v>824.42822310271254</v>
      </c>
      <c r="I931" s="125">
        <f t="shared" si="58"/>
        <v>6180373</v>
      </c>
      <c r="J931" s="125">
        <f t="shared" si="59"/>
        <v>6180368.4282231024</v>
      </c>
      <c r="K931" s="57">
        <f>VLOOKUP(A931,'Study area wells'!$A$2:$O$330,6,FALSE)</f>
        <v>6180373</v>
      </c>
      <c r="L931" s="73" t="s">
        <v>1139</v>
      </c>
      <c r="M931" s="14" t="s">
        <v>3</v>
      </c>
      <c r="N931" s="61" t="s">
        <v>1102</v>
      </c>
      <c r="O931" s="90"/>
      <c r="P931" s="76" t="s">
        <v>11</v>
      </c>
      <c r="Q931" s="104" t="s">
        <v>1893</v>
      </c>
      <c r="R931" s="119" t="s">
        <v>22</v>
      </c>
      <c r="S931" s="58"/>
    </row>
    <row r="932" spans="1:19" s="13" customFormat="1" ht="15" customHeight="1" x14ac:dyDescent="0.2">
      <c r="A932" s="38" t="s">
        <v>789</v>
      </c>
      <c r="B932" s="46">
        <v>15</v>
      </c>
      <c r="C932" s="11">
        <v>38</v>
      </c>
      <c r="D932" s="11">
        <f t="shared" si="56"/>
        <v>23</v>
      </c>
      <c r="E932" s="12">
        <v>4.5717768972874122</v>
      </c>
      <c r="F932" s="12">
        <f t="shared" si="57"/>
        <v>11.581834806461444</v>
      </c>
      <c r="G932" s="12">
        <v>824.42822310271254</v>
      </c>
      <c r="H932" s="47">
        <v>817.41816519353858</v>
      </c>
      <c r="I932" s="125">
        <f t="shared" si="58"/>
        <v>6180368.4282231024</v>
      </c>
      <c r="J932" s="125">
        <f t="shared" si="59"/>
        <v>6180361.4181651939</v>
      </c>
      <c r="K932" s="57">
        <f>VLOOKUP(A932,'Study area wells'!$A$2:$O$330,6,FALSE)</f>
        <v>6180373</v>
      </c>
      <c r="L932" s="73" t="s">
        <v>1140</v>
      </c>
      <c r="M932" s="14" t="s">
        <v>2</v>
      </c>
      <c r="N932" s="61" t="s">
        <v>7</v>
      </c>
      <c r="O932" s="90"/>
      <c r="P932" s="76" t="s">
        <v>15</v>
      </c>
      <c r="Q932" s="114" t="s">
        <v>7</v>
      </c>
      <c r="R932" s="119" t="s">
        <v>25</v>
      </c>
      <c r="S932" s="58"/>
    </row>
    <row r="933" spans="1:19" s="13" customFormat="1" ht="15" customHeight="1" x14ac:dyDescent="0.2">
      <c r="A933" s="38" t="s">
        <v>789</v>
      </c>
      <c r="B933" s="46">
        <v>38</v>
      </c>
      <c r="C933" s="11">
        <v>160</v>
      </c>
      <c r="D933" s="11">
        <f t="shared" si="56"/>
        <v>122</v>
      </c>
      <c r="E933" s="12">
        <v>11.581834806461444</v>
      </c>
      <c r="F933" s="12">
        <f t="shared" si="57"/>
        <v>48.765620237732399</v>
      </c>
      <c r="G933" s="12">
        <v>817.41816519353858</v>
      </c>
      <c r="H933" s="47">
        <v>780.23437976226762</v>
      </c>
      <c r="I933" s="125">
        <f t="shared" si="58"/>
        <v>6180361.4181651939</v>
      </c>
      <c r="J933" s="125">
        <f t="shared" si="59"/>
        <v>6180324.2343797619</v>
      </c>
      <c r="K933" s="57">
        <f>VLOOKUP(A933,'Study area wells'!$A$2:$O$330,6,FALSE)</f>
        <v>6180373</v>
      </c>
      <c r="L933" s="46" t="s">
        <v>790</v>
      </c>
      <c r="M933" s="14" t="s">
        <v>2</v>
      </c>
      <c r="N933" s="61" t="s">
        <v>7</v>
      </c>
      <c r="O933" s="90"/>
      <c r="P933" s="76" t="s">
        <v>15</v>
      </c>
      <c r="Q933" s="114" t="s">
        <v>7</v>
      </c>
      <c r="R933" s="119" t="s">
        <v>33</v>
      </c>
      <c r="S933" s="58"/>
    </row>
    <row r="934" spans="1:19" ht="15" customHeight="1" x14ac:dyDescent="0.2">
      <c r="A934" s="39" t="s">
        <v>791</v>
      </c>
      <c r="B934" s="48">
        <v>0</v>
      </c>
      <c r="C934" s="15">
        <v>1.5</v>
      </c>
      <c r="D934" s="15">
        <f t="shared" si="56"/>
        <v>1.5</v>
      </c>
      <c r="E934" s="16">
        <v>0</v>
      </c>
      <c r="F934" s="16">
        <f t="shared" si="57"/>
        <v>0.45717768972874123</v>
      </c>
      <c r="G934" s="16">
        <v>718</v>
      </c>
      <c r="H934" s="49">
        <v>717.54282231027128</v>
      </c>
      <c r="I934" s="125">
        <f t="shared" si="58"/>
        <v>6210350</v>
      </c>
      <c r="J934" s="125">
        <f t="shared" si="59"/>
        <v>6210349.5428223107</v>
      </c>
      <c r="K934" s="57">
        <f>VLOOKUP(A934,'Study area wells'!$A$2:$O$330,6,FALSE)</f>
        <v>6210350</v>
      </c>
      <c r="L934" s="72" t="s">
        <v>104</v>
      </c>
      <c r="M934" s="17" t="s">
        <v>1011</v>
      </c>
      <c r="N934" s="62" t="s">
        <v>1102</v>
      </c>
      <c r="O934" s="87"/>
      <c r="P934" s="68" t="s">
        <v>16</v>
      </c>
      <c r="Q934" s="106" t="s">
        <v>1893</v>
      </c>
      <c r="R934" s="120" t="s">
        <v>104</v>
      </c>
    </row>
    <row r="935" spans="1:19" ht="15" customHeight="1" x14ac:dyDescent="0.2">
      <c r="A935" s="39" t="s">
        <v>791</v>
      </c>
      <c r="B935" s="48">
        <v>1.5</v>
      </c>
      <c r="C935" s="15">
        <v>5.5</v>
      </c>
      <c r="D935" s="15">
        <f t="shared" si="56"/>
        <v>4</v>
      </c>
      <c r="E935" s="16">
        <v>0.45717768972874123</v>
      </c>
      <c r="F935" s="16">
        <f t="shared" si="57"/>
        <v>1.6763181956720512</v>
      </c>
      <c r="G935" s="16">
        <v>717.54282231027128</v>
      </c>
      <c r="H935" s="49">
        <v>716.32368180432798</v>
      </c>
      <c r="I935" s="125">
        <f t="shared" si="58"/>
        <v>6210349.5428223107</v>
      </c>
      <c r="J935" s="125">
        <f t="shared" si="59"/>
        <v>6210348.3236818044</v>
      </c>
      <c r="K935" s="57">
        <f>VLOOKUP(A935,'Study area wells'!$A$2:$O$330,6,FALSE)</f>
        <v>6210350</v>
      </c>
      <c r="L935" s="72" t="s">
        <v>1141</v>
      </c>
      <c r="M935" s="17" t="s">
        <v>1011</v>
      </c>
      <c r="N935" s="62" t="s">
        <v>1102</v>
      </c>
      <c r="O935" s="87"/>
      <c r="P935" s="68" t="s">
        <v>1199</v>
      </c>
      <c r="Q935" s="106" t="s">
        <v>1893</v>
      </c>
      <c r="R935" s="120" t="s">
        <v>33</v>
      </c>
    </row>
    <row r="936" spans="1:19" ht="15" customHeight="1" x14ac:dyDescent="0.2">
      <c r="A936" s="39" t="s">
        <v>791</v>
      </c>
      <c r="B936" s="48">
        <v>5.5</v>
      </c>
      <c r="C936" s="15">
        <v>10</v>
      </c>
      <c r="D936" s="15">
        <f t="shared" si="56"/>
        <v>4.5</v>
      </c>
      <c r="E936" s="16">
        <v>1.6763181956720512</v>
      </c>
      <c r="F936" s="16">
        <f t="shared" si="57"/>
        <v>3.047851264858275</v>
      </c>
      <c r="G936" s="16">
        <v>716.32368180432798</v>
      </c>
      <c r="H936" s="49">
        <v>714.95214873514169</v>
      </c>
      <c r="I936" s="125">
        <f t="shared" si="58"/>
        <v>6210348.3236818044</v>
      </c>
      <c r="J936" s="125">
        <f t="shared" si="59"/>
        <v>6210346.9521487355</v>
      </c>
      <c r="K936" s="57">
        <f>VLOOKUP(A936,'Study area wells'!$A$2:$O$330,6,FALSE)</f>
        <v>6210350</v>
      </c>
      <c r="L936" s="72" t="s">
        <v>22</v>
      </c>
      <c r="M936" s="17" t="s">
        <v>3</v>
      </c>
      <c r="N936" s="62" t="s">
        <v>1102</v>
      </c>
      <c r="O936" s="87"/>
      <c r="P936" s="68" t="s">
        <v>11</v>
      </c>
      <c r="Q936" s="106" t="s">
        <v>1893</v>
      </c>
      <c r="R936" s="120" t="s">
        <v>22</v>
      </c>
    </row>
    <row r="937" spans="1:19" ht="15" customHeight="1" x14ac:dyDescent="0.2">
      <c r="A937" s="39" t="s">
        <v>791</v>
      </c>
      <c r="B937" s="48">
        <v>10</v>
      </c>
      <c r="C937" s="15">
        <v>20</v>
      </c>
      <c r="D937" s="15">
        <f t="shared" si="56"/>
        <v>10</v>
      </c>
      <c r="E937" s="16">
        <v>3.047851264858275</v>
      </c>
      <c r="F937" s="16">
        <f t="shared" si="57"/>
        <v>6.0957025297165499</v>
      </c>
      <c r="G937" s="16">
        <v>714.95214873514169</v>
      </c>
      <c r="H937" s="49">
        <v>711.9042974702835</v>
      </c>
      <c r="I937" s="125">
        <f t="shared" si="58"/>
        <v>6210346.9521487355</v>
      </c>
      <c r="J937" s="125">
        <f t="shared" si="59"/>
        <v>6210343.9042974701</v>
      </c>
      <c r="K937" s="57">
        <f>VLOOKUP(A937,'Study area wells'!$A$2:$O$330,6,FALSE)</f>
        <v>6210350</v>
      </c>
      <c r="L937" s="72" t="s">
        <v>1142</v>
      </c>
      <c r="M937" s="17" t="s">
        <v>2</v>
      </c>
      <c r="N937" s="62" t="s">
        <v>1102</v>
      </c>
      <c r="O937" s="87"/>
      <c r="P937" s="68" t="s">
        <v>15</v>
      </c>
      <c r="Q937" s="106" t="s">
        <v>1893</v>
      </c>
      <c r="R937" s="120" t="s">
        <v>25</v>
      </c>
    </row>
    <row r="938" spans="1:19" ht="15" customHeight="1" x14ac:dyDescent="0.2">
      <c r="A938" s="39" t="s">
        <v>791</v>
      </c>
      <c r="B938" s="48">
        <v>20</v>
      </c>
      <c r="C938" s="15">
        <v>26</v>
      </c>
      <c r="D938" s="15">
        <f t="shared" si="56"/>
        <v>6</v>
      </c>
      <c r="E938" s="16">
        <v>6.0957025297165499</v>
      </c>
      <c r="F938" s="16">
        <f t="shared" si="57"/>
        <v>7.9244132886315146</v>
      </c>
      <c r="G938" s="16">
        <v>711.9042974702835</v>
      </c>
      <c r="H938" s="49">
        <v>710.07558671136849</v>
      </c>
      <c r="I938" s="125">
        <f t="shared" si="58"/>
        <v>6210343.9042974701</v>
      </c>
      <c r="J938" s="125">
        <f t="shared" si="59"/>
        <v>6210342.0755867111</v>
      </c>
      <c r="K938" s="57">
        <f>VLOOKUP(A938,'Study area wells'!$A$2:$O$330,6,FALSE)</f>
        <v>6210350</v>
      </c>
      <c r="L938" s="72" t="s">
        <v>1143</v>
      </c>
      <c r="M938" s="17" t="s">
        <v>42</v>
      </c>
      <c r="N938" s="62" t="s">
        <v>1894</v>
      </c>
      <c r="O938" s="87"/>
      <c r="P938" s="68" t="s">
        <v>599</v>
      </c>
      <c r="Q938" s="106" t="s">
        <v>1893</v>
      </c>
      <c r="R938" s="120" t="s">
        <v>158</v>
      </c>
    </row>
    <row r="939" spans="1:19" ht="15" customHeight="1" x14ac:dyDescent="0.2">
      <c r="A939" s="39" t="s">
        <v>791</v>
      </c>
      <c r="B939" s="48">
        <v>26</v>
      </c>
      <c r="C939" s="15">
        <v>46</v>
      </c>
      <c r="D939" s="15">
        <f t="shared" si="56"/>
        <v>20</v>
      </c>
      <c r="E939" s="16">
        <v>7.9244132886315146</v>
      </c>
      <c r="F939" s="16">
        <f t="shared" si="57"/>
        <v>14.020115818348064</v>
      </c>
      <c r="G939" s="16">
        <v>710.07558671136849</v>
      </c>
      <c r="H939" s="49">
        <v>703.97988418165198</v>
      </c>
      <c r="I939" s="125">
        <f t="shared" si="58"/>
        <v>6210342.0755867111</v>
      </c>
      <c r="J939" s="125">
        <f t="shared" si="59"/>
        <v>6210335.9798841821</v>
      </c>
      <c r="K939" s="57">
        <f>VLOOKUP(A939,'Study area wells'!$A$2:$O$330,6,FALSE)</f>
        <v>6210350</v>
      </c>
      <c r="L939" s="72" t="s">
        <v>22</v>
      </c>
      <c r="M939" s="17" t="s">
        <v>3</v>
      </c>
      <c r="N939" s="62" t="s">
        <v>1102</v>
      </c>
      <c r="O939" s="87"/>
      <c r="P939" s="68" t="s">
        <v>11</v>
      </c>
      <c r="Q939" s="106" t="s">
        <v>1893</v>
      </c>
      <c r="R939" s="120" t="s">
        <v>22</v>
      </c>
    </row>
    <row r="940" spans="1:19" s="28" customFormat="1" ht="15" customHeight="1" x14ac:dyDescent="0.2">
      <c r="A940" s="42" t="s">
        <v>792</v>
      </c>
      <c r="B940" s="54">
        <v>0</v>
      </c>
      <c r="C940" s="25">
        <v>60</v>
      </c>
      <c r="D940" s="25">
        <f t="shared" si="56"/>
        <v>60</v>
      </c>
      <c r="E940" s="26">
        <v>0</v>
      </c>
      <c r="F940" s="26">
        <f t="shared" si="57"/>
        <v>18.287107589149649</v>
      </c>
      <c r="G940" s="26">
        <v>724</v>
      </c>
      <c r="H940" s="55">
        <v>705.71289241085037</v>
      </c>
      <c r="I940" s="249">
        <f t="shared" si="58"/>
        <v>6183682</v>
      </c>
      <c r="J940" s="249">
        <f t="shared" si="59"/>
        <v>6183663.7128924113</v>
      </c>
      <c r="K940" s="250">
        <f>VLOOKUP(A940,'Study area wells'!$A$2:$O$330,6,FALSE)</f>
        <v>6183682</v>
      </c>
      <c r="L940" s="74" t="s">
        <v>22</v>
      </c>
      <c r="M940" s="27" t="s">
        <v>3</v>
      </c>
      <c r="N940" s="75" t="s">
        <v>1102</v>
      </c>
      <c r="O940" s="95"/>
      <c r="P940" s="115" t="s">
        <v>11</v>
      </c>
      <c r="Q940" s="116" t="s">
        <v>1893</v>
      </c>
      <c r="R940" s="123" t="s">
        <v>22</v>
      </c>
      <c r="S940" s="101"/>
    </row>
    <row r="941" spans="1:19" s="28" customFormat="1" ht="15" customHeight="1" x14ac:dyDescent="0.2">
      <c r="A941" s="42" t="s">
        <v>792</v>
      </c>
      <c r="B941" s="54">
        <v>60</v>
      </c>
      <c r="C941" s="25">
        <v>100</v>
      </c>
      <c r="D941" s="25">
        <f t="shared" si="56"/>
        <v>40</v>
      </c>
      <c r="E941" s="26">
        <v>18.287107589149649</v>
      </c>
      <c r="F941" s="26">
        <f t="shared" si="57"/>
        <v>30.478512648582747</v>
      </c>
      <c r="G941" s="26">
        <v>705.71289241085037</v>
      </c>
      <c r="H941" s="55">
        <v>693.52148735141725</v>
      </c>
      <c r="I941" s="249">
        <f t="shared" si="58"/>
        <v>6183663.7128924113</v>
      </c>
      <c r="J941" s="249">
        <f t="shared" si="59"/>
        <v>6183651.5214873515</v>
      </c>
      <c r="K941" s="250">
        <f>VLOOKUP(A941,'Study area wells'!$A$2:$O$330,6,FALSE)</f>
        <v>6183682</v>
      </c>
      <c r="L941" s="74" t="s">
        <v>1144</v>
      </c>
      <c r="M941" s="27" t="s">
        <v>3</v>
      </c>
      <c r="N941" s="75" t="s">
        <v>1102</v>
      </c>
      <c r="O941" s="95"/>
      <c r="P941" s="115" t="s">
        <v>14</v>
      </c>
      <c r="Q941" s="116" t="s">
        <v>1893</v>
      </c>
      <c r="R941" s="123" t="s">
        <v>22</v>
      </c>
      <c r="S941" s="101"/>
    </row>
    <row r="942" spans="1:19" s="28" customFormat="1" ht="15" customHeight="1" x14ac:dyDescent="0.2">
      <c r="A942" s="42" t="s">
        <v>792</v>
      </c>
      <c r="B942" s="54">
        <v>100</v>
      </c>
      <c r="C942" s="25">
        <v>140</v>
      </c>
      <c r="D942" s="25">
        <f t="shared" si="56"/>
        <v>40</v>
      </c>
      <c r="E942" s="26">
        <v>30.478512648582747</v>
      </c>
      <c r="F942" s="26">
        <f t="shared" si="57"/>
        <v>42.669917708015845</v>
      </c>
      <c r="G942" s="26">
        <v>693.52148735141725</v>
      </c>
      <c r="H942" s="55">
        <v>681.33008229198413</v>
      </c>
      <c r="I942" s="249">
        <f t="shared" si="58"/>
        <v>6183651.5214873515</v>
      </c>
      <c r="J942" s="249">
        <f t="shared" si="59"/>
        <v>6183639.3300822917</v>
      </c>
      <c r="K942" s="250">
        <f>VLOOKUP(A942,'Study area wells'!$A$2:$O$330,6,FALSE)</f>
        <v>6183682</v>
      </c>
      <c r="L942" s="74" t="s">
        <v>25</v>
      </c>
      <c r="M942" s="27" t="s">
        <v>2</v>
      </c>
      <c r="N942" s="75" t="s">
        <v>7</v>
      </c>
      <c r="O942" s="95"/>
      <c r="P942" s="115" t="s">
        <v>15</v>
      </c>
      <c r="Q942" s="116" t="s">
        <v>7</v>
      </c>
      <c r="R942" s="123" t="s">
        <v>25</v>
      </c>
      <c r="S942" s="101"/>
    </row>
    <row r="943" spans="1:19" s="28" customFormat="1" ht="15" customHeight="1" x14ac:dyDescent="0.2">
      <c r="A943" s="42" t="s">
        <v>792</v>
      </c>
      <c r="B943" s="54">
        <v>140</v>
      </c>
      <c r="C943" s="25">
        <v>150</v>
      </c>
      <c r="D943" s="25">
        <f t="shared" si="56"/>
        <v>10</v>
      </c>
      <c r="E943" s="26">
        <v>42.669917708015845</v>
      </c>
      <c r="F943" s="26">
        <f t="shared" si="57"/>
        <v>45.717768972874119</v>
      </c>
      <c r="G943" s="26">
        <v>681.33008229198413</v>
      </c>
      <c r="H943" s="55">
        <v>678.28223102712593</v>
      </c>
      <c r="I943" s="249">
        <f t="shared" si="58"/>
        <v>6183639.3300822917</v>
      </c>
      <c r="J943" s="249">
        <f t="shared" si="59"/>
        <v>6183636.2822310273</v>
      </c>
      <c r="K943" s="250">
        <f>VLOOKUP(A943,'Study area wells'!$A$2:$O$330,6,FALSE)</f>
        <v>6183682</v>
      </c>
      <c r="L943" s="74" t="s">
        <v>1145</v>
      </c>
      <c r="M943" s="27" t="s">
        <v>1</v>
      </c>
      <c r="N943" s="75" t="s">
        <v>7</v>
      </c>
      <c r="O943" s="95"/>
      <c r="P943" s="115" t="s">
        <v>10</v>
      </c>
      <c r="Q943" s="116" t="s">
        <v>7</v>
      </c>
      <c r="R943" s="123" t="s">
        <v>29</v>
      </c>
      <c r="S943" s="101"/>
    </row>
    <row r="944" spans="1:19" s="28" customFormat="1" ht="15" customHeight="1" x14ac:dyDescent="0.2">
      <c r="A944" s="42" t="s">
        <v>792</v>
      </c>
      <c r="B944" s="54">
        <v>150</v>
      </c>
      <c r="C944" s="25">
        <v>160</v>
      </c>
      <c r="D944" s="25">
        <f t="shared" si="56"/>
        <v>10</v>
      </c>
      <c r="E944" s="26">
        <v>45.717768972874119</v>
      </c>
      <c r="F944" s="26">
        <f t="shared" si="57"/>
        <v>48.765620237732399</v>
      </c>
      <c r="G944" s="26">
        <v>678.28223102712593</v>
      </c>
      <c r="H944" s="55">
        <v>675.23437976226762</v>
      </c>
      <c r="I944" s="249">
        <f t="shared" si="58"/>
        <v>6183636.2822310273</v>
      </c>
      <c r="J944" s="249">
        <f t="shared" si="59"/>
        <v>6183633.2343797619</v>
      </c>
      <c r="K944" s="250">
        <f>VLOOKUP(A944,'Study area wells'!$A$2:$O$330,6,FALSE)</f>
        <v>6183682</v>
      </c>
      <c r="L944" s="74" t="s">
        <v>25</v>
      </c>
      <c r="M944" s="27" t="s">
        <v>2</v>
      </c>
      <c r="N944" s="75" t="s">
        <v>7</v>
      </c>
      <c r="O944" s="95"/>
      <c r="P944" s="115" t="s">
        <v>15</v>
      </c>
      <c r="Q944" s="116" t="s">
        <v>7</v>
      </c>
      <c r="R944" s="123" t="s">
        <v>25</v>
      </c>
      <c r="S944" s="101"/>
    </row>
    <row r="945" spans="1:19" s="13" customFormat="1" ht="15" customHeight="1" x14ac:dyDescent="0.2">
      <c r="A945" s="38" t="s">
        <v>793</v>
      </c>
      <c r="B945" s="46">
        <v>0</v>
      </c>
      <c r="C945" s="11">
        <v>76</v>
      </c>
      <c r="D945" s="11">
        <f t="shared" si="56"/>
        <v>76</v>
      </c>
      <c r="E945" s="12">
        <v>0</v>
      </c>
      <c r="F945" s="12">
        <f t="shared" si="57"/>
        <v>23.163669612922888</v>
      </c>
      <c r="G945" s="12">
        <v>764</v>
      </c>
      <c r="H945" s="47">
        <v>740.83633038707717</v>
      </c>
      <c r="I945" s="125">
        <f t="shared" si="58"/>
        <v>6185534</v>
      </c>
      <c r="J945" s="125">
        <f t="shared" si="59"/>
        <v>6185510.8363303868</v>
      </c>
      <c r="K945" s="57">
        <f>VLOOKUP(A945,'Study area wells'!$A$2:$O$330,6,FALSE)</f>
        <v>6185534</v>
      </c>
      <c r="L945" s="73" t="s">
        <v>1146</v>
      </c>
      <c r="M945" s="14" t="s">
        <v>5</v>
      </c>
      <c r="N945" s="61" t="s">
        <v>1894</v>
      </c>
      <c r="O945" s="90"/>
      <c r="P945" s="76" t="s">
        <v>632</v>
      </c>
      <c r="Q945" s="104" t="s">
        <v>1893</v>
      </c>
      <c r="R945" s="119" t="s">
        <v>35</v>
      </c>
      <c r="S945" s="58"/>
    </row>
    <row r="946" spans="1:19" s="13" customFormat="1" ht="15" customHeight="1" x14ac:dyDescent="0.2">
      <c r="A946" s="38" t="s">
        <v>793</v>
      </c>
      <c r="B946" s="46">
        <v>76</v>
      </c>
      <c r="C946" s="11">
        <v>118</v>
      </c>
      <c r="D946" s="11">
        <f t="shared" si="56"/>
        <v>42</v>
      </c>
      <c r="E946" s="12">
        <v>23.163669612922888</v>
      </c>
      <c r="F946" s="12">
        <f t="shared" si="57"/>
        <v>35.96464492532764</v>
      </c>
      <c r="G946" s="12">
        <v>740.83633038707717</v>
      </c>
      <c r="H946" s="47">
        <v>728.03535507467234</v>
      </c>
      <c r="I946" s="125">
        <f t="shared" si="58"/>
        <v>6185510.8363303868</v>
      </c>
      <c r="J946" s="125">
        <f t="shared" si="59"/>
        <v>6185498.0353550743</v>
      </c>
      <c r="K946" s="57">
        <f>VLOOKUP(A946,'Study area wells'!$A$2:$O$330,6,FALSE)</f>
        <v>6185534</v>
      </c>
      <c r="L946" s="73" t="s">
        <v>1147</v>
      </c>
      <c r="M946" s="14" t="s">
        <v>3</v>
      </c>
      <c r="N946" s="61" t="s">
        <v>1102</v>
      </c>
      <c r="O946" s="90"/>
      <c r="P946" s="76" t="s">
        <v>11</v>
      </c>
      <c r="Q946" s="104" t="s">
        <v>1893</v>
      </c>
      <c r="R946" s="119" t="s">
        <v>22</v>
      </c>
      <c r="S946" s="58"/>
    </row>
    <row r="947" spans="1:19" s="13" customFormat="1" ht="15" customHeight="1" x14ac:dyDescent="0.2">
      <c r="A947" s="38" t="s">
        <v>793</v>
      </c>
      <c r="B947" s="46">
        <v>118</v>
      </c>
      <c r="C947" s="11">
        <v>119</v>
      </c>
      <c r="D947" s="11">
        <f t="shared" si="56"/>
        <v>1</v>
      </c>
      <c r="E947" s="12">
        <v>35.96464492532764</v>
      </c>
      <c r="F947" s="12">
        <f t="shared" si="57"/>
        <v>36.269430051813472</v>
      </c>
      <c r="G947" s="12">
        <v>728.03535507467234</v>
      </c>
      <c r="H947" s="47">
        <v>727.73056994818648</v>
      </c>
      <c r="I947" s="125">
        <f t="shared" si="58"/>
        <v>6185498.0353550743</v>
      </c>
      <c r="J947" s="125">
        <f t="shared" si="59"/>
        <v>6185497.7305699484</v>
      </c>
      <c r="K947" s="57">
        <f>VLOOKUP(A947,'Study area wells'!$A$2:$O$330,6,FALSE)</f>
        <v>6185534</v>
      </c>
      <c r="L947" s="73" t="s">
        <v>158</v>
      </c>
      <c r="M947" s="14" t="s">
        <v>42</v>
      </c>
      <c r="N947" s="61" t="s">
        <v>1894</v>
      </c>
      <c r="O947" s="90"/>
      <c r="P947" s="76" t="s">
        <v>599</v>
      </c>
      <c r="Q947" s="104" t="s">
        <v>1893</v>
      </c>
      <c r="R947" s="119" t="s">
        <v>158</v>
      </c>
      <c r="S947" s="58"/>
    </row>
    <row r="948" spans="1:19" s="13" customFormat="1" ht="15" customHeight="1" x14ac:dyDescent="0.2">
      <c r="A948" s="38" t="s">
        <v>793</v>
      </c>
      <c r="B948" s="46">
        <v>119</v>
      </c>
      <c r="C948" s="11">
        <v>152</v>
      </c>
      <c r="D948" s="11">
        <f t="shared" si="56"/>
        <v>33</v>
      </c>
      <c r="E948" s="12">
        <v>36.269430051813472</v>
      </c>
      <c r="F948" s="12">
        <f t="shared" si="57"/>
        <v>46.327339225845776</v>
      </c>
      <c r="G948" s="12">
        <v>727.73056994818648</v>
      </c>
      <c r="H948" s="47">
        <v>717.67266077415422</v>
      </c>
      <c r="I948" s="125">
        <f t="shared" si="58"/>
        <v>6185497.7305699484</v>
      </c>
      <c r="J948" s="125">
        <f t="shared" si="59"/>
        <v>6185487.6726607746</v>
      </c>
      <c r="K948" s="57">
        <f>VLOOKUP(A948,'Study area wells'!$A$2:$O$330,6,FALSE)</f>
        <v>6185534</v>
      </c>
      <c r="L948" s="73" t="s">
        <v>1148</v>
      </c>
      <c r="M948" s="14" t="s">
        <v>3</v>
      </c>
      <c r="N948" s="61" t="s">
        <v>1102</v>
      </c>
      <c r="O948" s="90"/>
      <c r="P948" s="76" t="s">
        <v>11</v>
      </c>
      <c r="Q948" s="104" t="s">
        <v>1893</v>
      </c>
      <c r="R948" s="119" t="s">
        <v>22</v>
      </c>
      <c r="S948" s="58"/>
    </row>
    <row r="949" spans="1:19" s="13" customFormat="1" ht="15" customHeight="1" x14ac:dyDescent="0.2">
      <c r="A949" s="38" t="s">
        <v>793</v>
      </c>
      <c r="B949" s="46">
        <v>152</v>
      </c>
      <c r="C949" s="11">
        <v>231</v>
      </c>
      <c r="D949" s="11">
        <f t="shared" si="56"/>
        <v>79</v>
      </c>
      <c r="E949" s="12">
        <v>46.327339225845776</v>
      </c>
      <c r="F949" s="12">
        <f t="shared" si="57"/>
        <v>70.405364218226154</v>
      </c>
      <c r="G949" s="12">
        <v>717.67266077415422</v>
      </c>
      <c r="H949" s="47">
        <v>693.59463578177383</v>
      </c>
      <c r="I949" s="125">
        <f t="shared" si="58"/>
        <v>6185487.6726607746</v>
      </c>
      <c r="J949" s="125">
        <f t="shared" si="59"/>
        <v>6185463.5946357818</v>
      </c>
      <c r="K949" s="57">
        <f>VLOOKUP(A949,'Study area wells'!$A$2:$O$330,6,FALSE)</f>
        <v>6185534</v>
      </c>
      <c r="L949" s="73" t="s">
        <v>1149</v>
      </c>
      <c r="M949" s="14" t="s">
        <v>2</v>
      </c>
      <c r="N949" s="61" t="s">
        <v>7</v>
      </c>
      <c r="O949" s="90"/>
      <c r="P949" s="76" t="s">
        <v>15</v>
      </c>
      <c r="Q949" s="114" t="s">
        <v>7</v>
      </c>
      <c r="R949" s="119" t="s">
        <v>25</v>
      </c>
      <c r="S949" s="58"/>
    </row>
    <row r="950" spans="1:19" s="13" customFormat="1" ht="15" customHeight="1" x14ac:dyDescent="0.2">
      <c r="A950" s="38" t="s">
        <v>793</v>
      </c>
      <c r="B950" s="46">
        <v>231</v>
      </c>
      <c r="C950" s="11">
        <v>232</v>
      </c>
      <c r="D950" s="11">
        <f t="shared" si="56"/>
        <v>1</v>
      </c>
      <c r="E950" s="12">
        <v>70.405364218226154</v>
      </c>
      <c r="F950" s="12">
        <f t="shared" si="57"/>
        <v>70.710149344711979</v>
      </c>
      <c r="G950" s="12">
        <v>693.59463578177383</v>
      </c>
      <c r="H950" s="47">
        <v>693.28985065528798</v>
      </c>
      <c r="I950" s="125">
        <f t="shared" si="58"/>
        <v>6185463.5946357818</v>
      </c>
      <c r="J950" s="125">
        <f t="shared" si="59"/>
        <v>6185463.289850655</v>
      </c>
      <c r="K950" s="57">
        <f>VLOOKUP(A950,'Study area wells'!$A$2:$O$330,6,FALSE)</f>
        <v>6185534</v>
      </c>
      <c r="L950" s="73" t="s">
        <v>1150</v>
      </c>
      <c r="M950" s="14" t="s">
        <v>2</v>
      </c>
      <c r="N950" s="61" t="s">
        <v>7</v>
      </c>
      <c r="O950" s="90"/>
      <c r="P950" s="76" t="s">
        <v>15</v>
      </c>
      <c r="Q950" s="114" t="s">
        <v>7</v>
      </c>
      <c r="R950" s="119" t="s">
        <v>25</v>
      </c>
      <c r="S950" s="58"/>
    </row>
    <row r="951" spans="1:19" s="13" customFormat="1" ht="15" customHeight="1" x14ac:dyDescent="0.2">
      <c r="A951" s="38" t="s">
        <v>793</v>
      </c>
      <c r="B951" s="46">
        <v>232</v>
      </c>
      <c r="C951" s="11">
        <v>256</v>
      </c>
      <c r="D951" s="11">
        <f t="shared" si="56"/>
        <v>24</v>
      </c>
      <c r="E951" s="12">
        <v>70.710149344711979</v>
      </c>
      <c r="F951" s="12">
        <f t="shared" si="57"/>
        <v>78.024992380371827</v>
      </c>
      <c r="G951" s="12">
        <v>693.28985065528798</v>
      </c>
      <c r="H951" s="47">
        <v>685.97500761962817</v>
      </c>
      <c r="I951" s="125">
        <f t="shared" si="58"/>
        <v>6185463.289850655</v>
      </c>
      <c r="J951" s="125">
        <f t="shared" si="59"/>
        <v>6185455.9750076197</v>
      </c>
      <c r="K951" s="57">
        <f>VLOOKUP(A951,'Study area wells'!$A$2:$O$330,6,FALSE)</f>
        <v>6185534</v>
      </c>
      <c r="L951" s="73" t="s">
        <v>1149</v>
      </c>
      <c r="M951" s="14" t="s">
        <v>2</v>
      </c>
      <c r="N951" s="61" t="s">
        <v>7</v>
      </c>
      <c r="O951" s="90"/>
      <c r="P951" s="76" t="s">
        <v>15</v>
      </c>
      <c r="Q951" s="114" t="s">
        <v>7</v>
      </c>
      <c r="R951" s="119" t="s">
        <v>25</v>
      </c>
      <c r="S951" s="58"/>
    </row>
    <row r="952" spans="1:19" s="13" customFormat="1" ht="15" customHeight="1" x14ac:dyDescent="0.2">
      <c r="A952" s="38" t="s">
        <v>793</v>
      </c>
      <c r="B952" s="46">
        <v>256</v>
      </c>
      <c r="C952" s="11">
        <v>259</v>
      </c>
      <c r="D952" s="11">
        <f t="shared" si="56"/>
        <v>3</v>
      </c>
      <c r="E952" s="12">
        <v>78.024992380371827</v>
      </c>
      <c r="F952" s="12">
        <f t="shared" si="57"/>
        <v>78.939347759829317</v>
      </c>
      <c r="G952" s="12">
        <v>685.97500761962817</v>
      </c>
      <c r="H952" s="47">
        <v>685.06065224017073</v>
      </c>
      <c r="I952" s="125">
        <f t="shared" si="58"/>
        <v>6185455.9750076197</v>
      </c>
      <c r="J952" s="125">
        <f t="shared" si="59"/>
        <v>6185455.0606522402</v>
      </c>
      <c r="K952" s="57">
        <f>VLOOKUP(A952,'Study area wells'!$A$2:$O$330,6,FALSE)</f>
        <v>6185534</v>
      </c>
      <c r="L952" s="73" t="s">
        <v>1151</v>
      </c>
      <c r="M952" s="14" t="s">
        <v>1</v>
      </c>
      <c r="N952" s="61" t="s">
        <v>7</v>
      </c>
      <c r="O952" s="90"/>
      <c r="P952" s="76" t="s">
        <v>10</v>
      </c>
      <c r="Q952" s="114" t="s">
        <v>7</v>
      </c>
      <c r="R952" s="119" t="s">
        <v>29</v>
      </c>
      <c r="S952" s="58"/>
    </row>
    <row r="953" spans="1:19" s="13" customFormat="1" ht="15" customHeight="1" x14ac:dyDescent="0.2">
      <c r="A953" s="38" t="s">
        <v>793</v>
      </c>
      <c r="B953" s="46">
        <v>259</v>
      </c>
      <c r="C953" s="11">
        <v>261</v>
      </c>
      <c r="D953" s="11">
        <f t="shared" si="56"/>
        <v>2</v>
      </c>
      <c r="E953" s="12">
        <v>78.939347759829317</v>
      </c>
      <c r="F953" s="12">
        <f t="shared" si="57"/>
        <v>79.548918012800968</v>
      </c>
      <c r="G953" s="12">
        <v>685.06065224017073</v>
      </c>
      <c r="H953" s="47">
        <v>684.45108198719902</v>
      </c>
      <c r="I953" s="125">
        <f t="shared" si="58"/>
        <v>6185455.0606522402</v>
      </c>
      <c r="J953" s="125">
        <f t="shared" si="59"/>
        <v>6185454.4510819875</v>
      </c>
      <c r="K953" s="57">
        <f>VLOOKUP(A953,'Study area wells'!$A$2:$O$330,6,FALSE)</f>
        <v>6185534</v>
      </c>
      <c r="L953" s="73" t="s">
        <v>1135</v>
      </c>
      <c r="M953" s="14" t="s">
        <v>1</v>
      </c>
      <c r="N953" s="61" t="s">
        <v>7</v>
      </c>
      <c r="O953" s="90"/>
      <c r="P953" s="76" t="s">
        <v>10</v>
      </c>
      <c r="Q953" s="114" t="s">
        <v>7</v>
      </c>
      <c r="R953" s="119" t="s">
        <v>29</v>
      </c>
      <c r="S953" s="58"/>
    </row>
    <row r="954" spans="1:19" s="13" customFormat="1" ht="15" customHeight="1" x14ac:dyDescent="0.2">
      <c r="A954" s="38" t="s">
        <v>793</v>
      </c>
      <c r="B954" s="46">
        <v>261</v>
      </c>
      <c r="C954" s="11">
        <v>270</v>
      </c>
      <c r="D954" s="11">
        <f t="shared" si="56"/>
        <v>9</v>
      </c>
      <c r="E954" s="12">
        <v>79.548918012800968</v>
      </c>
      <c r="F954" s="12">
        <f t="shared" si="57"/>
        <v>82.291984151173423</v>
      </c>
      <c r="G954" s="12">
        <v>684.45108198719902</v>
      </c>
      <c r="H954" s="47">
        <v>681.70801584882656</v>
      </c>
      <c r="I954" s="125">
        <f t="shared" si="58"/>
        <v>6185454.4510819875</v>
      </c>
      <c r="J954" s="125">
        <f t="shared" si="59"/>
        <v>6185451.7080158489</v>
      </c>
      <c r="K954" s="57">
        <f>VLOOKUP(A954,'Study area wells'!$A$2:$O$330,6,FALSE)</f>
        <v>6185534</v>
      </c>
      <c r="L954" s="73" t="s">
        <v>1149</v>
      </c>
      <c r="M954" s="14" t="s">
        <v>2</v>
      </c>
      <c r="N954" s="61" t="s">
        <v>7</v>
      </c>
      <c r="O954" s="90"/>
      <c r="P954" s="76" t="s">
        <v>15</v>
      </c>
      <c r="Q954" s="114" t="s">
        <v>7</v>
      </c>
      <c r="R954" s="119" t="s">
        <v>25</v>
      </c>
      <c r="S954" s="58"/>
    </row>
    <row r="955" spans="1:19" s="13" customFormat="1" ht="15" customHeight="1" x14ac:dyDescent="0.2">
      <c r="A955" s="38" t="s">
        <v>793</v>
      </c>
      <c r="B955" s="46">
        <v>270</v>
      </c>
      <c r="C955" s="11">
        <v>276</v>
      </c>
      <c r="D955" s="11">
        <f t="shared" si="56"/>
        <v>6</v>
      </c>
      <c r="E955" s="12">
        <v>82.291984151173423</v>
      </c>
      <c r="F955" s="12">
        <f t="shared" si="57"/>
        <v>84.120694910088389</v>
      </c>
      <c r="G955" s="12">
        <v>681.70801584882656</v>
      </c>
      <c r="H955" s="47">
        <v>679.87930508991167</v>
      </c>
      <c r="I955" s="125">
        <f t="shared" si="58"/>
        <v>6185451.7080158489</v>
      </c>
      <c r="J955" s="125">
        <f t="shared" si="59"/>
        <v>6185449.8793050898</v>
      </c>
      <c r="K955" s="57">
        <f>VLOOKUP(A955,'Study area wells'!$A$2:$O$330,6,FALSE)</f>
        <v>6185534</v>
      </c>
      <c r="L955" s="73" t="s">
        <v>1135</v>
      </c>
      <c r="M955" s="14" t="s">
        <v>1</v>
      </c>
      <c r="N955" s="61" t="s">
        <v>7</v>
      </c>
      <c r="O955" s="90"/>
      <c r="P955" s="76" t="s">
        <v>10</v>
      </c>
      <c r="Q955" s="114" t="s">
        <v>7</v>
      </c>
      <c r="R955" s="119" t="s">
        <v>29</v>
      </c>
      <c r="S955" s="58"/>
    </row>
    <row r="956" spans="1:19" s="13" customFormat="1" ht="15" customHeight="1" x14ac:dyDescent="0.2">
      <c r="A956" s="38" t="s">
        <v>793</v>
      </c>
      <c r="B956" s="46">
        <v>276</v>
      </c>
      <c r="C956" s="11">
        <v>277</v>
      </c>
      <c r="D956" s="11">
        <f t="shared" si="56"/>
        <v>1</v>
      </c>
      <c r="E956" s="12">
        <v>84.120694910088389</v>
      </c>
      <c r="F956" s="12">
        <f t="shared" si="57"/>
        <v>84.425480036574214</v>
      </c>
      <c r="G956" s="12">
        <v>679.87930508991167</v>
      </c>
      <c r="H956" s="47">
        <v>679.57451996342581</v>
      </c>
      <c r="I956" s="125">
        <f t="shared" si="58"/>
        <v>6185449.8793050898</v>
      </c>
      <c r="J956" s="125">
        <f t="shared" si="59"/>
        <v>6185449.574519963</v>
      </c>
      <c r="K956" s="57">
        <f>VLOOKUP(A956,'Study area wells'!$A$2:$O$330,6,FALSE)</f>
        <v>6185534</v>
      </c>
      <c r="L956" s="73" t="s">
        <v>1149</v>
      </c>
      <c r="M956" s="14" t="s">
        <v>2</v>
      </c>
      <c r="N956" s="61" t="s">
        <v>7</v>
      </c>
      <c r="O956" s="90"/>
      <c r="P956" s="76" t="s">
        <v>15</v>
      </c>
      <c r="Q956" s="114" t="s">
        <v>7</v>
      </c>
      <c r="R956" s="119" t="s">
        <v>25</v>
      </c>
      <c r="S956" s="58"/>
    </row>
    <row r="957" spans="1:19" s="13" customFormat="1" ht="15" customHeight="1" x14ac:dyDescent="0.2">
      <c r="A957" s="38" t="s">
        <v>793</v>
      </c>
      <c r="B957" s="46">
        <v>277</v>
      </c>
      <c r="C957" s="11">
        <v>279</v>
      </c>
      <c r="D957" s="11">
        <f t="shared" si="56"/>
        <v>2</v>
      </c>
      <c r="E957" s="12">
        <v>84.425480036574214</v>
      </c>
      <c r="F957" s="12">
        <f t="shared" si="57"/>
        <v>85.035050289545865</v>
      </c>
      <c r="G957" s="12">
        <v>679.57451996342581</v>
      </c>
      <c r="H957" s="47">
        <v>678.96494971045411</v>
      </c>
      <c r="I957" s="125">
        <f t="shared" si="58"/>
        <v>6185449.574519963</v>
      </c>
      <c r="J957" s="125">
        <f t="shared" si="59"/>
        <v>6185448.9649497103</v>
      </c>
      <c r="K957" s="57">
        <f>VLOOKUP(A957,'Study area wells'!$A$2:$O$330,6,FALSE)</f>
        <v>6185534</v>
      </c>
      <c r="L957" s="73" t="s">
        <v>1135</v>
      </c>
      <c r="M957" s="14" t="s">
        <v>1</v>
      </c>
      <c r="N957" s="61" t="s">
        <v>7</v>
      </c>
      <c r="O957" s="90"/>
      <c r="P957" s="76" t="s">
        <v>10</v>
      </c>
      <c r="Q957" s="114" t="s">
        <v>7</v>
      </c>
      <c r="R957" s="119" t="s">
        <v>29</v>
      </c>
      <c r="S957" s="58"/>
    </row>
    <row r="958" spans="1:19" s="13" customFormat="1" ht="15" customHeight="1" x14ac:dyDescent="0.2">
      <c r="A958" s="38" t="s">
        <v>793</v>
      </c>
      <c r="B958" s="46">
        <v>279</v>
      </c>
      <c r="C958" s="11">
        <v>283</v>
      </c>
      <c r="D958" s="11">
        <f t="shared" si="56"/>
        <v>4</v>
      </c>
      <c r="E958" s="12">
        <v>85.035050289545865</v>
      </c>
      <c r="F958" s="12">
        <f t="shared" si="57"/>
        <v>86.25419079548918</v>
      </c>
      <c r="G958" s="12">
        <v>678.96494971045411</v>
      </c>
      <c r="H958" s="47">
        <v>677.74580920451081</v>
      </c>
      <c r="I958" s="125">
        <f t="shared" si="58"/>
        <v>6185448.9649497103</v>
      </c>
      <c r="J958" s="125">
        <f t="shared" si="59"/>
        <v>6185447.7458092049</v>
      </c>
      <c r="K958" s="57">
        <f>VLOOKUP(A958,'Study area wells'!$A$2:$O$330,6,FALSE)</f>
        <v>6185534</v>
      </c>
      <c r="L958" s="73" t="s">
        <v>1149</v>
      </c>
      <c r="M958" s="14" t="s">
        <v>2</v>
      </c>
      <c r="N958" s="61" t="s">
        <v>7</v>
      </c>
      <c r="O958" s="90"/>
      <c r="P958" s="76" t="s">
        <v>15</v>
      </c>
      <c r="Q958" s="114" t="s">
        <v>7</v>
      </c>
      <c r="R958" s="119" t="s">
        <v>25</v>
      </c>
      <c r="S958" s="58"/>
    </row>
    <row r="959" spans="1:19" s="13" customFormat="1" ht="15" customHeight="1" x14ac:dyDescent="0.2">
      <c r="A959" s="38" t="s">
        <v>793</v>
      </c>
      <c r="B959" s="46">
        <v>283</v>
      </c>
      <c r="C959" s="11">
        <v>291</v>
      </c>
      <c r="D959" s="11">
        <f t="shared" si="56"/>
        <v>8</v>
      </c>
      <c r="E959" s="12">
        <v>86.25419079548918</v>
      </c>
      <c r="F959" s="12">
        <f t="shared" si="57"/>
        <v>88.692471807375796</v>
      </c>
      <c r="G959" s="12">
        <v>677.74580920451081</v>
      </c>
      <c r="H959" s="47">
        <v>675.3075281926242</v>
      </c>
      <c r="I959" s="125">
        <f t="shared" si="58"/>
        <v>6185447.7458092049</v>
      </c>
      <c r="J959" s="125">
        <f t="shared" si="59"/>
        <v>6185445.3075281922</v>
      </c>
      <c r="K959" s="57">
        <f>VLOOKUP(A959,'Study area wells'!$A$2:$O$330,6,FALSE)</f>
        <v>6185534</v>
      </c>
      <c r="L959" s="73" t="s">
        <v>1135</v>
      </c>
      <c r="M959" s="14" t="s">
        <v>1</v>
      </c>
      <c r="N959" s="61" t="s">
        <v>7</v>
      </c>
      <c r="O959" s="90"/>
      <c r="P959" s="76" t="s">
        <v>10</v>
      </c>
      <c r="Q959" s="114" t="s">
        <v>7</v>
      </c>
      <c r="R959" s="119" t="s">
        <v>29</v>
      </c>
      <c r="S959" s="58"/>
    </row>
    <row r="960" spans="1:19" s="13" customFormat="1" ht="15" customHeight="1" x14ac:dyDescent="0.2">
      <c r="A960" s="38" t="s">
        <v>793</v>
      </c>
      <c r="B960" s="46">
        <v>291</v>
      </c>
      <c r="C960" s="11">
        <v>304</v>
      </c>
      <c r="D960" s="11">
        <f t="shared" si="56"/>
        <v>13</v>
      </c>
      <c r="E960" s="12">
        <v>88.692471807375796</v>
      </c>
      <c r="F960" s="12">
        <f t="shared" si="57"/>
        <v>92.654678451691552</v>
      </c>
      <c r="G960" s="12">
        <v>675.3075281926242</v>
      </c>
      <c r="H960" s="47">
        <v>671.34532154830845</v>
      </c>
      <c r="I960" s="125">
        <f t="shared" si="58"/>
        <v>6185445.3075281922</v>
      </c>
      <c r="J960" s="125">
        <f t="shared" si="59"/>
        <v>6185441.3453215482</v>
      </c>
      <c r="K960" s="57">
        <f>VLOOKUP(A960,'Study area wells'!$A$2:$O$330,6,FALSE)</f>
        <v>6185534</v>
      </c>
      <c r="L960" s="73" t="s">
        <v>1149</v>
      </c>
      <c r="M960" s="14" t="s">
        <v>2</v>
      </c>
      <c r="N960" s="61" t="s">
        <v>7</v>
      </c>
      <c r="O960" s="90"/>
      <c r="P960" s="76" t="s">
        <v>15</v>
      </c>
      <c r="Q960" s="114" t="s">
        <v>7</v>
      </c>
      <c r="R960" s="119" t="s">
        <v>25</v>
      </c>
      <c r="S960" s="58"/>
    </row>
    <row r="961" spans="1:19" s="13" customFormat="1" ht="15" customHeight="1" x14ac:dyDescent="0.2">
      <c r="A961" s="38" t="s">
        <v>793</v>
      </c>
      <c r="B961" s="46">
        <v>304</v>
      </c>
      <c r="C961" s="11">
        <v>306</v>
      </c>
      <c r="D961" s="11">
        <f t="shared" si="56"/>
        <v>2</v>
      </c>
      <c r="E961" s="12">
        <v>92.654678451691552</v>
      </c>
      <c r="F961" s="12">
        <f t="shared" si="57"/>
        <v>93.264248704663203</v>
      </c>
      <c r="G961" s="12">
        <v>671.34532154830845</v>
      </c>
      <c r="H961" s="47">
        <v>670.73575129533674</v>
      </c>
      <c r="I961" s="125">
        <f t="shared" si="58"/>
        <v>6185441.3453215482</v>
      </c>
      <c r="J961" s="125">
        <f t="shared" si="59"/>
        <v>6185440.7357512955</v>
      </c>
      <c r="K961" s="57">
        <f>VLOOKUP(A961,'Study area wells'!$A$2:$O$330,6,FALSE)</f>
        <v>6185534</v>
      </c>
      <c r="L961" s="73" t="s">
        <v>1135</v>
      </c>
      <c r="M961" s="14" t="s">
        <v>1</v>
      </c>
      <c r="N961" s="61" t="s">
        <v>7</v>
      </c>
      <c r="O961" s="90"/>
      <c r="P961" s="76" t="s">
        <v>10</v>
      </c>
      <c r="Q961" s="114" t="s">
        <v>7</v>
      </c>
      <c r="R961" s="119" t="s">
        <v>29</v>
      </c>
      <c r="S961" s="58"/>
    </row>
    <row r="962" spans="1:19" s="13" customFormat="1" ht="15" customHeight="1" x14ac:dyDescent="0.2">
      <c r="A962" s="38" t="s">
        <v>793</v>
      </c>
      <c r="B962" s="46">
        <v>306</v>
      </c>
      <c r="C962" s="11">
        <v>382</v>
      </c>
      <c r="D962" s="11">
        <f t="shared" si="56"/>
        <v>76</v>
      </c>
      <c r="E962" s="12">
        <v>93.264248704663203</v>
      </c>
      <c r="F962" s="12">
        <f t="shared" si="57"/>
        <v>116.42791831758609</v>
      </c>
      <c r="G962" s="12">
        <v>670.73575129533674</v>
      </c>
      <c r="H962" s="47">
        <v>647.57208168241391</v>
      </c>
      <c r="I962" s="125">
        <f t="shared" si="58"/>
        <v>6185440.7357512955</v>
      </c>
      <c r="J962" s="125">
        <f t="shared" si="59"/>
        <v>6185417.5720816823</v>
      </c>
      <c r="K962" s="57">
        <f>VLOOKUP(A962,'Study area wells'!$A$2:$O$330,6,FALSE)</f>
        <v>6185534</v>
      </c>
      <c r="L962" s="73" t="s">
        <v>1149</v>
      </c>
      <c r="M962" s="14" t="s">
        <v>2</v>
      </c>
      <c r="N962" s="61" t="s">
        <v>7</v>
      </c>
      <c r="O962" s="90"/>
      <c r="P962" s="76" t="s">
        <v>15</v>
      </c>
      <c r="Q962" s="114" t="s">
        <v>7</v>
      </c>
      <c r="R962" s="119" t="s">
        <v>25</v>
      </c>
      <c r="S962" s="58"/>
    </row>
    <row r="963" spans="1:19" s="13" customFormat="1" ht="15" customHeight="1" x14ac:dyDescent="0.2">
      <c r="A963" s="38" t="s">
        <v>793</v>
      </c>
      <c r="B963" s="46">
        <v>382</v>
      </c>
      <c r="C963" s="11">
        <v>383</v>
      </c>
      <c r="D963" s="11">
        <f t="shared" si="56"/>
        <v>1</v>
      </c>
      <c r="E963" s="12">
        <v>116.42791831758609</v>
      </c>
      <c r="F963" s="12">
        <f t="shared" si="57"/>
        <v>116.73270344407193</v>
      </c>
      <c r="G963" s="12">
        <v>647.57208168241391</v>
      </c>
      <c r="H963" s="47">
        <v>647.26729655592806</v>
      </c>
      <c r="I963" s="125">
        <f t="shared" si="58"/>
        <v>6185417.5720816823</v>
      </c>
      <c r="J963" s="125">
        <f t="shared" si="59"/>
        <v>6185417.2672965564</v>
      </c>
      <c r="K963" s="57">
        <f>VLOOKUP(A963,'Study area wells'!$A$2:$O$330,6,FALSE)</f>
        <v>6185534</v>
      </c>
      <c r="L963" s="73" t="s">
        <v>1135</v>
      </c>
      <c r="M963" s="14" t="s">
        <v>1</v>
      </c>
      <c r="N963" s="61" t="s">
        <v>7</v>
      </c>
      <c r="O963" s="90"/>
      <c r="P963" s="76" t="s">
        <v>10</v>
      </c>
      <c r="Q963" s="114" t="s">
        <v>7</v>
      </c>
      <c r="R963" s="119" t="s">
        <v>29</v>
      </c>
      <c r="S963" s="58"/>
    </row>
    <row r="964" spans="1:19" s="13" customFormat="1" ht="15" customHeight="1" x14ac:dyDescent="0.2">
      <c r="A964" s="38" t="s">
        <v>793</v>
      </c>
      <c r="B964" s="46">
        <v>383</v>
      </c>
      <c r="C964" s="11">
        <v>500</v>
      </c>
      <c r="D964" s="11">
        <f t="shared" si="56"/>
        <v>117</v>
      </c>
      <c r="E964" s="12">
        <v>116.73270344407193</v>
      </c>
      <c r="F964" s="12">
        <f t="shared" si="57"/>
        <v>152.39256324291375</v>
      </c>
      <c r="G964" s="12">
        <v>647.26729655592806</v>
      </c>
      <c r="H964" s="47">
        <v>611.60743675708625</v>
      </c>
      <c r="I964" s="125">
        <f t="shared" si="58"/>
        <v>6185417.2672965564</v>
      </c>
      <c r="J964" s="125">
        <f t="shared" si="59"/>
        <v>6185381.6074367575</v>
      </c>
      <c r="K964" s="57">
        <f>VLOOKUP(A964,'Study area wells'!$A$2:$O$330,6,FALSE)</f>
        <v>6185534</v>
      </c>
      <c r="L964" s="73" t="s">
        <v>1149</v>
      </c>
      <c r="M964" s="14" t="s">
        <v>2</v>
      </c>
      <c r="N964" s="61" t="s">
        <v>7</v>
      </c>
      <c r="O964" s="90"/>
      <c r="P964" s="76" t="s">
        <v>15</v>
      </c>
      <c r="Q964" s="114" t="s">
        <v>7</v>
      </c>
      <c r="R964" s="119" t="s">
        <v>25</v>
      </c>
      <c r="S964" s="58"/>
    </row>
    <row r="965" spans="1:19" ht="15" customHeight="1" x14ac:dyDescent="0.2">
      <c r="A965" s="39" t="s">
        <v>794</v>
      </c>
      <c r="B965" s="48">
        <v>0</v>
      </c>
      <c r="C965" s="15">
        <v>55</v>
      </c>
      <c r="D965" s="15">
        <f t="shared" si="56"/>
        <v>55</v>
      </c>
      <c r="E965" s="16">
        <v>0</v>
      </c>
      <c r="F965" s="16">
        <f t="shared" si="57"/>
        <v>16.763181956720512</v>
      </c>
      <c r="G965" s="16">
        <v>763</v>
      </c>
      <c r="H965" s="49">
        <v>746.23681804327953</v>
      </c>
      <c r="I965" s="125">
        <f t="shared" si="58"/>
        <v>6188401</v>
      </c>
      <c r="J965" s="125">
        <f t="shared" si="59"/>
        <v>6188384.2368180435</v>
      </c>
      <c r="K965" s="57">
        <f>VLOOKUP(A965,'Study area wells'!$A$2:$O$330,6,FALSE)</f>
        <v>6188401</v>
      </c>
      <c r="L965" s="72" t="s">
        <v>1152</v>
      </c>
      <c r="M965" s="17" t="s">
        <v>3</v>
      </c>
      <c r="N965" s="62" t="s">
        <v>1102</v>
      </c>
      <c r="O965" s="87"/>
      <c r="P965" s="68" t="s">
        <v>21</v>
      </c>
      <c r="Q965" s="106" t="s">
        <v>1893</v>
      </c>
      <c r="R965" s="120" t="s">
        <v>22</v>
      </c>
    </row>
    <row r="966" spans="1:19" ht="15" customHeight="1" x14ac:dyDescent="0.2">
      <c r="A966" s="39" t="s">
        <v>794</v>
      </c>
      <c r="B966" s="48">
        <v>55</v>
      </c>
      <c r="C966" s="15">
        <v>175</v>
      </c>
      <c r="D966" s="15">
        <f t="shared" si="56"/>
        <v>120</v>
      </c>
      <c r="E966" s="16">
        <v>16.763181956720512</v>
      </c>
      <c r="F966" s="16">
        <f t="shared" si="57"/>
        <v>53.337397135019806</v>
      </c>
      <c r="G966" s="16">
        <v>746.23681804327953</v>
      </c>
      <c r="H966" s="49">
        <v>709.66260286498016</v>
      </c>
      <c r="I966" s="125">
        <f t="shared" si="58"/>
        <v>6188384.2368180435</v>
      </c>
      <c r="J966" s="125">
        <f t="shared" si="59"/>
        <v>6188347.6626028651</v>
      </c>
      <c r="K966" s="57">
        <f>VLOOKUP(A966,'Study area wells'!$A$2:$O$330,6,FALSE)</f>
        <v>6188401</v>
      </c>
      <c r="L966" s="72" t="s">
        <v>1153</v>
      </c>
      <c r="M966" s="17" t="s">
        <v>2</v>
      </c>
      <c r="N966" s="62" t="s">
        <v>7</v>
      </c>
      <c r="O966" s="87"/>
      <c r="P966" s="68" t="s">
        <v>15</v>
      </c>
      <c r="Q966" s="109" t="s">
        <v>7</v>
      </c>
      <c r="R966" s="120" t="s">
        <v>25</v>
      </c>
    </row>
    <row r="967" spans="1:19" s="13" customFormat="1" ht="15" customHeight="1" x14ac:dyDescent="0.2">
      <c r="A967" s="38" t="s">
        <v>795</v>
      </c>
      <c r="B967" s="46">
        <v>0</v>
      </c>
      <c r="C967" s="11">
        <v>67</v>
      </c>
      <c r="D967" s="11">
        <f t="shared" si="56"/>
        <v>67</v>
      </c>
      <c r="E967" s="12">
        <v>0</v>
      </c>
      <c r="F967" s="12">
        <f t="shared" si="57"/>
        <v>20.42060347455044</v>
      </c>
      <c r="G967" s="12">
        <v>706</v>
      </c>
      <c r="H967" s="47">
        <v>685.57939652544951</v>
      </c>
      <c r="I967" s="125">
        <f t="shared" si="58"/>
        <v>6191558</v>
      </c>
      <c r="J967" s="125">
        <f t="shared" si="59"/>
        <v>6191537.5793965254</v>
      </c>
      <c r="K967" s="57">
        <f>VLOOKUP(A967,'Study area wells'!$A$2:$O$330,6,FALSE)</f>
        <v>6191558</v>
      </c>
      <c r="L967" s="76" t="s">
        <v>1154</v>
      </c>
      <c r="M967" s="14" t="s">
        <v>3</v>
      </c>
      <c r="N967" s="61" t="s">
        <v>1102</v>
      </c>
      <c r="O967" s="90"/>
      <c r="P967" s="76" t="s">
        <v>11</v>
      </c>
      <c r="Q967" s="104" t="s">
        <v>1893</v>
      </c>
      <c r="R967" s="119" t="s">
        <v>22</v>
      </c>
      <c r="S967" s="58"/>
    </row>
    <row r="968" spans="1:19" s="13" customFormat="1" ht="15" customHeight="1" x14ac:dyDescent="0.2">
      <c r="A968" s="38" t="s">
        <v>795</v>
      </c>
      <c r="B968" s="46">
        <v>67</v>
      </c>
      <c r="C968" s="11">
        <v>120</v>
      </c>
      <c r="D968" s="11">
        <f t="shared" ref="D968:D1031" si="60">C968-B968</f>
        <v>53</v>
      </c>
      <c r="E968" s="12">
        <v>20.42060347455044</v>
      </c>
      <c r="F968" s="12">
        <f t="shared" ref="F968:F1031" si="61">C968/3.281</f>
        <v>36.574215178299298</v>
      </c>
      <c r="G968" s="12">
        <v>685.57939652544951</v>
      </c>
      <c r="H968" s="47">
        <v>669.42578482170074</v>
      </c>
      <c r="I968" s="125">
        <f t="shared" ref="I968:I1031" si="62">K968-E968</f>
        <v>6191537.5793965254</v>
      </c>
      <c r="J968" s="125">
        <f t="shared" ref="J968:J1031" si="63">K968-F968</f>
        <v>6191521.4257848216</v>
      </c>
      <c r="K968" s="57">
        <f>VLOOKUP(A968,'Study area wells'!$A$2:$O$330,6,FALSE)</f>
        <v>6191558</v>
      </c>
      <c r="L968" s="76" t="s">
        <v>1155</v>
      </c>
      <c r="M968" s="14" t="s">
        <v>44</v>
      </c>
      <c r="N968" s="61" t="s">
        <v>1102</v>
      </c>
      <c r="O968" s="90"/>
      <c r="P968" s="76" t="s">
        <v>37</v>
      </c>
      <c r="Q968" s="104" t="s">
        <v>1893</v>
      </c>
      <c r="R968" s="119" t="s">
        <v>32</v>
      </c>
      <c r="S968" s="58"/>
    </row>
    <row r="969" spans="1:19" s="13" customFormat="1" ht="15" customHeight="1" x14ac:dyDescent="0.2">
      <c r="A969" s="38" t="s">
        <v>795</v>
      </c>
      <c r="B969" s="46">
        <v>120</v>
      </c>
      <c r="C969" s="11">
        <v>137</v>
      </c>
      <c r="D969" s="11">
        <f t="shared" si="60"/>
        <v>17</v>
      </c>
      <c r="E969" s="12">
        <v>36.574215178299298</v>
      </c>
      <c r="F969" s="12">
        <f t="shared" si="61"/>
        <v>41.755562328558362</v>
      </c>
      <c r="G969" s="12">
        <v>669.42578482170074</v>
      </c>
      <c r="H969" s="47">
        <v>664.24443767144169</v>
      </c>
      <c r="I969" s="125">
        <f t="shared" si="62"/>
        <v>6191521.4257848216</v>
      </c>
      <c r="J969" s="125">
        <f t="shared" si="63"/>
        <v>6191516.2444376713</v>
      </c>
      <c r="K969" s="57">
        <f>VLOOKUP(A969,'Study area wells'!$A$2:$O$330,6,FALSE)</f>
        <v>6191558</v>
      </c>
      <c r="L969" s="76" t="s">
        <v>1156</v>
      </c>
      <c r="M969" s="14" t="s">
        <v>44</v>
      </c>
      <c r="N969" s="61" t="s">
        <v>1102</v>
      </c>
      <c r="O969" s="90"/>
      <c r="P969" s="76" t="s">
        <v>34</v>
      </c>
      <c r="Q969" s="104" t="s">
        <v>1893</v>
      </c>
      <c r="R969" s="119" t="s">
        <v>32</v>
      </c>
      <c r="S969" s="58"/>
    </row>
    <row r="970" spans="1:19" s="13" customFormat="1" ht="15" customHeight="1" x14ac:dyDescent="0.2">
      <c r="A970" s="38" t="s">
        <v>795</v>
      </c>
      <c r="B970" s="46">
        <v>137</v>
      </c>
      <c r="C970" s="11">
        <v>151</v>
      </c>
      <c r="D970" s="11">
        <f t="shared" si="60"/>
        <v>14</v>
      </c>
      <c r="E970" s="12">
        <v>41.755562328558362</v>
      </c>
      <c r="F970" s="12">
        <f t="shared" si="61"/>
        <v>46.022554099359951</v>
      </c>
      <c r="G970" s="12">
        <v>664.24443767144169</v>
      </c>
      <c r="H970" s="47">
        <v>659.97744590064008</v>
      </c>
      <c r="I970" s="125">
        <f t="shared" si="62"/>
        <v>6191516.2444376713</v>
      </c>
      <c r="J970" s="125">
        <f t="shared" si="63"/>
        <v>6191511.9774459004</v>
      </c>
      <c r="K970" s="57">
        <f>VLOOKUP(A970,'Study area wells'!$A$2:$O$330,6,FALSE)</f>
        <v>6191558</v>
      </c>
      <c r="L970" s="76" t="s">
        <v>1157</v>
      </c>
      <c r="M970" s="14" t="s">
        <v>5</v>
      </c>
      <c r="N970" s="61" t="s">
        <v>1894</v>
      </c>
      <c r="O970" s="90"/>
      <c r="P970" s="76" t="s">
        <v>632</v>
      </c>
      <c r="Q970" s="104" t="s">
        <v>1893</v>
      </c>
      <c r="R970" s="119" t="s">
        <v>35</v>
      </c>
      <c r="S970" s="58"/>
    </row>
    <row r="971" spans="1:19" s="13" customFormat="1" ht="15" customHeight="1" x14ac:dyDescent="0.2">
      <c r="A971" s="38" t="s">
        <v>795</v>
      </c>
      <c r="B971" s="46">
        <v>151</v>
      </c>
      <c r="C971" s="11">
        <v>162</v>
      </c>
      <c r="D971" s="11">
        <f t="shared" si="60"/>
        <v>11</v>
      </c>
      <c r="E971" s="12">
        <v>46.022554099359951</v>
      </c>
      <c r="F971" s="12">
        <f t="shared" si="61"/>
        <v>49.37519049070405</v>
      </c>
      <c r="G971" s="12">
        <v>659.97744590064008</v>
      </c>
      <c r="H971" s="47">
        <v>656.62480950929591</v>
      </c>
      <c r="I971" s="125">
        <f t="shared" si="62"/>
        <v>6191511.9774459004</v>
      </c>
      <c r="J971" s="125">
        <f t="shared" si="63"/>
        <v>6191508.6248095091</v>
      </c>
      <c r="K971" s="57">
        <f>VLOOKUP(A971,'Study area wells'!$A$2:$O$330,6,FALSE)</f>
        <v>6191558</v>
      </c>
      <c r="L971" s="76" t="s">
        <v>1158</v>
      </c>
      <c r="M971" s="14" t="s">
        <v>44</v>
      </c>
      <c r="N971" s="61" t="s">
        <v>1102</v>
      </c>
      <c r="O971" s="90"/>
      <c r="P971" s="76" t="s">
        <v>37</v>
      </c>
      <c r="Q971" s="104" t="s">
        <v>1893</v>
      </c>
      <c r="R971" s="119" t="s">
        <v>32</v>
      </c>
      <c r="S971" s="58"/>
    </row>
    <row r="972" spans="1:19" s="13" customFormat="1" ht="15" customHeight="1" x14ac:dyDescent="0.2">
      <c r="A972" s="38" t="s">
        <v>795</v>
      </c>
      <c r="B972" s="46">
        <v>162</v>
      </c>
      <c r="C972" s="11">
        <v>170</v>
      </c>
      <c r="D972" s="11">
        <f t="shared" si="60"/>
        <v>8</v>
      </c>
      <c r="E972" s="12">
        <v>49.37519049070405</v>
      </c>
      <c r="F972" s="12">
        <f t="shared" si="61"/>
        <v>51.813471502590673</v>
      </c>
      <c r="G972" s="12">
        <v>656.62480950929591</v>
      </c>
      <c r="H972" s="47">
        <v>654.18652849740931</v>
      </c>
      <c r="I972" s="125">
        <f t="shared" si="62"/>
        <v>6191508.6248095091</v>
      </c>
      <c r="J972" s="125">
        <f t="shared" si="63"/>
        <v>6191506.1865284974</v>
      </c>
      <c r="K972" s="57">
        <f>VLOOKUP(A972,'Study area wells'!$A$2:$O$330,6,FALSE)</f>
        <v>6191558</v>
      </c>
      <c r="L972" s="76" t="s">
        <v>1159</v>
      </c>
      <c r="M972" s="14" t="s">
        <v>44</v>
      </c>
      <c r="N972" s="61" t="s">
        <v>1102</v>
      </c>
      <c r="O972" s="90"/>
      <c r="P972" s="76" t="s">
        <v>37</v>
      </c>
      <c r="Q972" s="104" t="s">
        <v>1893</v>
      </c>
      <c r="R972" s="119" t="s">
        <v>32</v>
      </c>
      <c r="S972" s="58"/>
    </row>
    <row r="973" spans="1:19" ht="15" customHeight="1" x14ac:dyDescent="0.2">
      <c r="A973" s="39" t="s">
        <v>796</v>
      </c>
      <c r="B973" s="48">
        <v>0</v>
      </c>
      <c r="C973" s="15">
        <v>180</v>
      </c>
      <c r="D973" s="15">
        <f t="shared" si="60"/>
        <v>180</v>
      </c>
      <c r="E973" s="16">
        <v>0</v>
      </c>
      <c r="F973" s="16">
        <f t="shared" si="61"/>
        <v>54.861322767448947</v>
      </c>
      <c r="G973" s="16">
        <v>791</v>
      </c>
      <c r="H973" s="49">
        <v>736.138677232551</v>
      </c>
      <c r="I973" s="125">
        <f t="shared" si="62"/>
        <v>6159388</v>
      </c>
      <c r="J973" s="125">
        <f t="shared" si="63"/>
        <v>6159333.1386772329</v>
      </c>
      <c r="K973" s="57">
        <f>VLOOKUP(A973,'Study area wells'!$A$2:$O$330,6,FALSE)</f>
        <v>6159388</v>
      </c>
      <c r="L973" s="72" t="s">
        <v>22</v>
      </c>
      <c r="M973" s="17" t="s">
        <v>3</v>
      </c>
      <c r="N973" s="62" t="s">
        <v>1102</v>
      </c>
      <c r="O973" s="87"/>
      <c r="P973" s="68" t="s">
        <v>11</v>
      </c>
      <c r="Q973" s="106" t="s">
        <v>1893</v>
      </c>
      <c r="R973" s="120" t="s">
        <v>22</v>
      </c>
    </row>
    <row r="974" spans="1:19" ht="15" customHeight="1" x14ac:dyDescent="0.2">
      <c r="A974" s="39" t="s">
        <v>796</v>
      </c>
      <c r="B974" s="48">
        <v>180</v>
      </c>
      <c r="C974" s="15">
        <v>280</v>
      </c>
      <c r="D974" s="15">
        <f t="shared" si="60"/>
        <v>100</v>
      </c>
      <c r="E974" s="16">
        <v>54.861322767448947</v>
      </c>
      <c r="F974" s="16">
        <f t="shared" si="61"/>
        <v>85.33983541603169</v>
      </c>
      <c r="G974" s="16">
        <v>736.138677232551</v>
      </c>
      <c r="H974" s="49">
        <v>705.66016458396825</v>
      </c>
      <c r="I974" s="125">
        <f t="shared" si="62"/>
        <v>6159333.1386772329</v>
      </c>
      <c r="J974" s="125">
        <f t="shared" si="63"/>
        <v>6159302.6601645844</v>
      </c>
      <c r="K974" s="57">
        <f>VLOOKUP(A974,'Study area wells'!$A$2:$O$330,6,FALSE)</f>
        <v>6159388</v>
      </c>
      <c r="L974" s="72" t="s">
        <v>544</v>
      </c>
      <c r="M974" s="17" t="s">
        <v>2</v>
      </c>
      <c r="N974" s="62" t="s">
        <v>7</v>
      </c>
      <c r="O974" s="87"/>
      <c r="P974" s="68" t="s">
        <v>15</v>
      </c>
      <c r="Q974" s="109" t="s">
        <v>7</v>
      </c>
      <c r="R974" s="120" t="s">
        <v>25</v>
      </c>
    </row>
    <row r="975" spans="1:19" ht="15" customHeight="1" x14ac:dyDescent="0.2">
      <c r="A975" s="39" t="s">
        <v>796</v>
      </c>
      <c r="B975" s="48">
        <v>280</v>
      </c>
      <c r="C975" s="15">
        <v>300</v>
      </c>
      <c r="D975" s="15">
        <f t="shared" si="60"/>
        <v>20</v>
      </c>
      <c r="E975" s="16">
        <v>85.33983541603169</v>
      </c>
      <c r="F975" s="16">
        <f t="shared" si="61"/>
        <v>91.435537945748237</v>
      </c>
      <c r="G975" s="16">
        <v>705.66016458396825</v>
      </c>
      <c r="H975" s="49">
        <v>699.56446205425175</v>
      </c>
      <c r="I975" s="125">
        <f t="shared" si="62"/>
        <v>6159302.6601645844</v>
      </c>
      <c r="J975" s="125">
        <f t="shared" si="63"/>
        <v>6159296.5644620545</v>
      </c>
      <c r="K975" s="57">
        <f>VLOOKUP(A975,'Study area wells'!$A$2:$O$330,6,FALSE)</f>
        <v>6159388</v>
      </c>
      <c r="L975" s="72" t="s">
        <v>1892</v>
      </c>
      <c r="M975" s="17" t="s">
        <v>1</v>
      </c>
      <c r="N975" s="62" t="s">
        <v>7</v>
      </c>
      <c r="O975" s="87"/>
      <c r="P975" s="68" t="s">
        <v>12</v>
      </c>
      <c r="R975" s="120" t="s">
        <v>33</v>
      </c>
    </row>
    <row r="976" spans="1:19" s="13" customFormat="1" ht="15" customHeight="1" x14ac:dyDescent="0.2">
      <c r="A976" s="38" t="s">
        <v>797</v>
      </c>
      <c r="B976" s="46">
        <v>0</v>
      </c>
      <c r="C976" s="11">
        <v>136</v>
      </c>
      <c r="D976" s="11">
        <f t="shared" si="60"/>
        <v>136</v>
      </c>
      <c r="E976" s="12">
        <v>0</v>
      </c>
      <c r="F976" s="12">
        <f t="shared" si="61"/>
        <v>41.450777202072537</v>
      </c>
      <c r="G976" s="12">
        <v>694</v>
      </c>
      <c r="H976" s="47">
        <v>652.54922279792743</v>
      </c>
      <c r="I976" s="125">
        <f t="shared" si="62"/>
        <v>6202495</v>
      </c>
      <c r="J976" s="125">
        <f t="shared" si="63"/>
        <v>6202453.5492227981</v>
      </c>
      <c r="K976" s="57">
        <f>VLOOKUP(A976,'Study area wells'!$A$2:$O$330,6,FALSE)</f>
        <v>6202495</v>
      </c>
      <c r="L976" s="76" t="s">
        <v>1160</v>
      </c>
      <c r="M976" s="14" t="s">
        <v>3</v>
      </c>
      <c r="N976" s="61" t="s">
        <v>1102</v>
      </c>
      <c r="O976" s="90"/>
      <c r="P976" s="76" t="s">
        <v>24</v>
      </c>
      <c r="Q976" s="104" t="s">
        <v>1893</v>
      </c>
      <c r="R976" s="119" t="s">
        <v>359</v>
      </c>
      <c r="S976" s="58"/>
    </row>
    <row r="977" spans="1:19" s="13" customFormat="1" ht="15" customHeight="1" x14ac:dyDescent="0.2">
      <c r="A977" s="38" t="s">
        <v>797</v>
      </c>
      <c r="B977" s="46">
        <v>136</v>
      </c>
      <c r="C977" s="11">
        <v>210</v>
      </c>
      <c r="D977" s="11">
        <f t="shared" si="60"/>
        <v>74</v>
      </c>
      <c r="E977" s="12">
        <v>41.450777202072537</v>
      </c>
      <c r="F977" s="12">
        <f t="shared" si="61"/>
        <v>64.004876562023767</v>
      </c>
      <c r="G977" s="12">
        <v>652.54922279792743</v>
      </c>
      <c r="H977" s="47">
        <v>629.99512343797619</v>
      </c>
      <c r="I977" s="125">
        <f t="shared" si="62"/>
        <v>6202453.5492227981</v>
      </c>
      <c r="J977" s="125">
        <f t="shared" si="63"/>
        <v>6202430.9951234376</v>
      </c>
      <c r="K977" s="57">
        <f>VLOOKUP(A977,'Study area wells'!$A$2:$O$330,6,FALSE)</f>
        <v>6202495</v>
      </c>
      <c r="L977" s="76" t="s">
        <v>1161</v>
      </c>
      <c r="M977" s="14" t="s">
        <v>5</v>
      </c>
      <c r="N977" s="61" t="s">
        <v>1894</v>
      </c>
      <c r="O977" s="90"/>
      <c r="P977" s="76" t="s">
        <v>19</v>
      </c>
      <c r="Q977" s="104" t="s">
        <v>1893</v>
      </c>
      <c r="R977" s="119" t="s">
        <v>35</v>
      </c>
      <c r="S977" s="58"/>
    </row>
    <row r="978" spans="1:19" s="13" customFormat="1" ht="15" customHeight="1" x14ac:dyDescent="0.2">
      <c r="A978" s="38" t="s">
        <v>797</v>
      </c>
      <c r="B978" s="46">
        <v>210</v>
      </c>
      <c r="C978" s="11">
        <v>262</v>
      </c>
      <c r="D978" s="11">
        <f t="shared" si="60"/>
        <v>52</v>
      </c>
      <c r="E978" s="12">
        <v>64.004876562023767</v>
      </c>
      <c r="F978" s="12">
        <f t="shared" si="61"/>
        <v>79.853703139286793</v>
      </c>
      <c r="G978" s="12">
        <v>629.99512343797619</v>
      </c>
      <c r="H978" s="47">
        <v>614.14629686071316</v>
      </c>
      <c r="I978" s="125">
        <f t="shared" si="62"/>
        <v>6202430.9951234376</v>
      </c>
      <c r="J978" s="125">
        <f t="shared" si="63"/>
        <v>6202415.1462968607</v>
      </c>
      <c r="K978" s="57">
        <f>VLOOKUP(A978,'Study area wells'!$A$2:$O$330,6,FALSE)</f>
        <v>6202495</v>
      </c>
      <c r="L978" s="76" t="s">
        <v>1162</v>
      </c>
      <c r="M978" s="14" t="s">
        <v>5</v>
      </c>
      <c r="N978" s="61" t="s">
        <v>1894</v>
      </c>
      <c r="O978" s="90"/>
      <c r="P978" s="76" t="s">
        <v>632</v>
      </c>
      <c r="Q978" s="104" t="s">
        <v>1893</v>
      </c>
      <c r="R978" s="119" t="s">
        <v>35</v>
      </c>
      <c r="S978" s="58"/>
    </row>
    <row r="979" spans="1:19" s="13" customFormat="1" ht="15" customHeight="1" x14ac:dyDescent="0.2">
      <c r="A979" s="38" t="s">
        <v>797</v>
      </c>
      <c r="B979" s="46">
        <v>262</v>
      </c>
      <c r="C979" s="11">
        <v>285</v>
      </c>
      <c r="D979" s="11">
        <f t="shared" si="60"/>
        <v>23</v>
      </c>
      <c r="E979" s="12">
        <v>79.853703139286793</v>
      </c>
      <c r="F979" s="12">
        <f t="shared" si="61"/>
        <v>86.86376104846083</v>
      </c>
      <c r="G979" s="12">
        <v>614.14629686071316</v>
      </c>
      <c r="H979" s="47">
        <v>607.13623895153921</v>
      </c>
      <c r="I979" s="125">
        <f t="shared" si="62"/>
        <v>6202415.1462968607</v>
      </c>
      <c r="J979" s="125">
        <f t="shared" si="63"/>
        <v>6202408.1362389512</v>
      </c>
      <c r="K979" s="57">
        <f>VLOOKUP(A979,'Study area wells'!$A$2:$O$330,6,FALSE)</f>
        <v>6202495</v>
      </c>
      <c r="L979" s="76" t="s">
        <v>1163</v>
      </c>
      <c r="M979" s="14" t="s">
        <v>1263</v>
      </c>
      <c r="N979" s="61" t="s">
        <v>1102</v>
      </c>
      <c r="O979" s="90"/>
      <c r="P979" s="76" t="s">
        <v>14</v>
      </c>
      <c r="Q979" s="104" t="s">
        <v>1893</v>
      </c>
      <c r="R979" s="119" t="s">
        <v>28</v>
      </c>
      <c r="S979" s="58"/>
    </row>
    <row r="980" spans="1:19" s="13" customFormat="1" ht="15" customHeight="1" x14ac:dyDescent="0.2">
      <c r="A980" s="38" t="s">
        <v>797</v>
      </c>
      <c r="B980" s="46">
        <v>285</v>
      </c>
      <c r="C980" s="11">
        <v>460</v>
      </c>
      <c r="D980" s="11">
        <f t="shared" si="60"/>
        <v>175</v>
      </c>
      <c r="E980" s="12">
        <v>86.86376104846083</v>
      </c>
      <c r="F980" s="12">
        <f t="shared" si="61"/>
        <v>140.20115818348063</v>
      </c>
      <c r="G980" s="12">
        <v>607.13623895153921</v>
      </c>
      <c r="H980" s="47">
        <v>553.79884181651937</v>
      </c>
      <c r="I980" s="125">
        <f t="shared" si="62"/>
        <v>6202408.1362389512</v>
      </c>
      <c r="J980" s="125">
        <f t="shared" si="63"/>
        <v>6202354.7988418164</v>
      </c>
      <c r="K980" s="57">
        <f>VLOOKUP(A980,'Study area wells'!$A$2:$O$330,6,FALSE)</f>
        <v>6202495</v>
      </c>
      <c r="L980" s="76" t="s">
        <v>1164</v>
      </c>
      <c r="M980" s="14" t="s">
        <v>3</v>
      </c>
      <c r="N980" s="61" t="s">
        <v>1102</v>
      </c>
      <c r="O980" s="90"/>
      <c r="P980" s="76" t="s">
        <v>11</v>
      </c>
      <c r="Q980" s="104" t="s">
        <v>1893</v>
      </c>
      <c r="R980" s="119" t="s">
        <v>22</v>
      </c>
      <c r="S980" s="58"/>
    </row>
    <row r="981" spans="1:19" s="13" customFormat="1" ht="15" customHeight="1" x14ac:dyDescent="0.2">
      <c r="A981" s="38" t="s">
        <v>797</v>
      </c>
      <c r="B981" s="46">
        <v>460</v>
      </c>
      <c r="C981" s="11">
        <v>500</v>
      </c>
      <c r="D981" s="11">
        <f t="shared" si="60"/>
        <v>40</v>
      </c>
      <c r="E981" s="12">
        <v>140.20115818348063</v>
      </c>
      <c r="F981" s="12">
        <f t="shared" si="61"/>
        <v>152.39256324291375</v>
      </c>
      <c r="G981" s="12">
        <v>553.79884181651937</v>
      </c>
      <c r="H981" s="47">
        <v>541.60743675708625</v>
      </c>
      <c r="I981" s="125">
        <f t="shared" si="62"/>
        <v>6202354.7988418164</v>
      </c>
      <c r="J981" s="125">
        <f t="shared" si="63"/>
        <v>6202342.6074367575</v>
      </c>
      <c r="K981" s="57">
        <f>VLOOKUP(A981,'Study area wells'!$A$2:$O$330,6,FALSE)</f>
        <v>6202495</v>
      </c>
      <c r="L981" s="76" t="s">
        <v>1163</v>
      </c>
      <c r="M981" s="14" t="s">
        <v>1263</v>
      </c>
      <c r="N981" s="61" t="s">
        <v>1102</v>
      </c>
      <c r="O981" s="90"/>
      <c r="P981" s="76" t="s">
        <v>14</v>
      </c>
      <c r="Q981" s="104" t="s">
        <v>1893</v>
      </c>
      <c r="R981" s="119" t="s">
        <v>28</v>
      </c>
      <c r="S981" s="58"/>
    </row>
    <row r="982" spans="1:19" s="13" customFormat="1" ht="15" customHeight="1" x14ac:dyDescent="0.2">
      <c r="A982" s="38" t="s">
        <v>797</v>
      </c>
      <c r="B982" s="46">
        <v>500</v>
      </c>
      <c r="C982" s="11">
        <v>510</v>
      </c>
      <c r="D982" s="11">
        <f t="shared" si="60"/>
        <v>10</v>
      </c>
      <c r="E982" s="12">
        <v>152.39256324291375</v>
      </c>
      <c r="F982" s="12">
        <f t="shared" si="61"/>
        <v>155.440414507772</v>
      </c>
      <c r="G982" s="12">
        <v>541.60743675708625</v>
      </c>
      <c r="H982" s="47">
        <v>538.55958549222805</v>
      </c>
      <c r="I982" s="125">
        <f t="shared" si="62"/>
        <v>6202342.6074367575</v>
      </c>
      <c r="J982" s="125">
        <f t="shared" si="63"/>
        <v>6202339.5595854921</v>
      </c>
      <c r="K982" s="57">
        <f>VLOOKUP(A982,'Study area wells'!$A$2:$O$330,6,FALSE)</f>
        <v>6202495</v>
      </c>
      <c r="L982" s="76" t="s">
        <v>1165</v>
      </c>
      <c r="M982" s="14" t="s">
        <v>36</v>
      </c>
      <c r="N982" s="61" t="s">
        <v>1894</v>
      </c>
      <c r="O982" s="90"/>
      <c r="P982" s="76" t="s">
        <v>1187</v>
      </c>
      <c r="Q982" s="104" t="s">
        <v>1893</v>
      </c>
      <c r="R982" s="119" t="s">
        <v>35</v>
      </c>
      <c r="S982" s="58"/>
    </row>
    <row r="983" spans="1:19" ht="15" customHeight="1" x14ac:dyDescent="0.2">
      <c r="A983" s="39" t="s">
        <v>798</v>
      </c>
      <c r="B983" s="48">
        <v>0</v>
      </c>
      <c r="C983" s="15">
        <v>48</v>
      </c>
      <c r="D983" s="15">
        <f t="shared" si="60"/>
        <v>48</v>
      </c>
      <c r="E983" s="16">
        <v>0</v>
      </c>
      <c r="F983" s="16">
        <f t="shared" si="61"/>
        <v>14.629686071319719</v>
      </c>
      <c r="G983" s="16">
        <v>700</v>
      </c>
      <c r="H983" s="49">
        <v>685.37031392868028</v>
      </c>
      <c r="I983" s="125">
        <f t="shared" si="62"/>
        <v>6203018</v>
      </c>
      <c r="J983" s="125">
        <f t="shared" si="63"/>
        <v>6203003.3703139285</v>
      </c>
      <c r="K983" s="57">
        <f>VLOOKUP(A983,'Study area wells'!$A$2:$O$330,6,FALSE)</f>
        <v>6203018</v>
      </c>
      <c r="L983" s="72" t="s">
        <v>1166</v>
      </c>
      <c r="M983" s="17" t="s">
        <v>3</v>
      </c>
      <c r="N983" s="62" t="s">
        <v>1102</v>
      </c>
      <c r="O983" s="87"/>
      <c r="P983" s="68" t="s">
        <v>11</v>
      </c>
      <c r="Q983" s="106" t="s">
        <v>1893</v>
      </c>
      <c r="R983" s="120" t="s">
        <v>22</v>
      </c>
    </row>
    <row r="984" spans="1:19" ht="15" customHeight="1" x14ac:dyDescent="0.2">
      <c r="A984" s="39" t="s">
        <v>798</v>
      </c>
      <c r="B984" s="48">
        <v>48</v>
      </c>
      <c r="C984" s="15">
        <v>288</v>
      </c>
      <c r="D984" s="15">
        <f t="shared" si="60"/>
        <v>240</v>
      </c>
      <c r="E984" s="16">
        <v>14.629686071319719</v>
      </c>
      <c r="F984" s="16">
        <f t="shared" si="61"/>
        <v>87.77811642791832</v>
      </c>
      <c r="G984" s="16">
        <v>685.37031392868028</v>
      </c>
      <c r="H984" s="49">
        <v>612.22188357208165</v>
      </c>
      <c r="I984" s="125">
        <f t="shared" si="62"/>
        <v>6203003.3703139285</v>
      </c>
      <c r="J984" s="125">
        <f t="shared" si="63"/>
        <v>6202930.2218835717</v>
      </c>
      <c r="K984" s="57">
        <f>VLOOKUP(A984,'Study area wells'!$A$2:$O$330,6,FALSE)</f>
        <v>6203018</v>
      </c>
      <c r="L984" s="72" t="s">
        <v>1167</v>
      </c>
      <c r="M984" s="17" t="s">
        <v>1263</v>
      </c>
      <c r="N984" s="62" t="s">
        <v>1102</v>
      </c>
      <c r="O984" s="87"/>
      <c r="P984" s="68" t="s">
        <v>14</v>
      </c>
      <c r="Q984" s="106" t="s">
        <v>1893</v>
      </c>
      <c r="R984" s="120" t="s">
        <v>28</v>
      </c>
    </row>
    <row r="985" spans="1:19" ht="15" customHeight="1" x14ac:dyDescent="0.2">
      <c r="A985" s="39" t="s">
        <v>798</v>
      </c>
      <c r="B985" s="48">
        <v>288</v>
      </c>
      <c r="C985" s="15">
        <v>294</v>
      </c>
      <c r="D985" s="15">
        <f t="shared" si="60"/>
        <v>6</v>
      </c>
      <c r="E985" s="16">
        <v>87.77811642791832</v>
      </c>
      <c r="F985" s="16">
        <f t="shared" si="61"/>
        <v>89.606827186833286</v>
      </c>
      <c r="G985" s="16">
        <v>612.22188357208165</v>
      </c>
      <c r="H985" s="49">
        <v>610.39317281316676</v>
      </c>
      <c r="I985" s="125">
        <f t="shared" si="62"/>
        <v>6202930.2218835717</v>
      </c>
      <c r="J985" s="125">
        <f t="shared" si="63"/>
        <v>6202928.3931728136</v>
      </c>
      <c r="K985" s="57">
        <f>VLOOKUP(A985,'Study area wells'!$A$2:$O$330,6,FALSE)</f>
        <v>6203018</v>
      </c>
      <c r="L985" s="72" t="s">
        <v>1168</v>
      </c>
      <c r="M985" s="17" t="s">
        <v>5</v>
      </c>
      <c r="N985" s="62" t="s">
        <v>1894</v>
      </c>
      <c r="O985" s="87"/>
      <c r="P985" s="68" t="s">
        <v>19</v>
      </c>
      <c r="Q985" s="106" t="s">
        <v>1893</v>
      </c>
      <c r="R985" s="120" t="s">
        <v>35</v>
      </c>
    </row>
    <row r="986" spans="1:19" ht="15" customHeight="1" x14ac:dyDescent="0.2">
      <c r="A986" s="39" t="s">
        <v>798</v>
      </c>
      <c r="B986" s="48">
        <v>294</v>
      </c>
      <c r="C986" s="15">
        <v>329</v>
      </c>
      <c r="D986" s="15">
        <f t="shared" si="60"/>
        <v>35</v>
      </c>
      <c r="E986" s="16">
        <v>89.606827186833286</v>
      </c>
      <c r="F986" s="16">
        <f t="shared" si="61"/>
        <v>100.27430661383724</v>
      </c>
      <c r="G986" s="16">
        <v>610.39317281316676</v>
      </c>
      <c r="H986" s="49">
        <v>599.72569338616279</v>
      </c>
      <c r="I986" s="125">
        <f t="shared" si="62"/>
        <v>6202928.3931728136</v>
      </c>
      <c r="J986" s="125">
        <f t="shared" si="63"/>
        <v>6202917.725693386</v>
      </c>
      <c r="K986" s="57">
        <f>VLOOKUP(A986,'Study area wells'!$A$2:$O$330,6,FALSE)</f>
        <v>6203018</v>
      </c>
      <c r="L986" s="72" t="s">
        <v>1166</v>
      </c>
      <c r="M986" s="17" t="s">
        <v>3</v>
      </c>
      <c r="N986" s="62" t="s">
        <v>1102</v>
      </c>
      <c r="O986" s="87"/>
      <c r="P986" s="68" t="s">
        <v>11</v>
      </c>
      <c r="Q986" s="106" t="s">
        <v>1893</v>
      </c>
      <c r="R986" s="120" t="s">
        <v>22</v>
      </c>
    </row>
    <row r="987" spans="1:19" ht="15" customHeight="1" x14ac:dyDescent="0.2">
      <c r="A987" s="39" t="s">
        <v>798</v>
      </c>
      <c r="B987" s="48">
        <v>329</v>
      </c>
      <c r="C987" s="15">
        <v>520</v>
      </c>
      <c r="D987" s="15">
        <f t="shared" si="60"/>
        <v>191</v>
      </c>
      <c r="E987" s="16">
        <v>100.27430661383724</v>
      </c>
      <c r="F987" s="16">
        <f t="shared" si="61"/>
        <v>158.48826577263029</v>
      </c>
      <c r="G987" s="16">
        <v>599.72569338616279</v>
      </c>
      <c r="H987" s="49">
        <v>541.51173422736974</v>
      </c>
      <c r="I987" s="125">
        <f t="shared" si="62"/>
        <v>6202917.725693386</v>
      </c>
      <c r="J987" s="125">
        <f t="shared" si="63"/>
        <v>6202859.5117342276</v>
      </c>
      <c r="K987" s="57">
        <f>VLOOKUP(A987,'Study area wells'!$A$2:$O$330,6,FALSE)</f>
        <v>6203018</v>
      </c>
      <c r="L987" s="72" t="s">
        <v>1170</v>
      </c>
      <c r="M987" s="17" t="s">
        <v>2</v>
      </c>
      <c r="N987" s="62" t="s">
        <v>7</v>
      </c>
      <c r="O987" s="87"/>
      <c r="P987" s="68" t="s">
        <v>13</v>
      </c>
      <c r="Q987" s="109" t="s">
        <v>7</v>
      </c>
      <c r="R987" s="120" t="s">
        <v>25</v>
      </c>
    </row>
    <row r="988" spans="1:19" s="13" customFormat="1" ht="15" customHeight="1" x14ac:dyDescent="0.2">
      <c r="A988" s="38" t="s">
        <v>799</v>
      </c>
      <c r="B988" s="46">
        <v>0</v>
      </c>
      <c r="C988" s="11">
        <v>100</v>
      </c>
      <c r="D988" s="11">
        <f t="shared" si="60"/>
        <v>100</v>
      </c>
      <c r="E988" s="12">
        <v>0</v>
      </c>
      <c r="F988" s="12">
        <f t="shared" si="61"/>
        <v>30.478512648582747</v>
      </c>
      <c r="G988" s="12">
        <v>650</v>
      </c>
      <c r="H988" s="47">
        <v>619.52148735141725</v>
      </c>
      <c r="I988" s="125">
        <f t="shared" si="62"/>
        <v>6202015</v>
      </c>
      <c r="J988" s="125">
        <f t="shared" si="63"/>
        <v>6201984.5214873515</v>
      </c>
      <c r="K988" s="57">
        <f>VLOOKUP(A988,'Study area wells'!$A$2:$O$330,6,FALSE)</f>
        <v>6202015</v>
      </c>
      <c r="L988" s="66" t="s">
        <v>1166</v>
      </c>
      <c r="M988" s="14" t="s">
        <v>3</v>
      </c>
      <c r="N988" s="61" t="s">
        <v>1102</v>
      </c>
      <c r="O988" s="90"/>
      <c r="P988" s="76" t="s">
        <v>11</v>
      </c>
      <c r="Q988" s="104" t="s">
        <v>1893</v>
      </c>
      <c r="R988" s="119" t="s">
        <v>22</v>
      </c>
      <c r="S988" s="58"/>
    </row>
    <row r="989" spans="1:19" s="13" customFormat="1" ht="15" customHeight="1" x14ac:dyDescent="0.2">
      <c r="A989" s="38" t="s">
        <v>799</v>
      </c>
      <c r="B989" s="46">
        <v>100</v>
      </c>
      <c r="C989" s="11">
        <v>200</v>
      </c>
      <c r="D989" s="11">
        <f t="shared" si="60"/>
        <v>100</v>
      </c>
      <c r="E989" s="12">
        <v>30.478512648582747</v>
      </c>
      <c r="F989" s="12">
        <f t="shared" si="61"/>
        <v>60.957025297165494</v>
      </c>
      <c r="G989" s="12">
        <v>619.52148735141725</v>
      </c>
      <c r="H989" s="47">
        <v>589.0429747028345</v>
      </c>
      <c r="I989" s="125">
        <f t="shared" si="62"/>
        <v>6201984.5214873515</v>
      </c>
      <c r="J989" s="125">
        <f t="shared" si="63"/>
        <v>6201954.042974703</v>
      </c>
      <c r="K989" s="57">
        <f>VLOOKUP(A989,'Study area wells'!$A$2:$O$330,6,FALSE)</f>
        <v>6202015</v>
      </c>
      <c r="L989" s="66" t="s">
        <v>1168</v>
      </c>
      <c r="M989" s="14" t="s">
        <v>5</v>
      </c>
      <c r="N989" s="61" t="s">
        <v>1894</v>
      </c>
      <c r="O989" s="90"/>
      <c r="P989" s="76" t="s">
        <v>19</v>
      </c>
      <c r="Q989" s="104" t="s">
        <v>1893</v>
      </c>
      <c r="R989" s="119" t="s">
        <v>35</v>
      </c>
      <c r="S989" s="58"/>
    </row>
    <row r="990" spans="1:19" s="13" customFormat="1" ht="15" customHeight="1" x14ac:dyDescent="0.2">
      <c r="A990" s="38" t="s">
        <v>799</v>
      </c>
      <c r="B990" s="46">
        <v>200</v>
      </c>
      <c r="C990" s="11">
        <v>400</v>
      </c>
      <c r="D990" s="11">
        <f t="shared" si="60"/>
        <v>200</v>
      </c>
      <c r="E990" s="12">
        <v>60.957025297165494</v>
      </c>
      <c r="F990" s="12">
        <f t="shared" si="61"/>
        <v>121.91405059433099</v>
      </c>
      <c r="G990" s="12">
        <v>589.0429747028345</v>
      </c>
      <c r="H990" s="47">
        <v>528.085949405669</v>
      </c>
      <c r="I990" s="125">
        <f t="shared" si="62"/>
        <v>6201954.042974703</v>
      </c>
      <c r="J990" s="125">
        <f t="shared" si="63"/>
        <v>6201893.085949406</v>
      </c>
      <c r="K990" s="57">
        <f>VLOOKUP(A990,'Study area wells'!$A$2:$O$330,6,FALSE)</f>
        <v>6202015</v>
      </c>
      <c r="L990" s="66" t="s">
        <v>1169</v>
      </c>
      <c r="M990" s="14" t="s">
        <v>1091</v>
      </c>
      <c r="N990" s="61" t="s">
        <v>7</v>
      </c>
      <c r="O990" s="90"/>
      <c r="P990" s="76" t="s">
        <v>13</v>
      </c>
      <c r="Q990" s="114" t="s">
        <v>7</v>
      </c>
      <c r="R990" s="119" t="s">
        <v>23</v>
      </c>
      <c r="S990" s="58"/>
    </row>
    <row r="991" spans="1:19" ht="15" customHeight="1" x14ac:dyDescent="0.2">
      <c r="A991" s="39" t="s">
        <v>800</v>
      </c>
      <c r="B991" s="48">
        <v>0</v>
      </c>
      <c r="C991" s="15">
        <v>10</v>
      </c>
      <c r="D991" s="15">
        <f t="shared" si="60"/>
        <v>10</v>
      </c>
      <c r="E991" s="16">
        <v>0</v>
      </c>
      <c r="F991" s="16">
        <f t="shared" si="61"/>
        <v>3.047851264858275</v>
      </c>
      <c r="G991" s="16">
        <v>694</v>
      </c>
      <c r="H991" s="49">
        <v>690.95214873514169</v>
      </c>
      <c r="I991" s="125">
        <f t="shared" si="62"/>
        <v>6182546</v>
      </c>
      <c r="J991" s="125">
        <f t="shared" si="63"/>
        <v>6182542.9521487355</v>
      </c>
      <c r="K991" s="57">
        <f>VLOOKUP(A991,'Study area wells'!$A$2:$O$330,6,FALSE)</f>
        <v>6182546</v>
      </c>
      <c r="L991" s="72" t="s">
        <v>1171</v>
      </c>
      <c r="M991" s="17" t="s">
        <v>5</v>
      </c>
      <c r="N991" s="62" t="s">
        <v>1894</v>
      </c>
      <c r="O991" s="87"/>
      <c r="P991" s="68" t="s">
        <v>19</v>
      </c>
      <c r="Q991" s="106" t="s">
        <v>1893</v>
      </c>
      <c r="R991" s="120" t="s">
        <v>35</v>
      </c>
    </row>
    <row r="992" spans="1:19" ht="15" customHeight="1" x14ac:dyDescent="0.2">
      <c r="A992" s="39" t="s">
        <v>800</v>
      </c>
      <c r="B992" s="48">
        <v>10</v>
      </c>
      <c r="C992" s="15">
        <v>110</v>
      </c>
      <c r="D992" s="15">
        <f t="shared" si="60"/>
        <v>100</v>
      </c>
      <c r="E992" s="16">
        <v>3.047851264858275</v>
      </c>
      <c r="F992" s="16">
        <f t="shared" si="61"/>
        <v>33.526363913441024</v>
      </c>
      <c r="G992" s="16">
        <v>690.95214873514169</v>
      </c>
      <c r="H992" s="49">
        <v>660.47363608655894</v>
      </c>
      <c r="I992" s="125">
        <f t="shared" si="62"/>
        <v>6182542.9521487355</v>
      </c>
      <c r="J992" s="125">
        <f t="shared" si="63"/>
        <v>6182512.4736360861</v>
      </c>
      <c r="K992" s="57">
        <f>VLOOKUP(A992,'Study area wells'!$A$2:$O$330,6,FALSE)</f>
        <v>6182546</v>
      </c>
      <c r="L992" s="72" t="s">
        <v>1172</v>
      </c>
      <c r="M992" s="17" t="s">
        <v>3</v>
      </c>
      <c r="N992" s="62" t="s">
        <v>1102</v>
      </c>
      <c r="O992" s="87"/>
      <c r="P992" s="68" t="s">
        <v>11</v>
      </c>
      <c r="Q992" s="106" t="s">
        <v>1893</v>
      </c>
      <c r="R992" s="120" t="s">
        <v>22</v>
      </c>
    </row>
    <row r="993" spans="1:19" ht="15" customHeight="1" x14ac:dyDescent="0.2">
      <c r="A993" s="39" t="s">
        <v>800</v>
      </c>
      <c r="B993" s="48">
        <v>110</v>
      </c>
      <c r="C993" s="15">
        <v>240</v>
      </c>
      <c r="D993" s="15">
        <f t="shared" si="60"/>
        <v>130</v>
      </c>
      <c r="E993" s="16">
        <v>33.526363913441024</v>
      </c>
      <c r="F993" s="16">
        <f t="shared" si="61"/>
        <v>73.148430356598595</v>
      </c>
      <c r="G993" s="16">
        <v>660.47363608655894</v>
      </c>
      <c r="H993" s="49">
        <v>620.85156964340138</v>
      </c>
      <c r="I993" s="125">
        <f t="shared" si="62"/>
        <v>6182512.4736360861</v>
      </c>
      <c r="J993" s="125">
        <f t="shared" si="63"/>
        <v>6182472.8515696432</v>
      </c>
      <c r="K993" s="57">
        <f>VLOOKUP(A993,'Study area wells'!$A$2:$O$330,6,FALSE)</f>
        <v>6182546</v>
      </c>
      <c r="L993" s="72" t="s">
        <v>1173</v>
      </c>
      <c r="M993" s="17" t="s">
        <v>5</v>
      </c>
      <c r="N993" s="62" t="s">
        <v>1894</v>
      </c>
      <c r="O993" s="87"/>
      <c r="P993" s="68" t="s">
        <v>19</v>
      </c>
      <c r="Q993" s="106" t="s">
        <v>1893</v>
      </c>
      <c r="R993" s="120" t="s">
        <v>35</v>
      </c>
    </row>
    <row r="994" spans="1:19" ht="15" customHeight="1" x14ac:dyDescent="0.2">
      <c r="A994" s="39" t="s">
        <v>800</v>
      </c>
      <c r="B994" s="48">
        <v>240</v>
      </c>
      <c r="C994" s="15">
        <v>280</v>
      </c>
      <c r="D994" s="15">
        <f t="shared" si="60"/>
        <v>40</v>
      </c>
      <c r="E994" s="16">
        <v>73.148430356598595</v>
      </c>
      <c r="F994" s="16">
        <f t="shared" si="61"/>
        <v>85.33983541603169</v>
      </c>
      <c r="G994" s="16">
        <v>620.85156964340138</v>
      </c>
      <c r="H994" s="49">
        <v>608.66016458396825</v>
      </c>
      <c r="I994" s="125">
        <f t="shared" si="62"/>
        <v>6182472.8515696432</v>
      </c>
      <c r="J994" s="125">
        <f t="shared" si="63"/>
        <v>6182460.6601645844</v>
      </c>
      <c r="K994" s="57">
        <f>VLOOKUP(A994,'Study area wells'!$A$2:$O$330,6,FALSE)</f>
        <v>6182546</v>
      </c>
      <c r="L994" s="72" t="s">
        <v>1174</v>
      </c>
      <c r="M994" s="17" t="s">
        <v>1</v>
      </c>
      <c r="N994" s="62" t="s">
        <v>7</v>
      </c>
      <c r="O994" s="87"/>
      <c r="P994" s="68" t="s">
        <v>10</v>
      </c>
      <c r="Q994" s="109" t="s">
        <v>7</v>
      </c>
      <c r="R994" s="120" t="s">
        <v>29</v>
      </c>
    </row>
    <row r="995" spans="1:19" s="36" customFormat="1" ht="15" customHeight="1" x14ac:dyDescent="0.2">
      <c r="A995" s="41" t="s">
        <v>801</v>
      </c>
      <c r="B995" s="52">
        <v>0</v>
      </c>
      <c r="C995" s="33">
        <v>12</v>
      </c>
      <c r="D995" s="33">
        <f t="shared" si="60"/>
        <v>12</v>
      </c>
      <c r="E995" s="34">
        <v>0</v>
      </c>
      <c r="F995" s="34">
        <f t="shared" si="61"/>
        <v>3.6574215178299299</v>
      </c>
      <c r="G995" s="34">
        <v>757</v>
      </c>
      <c r="H995" s="53">
        <v>753.3425784821701</v>
      </c>
      <c r="I995" s="125">
        <f t="shared" si="62"/>
        <v>6187371</v>
      </c>
      <c r="J995" s="125">
        <f t="shared" si="63"/>
        <v>6187367.3425784819</v>
      </c>
      <c r="K995" s="57">
        <f>VLOOKUP(A995,'Study area wells'!$A$2:$O$330,6,FALSE)</f>
        <v>6187371</v>
      </c>
      <c r="L995" s="77" t="s">
        <v>1175</v>
      </c>
      <c r="M995" s="35" t="s">
        <v>1263</v>
      </c>
      <c r="N995" s="65" t="s">
        <v>1102</v>
      </c>
      <c r="O995" s="92"/>
      <c r="P995" s="110" t="s">
        <v>14</v>
      </c>
      <c r="Q995" s="111" t="s">
        <v>1893</v>
      </c>
      <c r="R995" s="122" t="s">
        <v>1031</v>
      </c>
      <c r="S995" s="100"/>
    </row>
    <row r="996" spans="1:19" s="36" customFormat="1" ht="15" customHeight="1" x14ac:dyDescent="0.2">
      <c r="A996" s="41" t="s">
        <v>801</v>
      </c>
      <c r="B996" s="52">
        <v>12</v>
      </c>
      <c r="C996" s="33">
        <v>18</v>
      </c>
      <c r="D996" s="33">
        <f t="shared" si="60"/>
        <v>6</v>
      </c>
      <c r="E996" s="34">
        <v>3.6574215178299299</v>
      </c>
      <c r="F996" s="34">
        <f t="shared" si="61"/>
        <v>5.486132276744895</v>
      </c>
      <c r="G996" s="34">
        <v>753.3425784821701</v>
      </c>
      <c r="H996" s="53">
        <v>751.51386772325509</v>
      </c>
      <c r="I996" s="125">
        <f t="shared" si="62"/>
        <v>6187367.3425784819</v>
      </c>
      <c r="J996" s="125">
        <f t="shared" si="63"/>
        <v>6187365.5138677228</v>
      </c>
      <c r="K996" s="57">
        <f>VLOOKUP(A996,'Study area wells'!$A$2:$O$330,6,FALSE)</f>
        <v>6187371</v>
      </c>
      <c r="L996" s="77" t="s">
        <v>32</v>
      </c>
      <c r="M996" s="35" t="s">
        <v>44</v>
      </c>
      <c r="N996" s="65" t="s">
        <v>1102</v>
      </c>
      <c r="O996" s="92"/>
      <c r="P996" s="110" t="s">
        <v>37</v>
      </c>
      <c r="Q996" s="111" t="s">
        <v>1893</v>
      </c>
      <c r="R996" s="122" t="s">
        <v>32</v>
      </c>
      <c r="S996" s="100"/>
    </row>
    <row r="997" spans="1:19" s="36" customFormat="1" ht="15" customHeight="1" x14ac:dyDescent="0.2">
      <c r="A997" s="41" t="s">
        <v>801</v>
      </c>
      <c r="B997" s="52">
        <v>18</v>
      </c>
      <c r="C997" s="33">
        <v>30</v>
      </c>
      <c r="D997" s="33">
        <f t="shared" si="60"/>
        <v>12</v>
      </c>
      <c r="E997" s="34">
        <v>5.486132276744895</v>
      </c>
      <c r="F997" s="34">
        <f t="shared" si="61"/>
        <v>9.1435537945748244</v>
      </c>
      <c r="G997" s="34">
        <v>751.51386772325509</v>
      </c>
      <c r="H997" s="53">
        <v>747.85644620542519</v>
      </c>
      <c r="I997" s="125">
        <f t="shared" si="62"/>
        <v>6187365.5138677228</v>
      </c>
      <c r="J997" s="125">
        <f t="shared" si="63"/>
        <v>6187361.8564462056</v>
      </c>
      <c r="K997" s="57">
        <f>VLOOKUP(A997,'Study area wells'!$A$2:$O$330,6,FALSE)</f>
        <v>6187371</v>
      </c>
      <c r="L997" s="77" t="s">
        <v>233</v>
      </c>
      <c r="M997" s="35" t="s">
        <v>5</v>
      </c>
      <c r="N997" s="65" t="s">
        <v>1894</v>
      </c>
      <c r="O997" s="92"/>
      <c r="P997" s="110" t="s">
        <v>632</v>
      </c>
      <c r="Q997" s="111" t="s">
        <v>1893</v>
      </c>
      <c r="R997" s="122" t="s">
        <v>35</v>
      </c>
      <c r="S997" s="100"/>
    </row>
    <row r="998" spans="1:19" s="36" customFormat="1" ht="15" customHeight="1" x14ac:dyDescent="0.2">
      <c r="A998" s="41" t="s">
        <v>801</v>
      </c>
      <c r="B998" s="52">
        <v>30</v>
      </c>
      <c r="C998" s="33">
        <v>50</v>
      </c>
      <c r="D998" s="33">
        <f t="shared" si="60"/>
        <v>20</v>
      </c>
      <c r="E998" s="34">
        <v>9.1435537945748244</v>
      </c>
      <c r="F998" s="34">
        <f t="shared" si="61"/>
        <v>15.239256324291373</v>
      </c>
      <c r="G998" s="34">
        <v>747.85644620542519</v>
      </c>
      <c r="H998" s="53">
        <v>741.76074367570868</v>
      </c>
      <c r="I998" s="125">
        <f t="shared" si="62"/>
        <v>6187361.8564462056</v>
      </c>
      <c r="J998" s="125">
        <f t="shared" si="63"/>
        <v>6187355.7607436758</v>
      </c>
      <c r="K998" s="57">
        <f>VLOOKUP(A998,'Study area wells'!$A$2:$O$330,6,FALSE)</f>
        <v>6187371</v>
      </c>
      <c r="L998" s="77" t="s">
        <v>1176</v>
      </c>
      <c r="M998" s="35" t="s">
        <v>1263</v>
      </c>
      <c r="N998" s="65" t="s">
        <v>1102</v>
      </c>
      <c r="O998" s="92"/>
      <c r="P998" s="110" t="s">
        <v>14</v>
      </c>
      <c r="Q998" s="111" t="s">
        <v>1893</v>
      </c>
      <c r="R998" s="122" t="s">
        <v>1028</v>
      </c>
      <c r="S998" s="100"/>
    </row>
    <row r="999" spans="1:19" s="36" customFormat="1" ht="15" customHeight="1" x14ac:dyDescent="0.2">
      <c r="A999" s="41" t="s">
        <v>801</v>
      </c>
      <c r="B999" s="52">
        <v>50</v>
      </c>
      <c r="C999" s="33">
        <v>150</v>
      </c>
      <c r="D999" s="33">
        <f t="shared" si="60"/>
        <v>100</v>
      </c>
      <c r="E999" s="34">
        <v>15.239256324291373</v>
      </c>
      <c r="F999" s="34">
        <f t="shared" si="61"/>
        <v>45.717768972874119</v>
      </c>
      <c r="G999" s="34">
        <v>741.76074367570868</v>
      </c>
      <c r="H999" s="53">
        <v>711.28223102712593</v>
      </c>
      <c r="I999" s="125">
        <f t="shared" si="62"/>
        <v>6187355.7607436758</v>
      </c>
      <c r="J999" s="125">
        <f t="shared" si="63"/>
        <v>6187325.2822310273</v>
      </c>
      <c r="K999" s="57">
        <f>VLOOKUP(A999,'Study area wells'!$A$2:$O$330,6,FALSE)</f>
        <v>6187371</v>
      </c>
      <c r="L999" s="77" t="s">
        <v>1177</v>
      </c>
      <c r="M999" s="35" t="s">
        <v>2</v>
      </c>
      <c r="N999" s="65" t="s">
        <v>7</v>
      </c>
      <c r="O999" s="92"/>
      <c r="P999" s="110" t="s">
        <v>15</v>
      </c>
      <c r="Q999" s="117" t="s">
        <v>7</v>
      </c>
      <c r="R999" s="122" t="s">
        <v>25</v>
      </c>
      <c r="S999" s="100"/>
    </row>
    <row r="1000" spans="1:19" s="36" customFormat="1" ht="15" customHeight="1" x14ac:dyDescent="0.2">
      <c r="A1000" s="41" t="s">
        <v>801</v>
      </c>
      <c r="B1000" s="52">
        <v>150</v>
      </c>
      <c r="C1000" s="33">
        <v>160</v>
      </c>
      <c r="D1000" s="33">
        <f t="shared" si="60"/>
        <v>10</v>
      </c>
      <c r="E1000" s="34">
        <v>45.717768972874119</v>
      </c>
      <c r="F1000" s="34">
        <f t="shared" si="61"/>
        <v>48.765620237732399</v>
      </c>
      <c r="G1000" s="34">
        <v>711.28223102712593</v>
      </c>
      <c r="H1000" s="53">
        <v>708.23437976226762</v>
      </c>
      <c r="I1000" s="125">
        <f t="shared" si="62"/>
        <v>6187325.2822310273</v>
      </c>
      <c r="J1000" s="125">
        <f t="shared" si="63"/>
        <v>6187322.2343797619</v>
      </c>
      <c r="K1000" s="57">
        <f>VLOOKUP(A1000,'Study area wells'!$A$2:$O$330,6,FALSE)</f>
        <v>6187371</v>
      </c>
      <c r="L1000" s="77" t="s">
        <v>1178</v>
      </c>
      <c r="M1000" s="35" t="s">
        <v>1</v>
      </c>
      <c r="N1000" s="65" t="s">
        <v>7</v>
      </c>
      <c r="O1000" s="92"/>
      <c r="P1000" s="110" t="s">
        <v>10</v>
      </c>
      <c r="Q1000" s="117" t="s">
        <v>7</v>
      </c>
      <c r="R1000" s="122" t="s">
        <v>29</v>
      </c>
      <c r="S1000" s="100"/>
    </row>
    <row r="1001" spans="1:19" s="13" customFormat="1" ht="15" customHeight="1" x14ac:dyDescent="0.2">
      <c r="A1001" s="38" t="s">
        <v>802</v>
      </c>
      <c r="B1001" s="46">
        <v>0</v>
      </c>
      <c r="C1001" s="11">
        <v>200</v>
      </c>
      <c r="D1001" s="11">
        <f t="shared" si="60"/>
        <v>200</v>
      </c>
      <c r="E1001" s="12">
        <v>0</v>
      </c>
      <c r="F1001" s="12">
        <f t="shared" si="61"/>
        <v>60.957025297165494</v>
      </c>
      <c r="G1001" s="12">
        <v>750</v>
      </c>
      <c r="H1001" s="47">
        <v>689.0429747028345</v>
      </c>
      <c r="I1001" s="125">
        <f t="shared" si="62"/>
        <v>6184323</v>
      </c>
      <c r="J1001" s="125">
        <f t="shared" si="63"/>
        <v>6184262.042974703</v>
      </c>
      <c r="K1001" s="57">
        <f>VLOOKUP(A1001,'Study area wells'!$A$2:$O$330,6,FALSE)</f>
        <v>6184323</v>
      </c>
      <c r="L1001" s="73" t="s">
        <v>233</v>
      </c>
      <c r="M1001" s="14" t="s">
        <v>5</v>
      </c>
      <c r="N1001" s="61" t="s">
        <v>1894</v>
      </c>
      <c r="O1001" s="90"/>
      <c r="P1001" s="76" t="s">
        <v>632</v>
      </c>
      <c r="Q1001" s="114"/>
      <c r="R1001" s="119" t="s">
        <v>35</v>
      </c>
      <c r="S1001" s="58"/>
    </row>
    <row r="1002" spans="1:19" s="13" customFormat="1" ht="15" customHeight="1" x14ac:dyDescent="0.2">
      <c r="A1002" s="38" t="s">
        <v>802</v>
      </c>
      <c r="B1002" s="46">
        <v>200</v>
      </c>
      <c r="C1002" s="11">
        <v>210</v>
      </c>
      <c r="D1002" s="11">
        <f t="shared" si="60"/>
        <v>10</v>
      </c>
      <c r="E1002" s="12">
        <v>60.957025297165494</v>
      </c>
      <c r="F1002" s="12">
        <f t="shared" si="61"/>
        <v>64.004876562023767</v>
      </c>
      <c r="G1002" s="12">
        <v>689.0429747028345</v>
      </c>
      <c r="H1002" s="47">
        <v>685.99512343797619</v>
      </c>
      <c r="I1002" s="125">
        <f t="shared" si="62"/>
        <v>6184262.042974703</v>
      </c>
      <c r="J1002" s="125">
        <f t="shared" si="63"/>
        <v>6184258.9951234376</v>
      </c>
      <c r="K1002" s="57">
        <f>VLOOKUP(A1002,'Study area wells'!$A$2:$O$330,6,FALSE)</f>
        <v>6184323</v>
      </c>
      <c r="L1002" s="73" t="s">
        <v>1179</v>
      </c>
      <c r="M1002" s="14" t="s">
        <v>1263</v>
      </c>
      <c r="N1002" s="61" t="s">
        <v>1102</v>
      </c>
      <c r="O1002" s="90"/>
      <c r="P1002" s="76" t="s">
        <v>14</v>
      </c>
      <c r="Q1002" s="114"/>
      <c r="R1002" s="119" t="s">
        <v>148</v>
      </c>
      <c r="S1002" s="58"/>
    </row>
    <row r="1003" spans="1:19" s="13" customFormat="1" ht="15" customHeight="1" x14ac:dyDescent="0.2">
      <c r="A1003" s="38" t="s">
        <v>802</v>
      </c>
      <c r="B1003" s="46">
        <v>210</v>
      </c>
      <c r="C1003" s="11">
        <v>300</v>
      </c>
      <c r="D1003" s="11">
        <f t="shared" si="60"/>
        <v>90</v>
      </c>
      <c r="E1003" s="12">
        <v>64.004876562023767</v>
      </c>
      <c r="F1003" s="12">
        <f t="shared" si="61"/>
        <v>91.435537945748237</v>
      </c>
      <c r="G1003" s="12">
        <v>685.99512343797619</v>
      </c>
      <c r="H1003" s="47">
        <v>658.56446205425175</v>
      </c>
      <c r="I1003" s="125">
        <f t="shared" si="62"/>
        <v>6184258.9951234376</v>
      </c>
      <c r="J1003" s="125">
        <f t="shared" si="63"/>
        <v>6184231.5644620545</v>
      </c>
      <c r="K1003" s="57">
        <f>VLOOKUP(A1003,'Study area wells'!$A$2:$O$330,6,FALSE)</f>
        <v>6184323</v>
      </c>
      <c r="L1003" s="73" t="s">
        <v>1137</v>
      </c>
      <c r="M1003" s="14" t="s">
        <v>2</v>
      </c>
      <c r="N1003" s="61" t="s">
        <v>7</v>
      </c>
      <c r="O1003" s="90"/>
      <c r="P1003" s="76" t="s">
        <v>15</v>
      </c>
      <c r="Q1003" s="114" t="s">
        <v>7</v>
      </c>
      <c r="R1003" s="119" t="s">
        <v>25</v>
      </c>
      <c r="S1003" s="58"/>
    </row>
    <row r="1004" spans="1:19" s="13" customFormat="1" ht="15" customHeight="1" x14ac:dyDescent="0.2">
      <c r="A1004" s="38" t="s">
        <v>802</v>
      </c>
      <c r="B1004" s="46">
        <v>300</v>
      </c>
      <c r="C1004" s="11">
        <v>320</v>
      </c>
      <c r="D1004" s="11">
        <f t="shared" si="60"/>
        <v>20</v>
      </c>
      <c r="E1004" s="12">
        <v>91.435537945748237</v>
      </c>
      <c r="F1004" s="12">
        <f t="shared" si="61"/>
        <v>97.531240475464799</v>
      </c>
      <c r="G1004" s="12">
        <v>658.56446205425175</v>
      </c>
      <c r="H1004" s="47">
        <v>652.46875952453524</v>
      </c>
      <c r="I1004" s="125">
        <f t="shared" si="62"/>
        <v>6184231.5644620545</v>
      </c>
      <c r="J1004" s="125">
        <f t="shared" si="63"/>
        <v>6184225.4687595246</v>
      </c>
      <c r="K1004" s="57">
        <f>VLOOKUP(A1004,'Study area wells'!$A$2:$O$330,6,FALSE)</f>
        <v>6184323</v>
      </c>
      <c r="L1004" s="73" t="s">
        <v>1180</v>
      </c>
      <c r="M1004" s="14" t="s">
        <v>2</v>
      </c>
      <c r="N1004" s="61" t="s">
        <v>7</v>
      </c>
      <c r="O1004" s="90"/>
      <c r="P1004" s="76" t="s">
        <v>15</v>
      </c>
      <c r="Q1004" s="114" t="s">
        <v>7</v>
      </c>
      <c r="R1004" s="119" t="s">
        <v>25</v>
      </c>
      <c r="S1004" s="58"/>
    </row>
    <row r="1005" spans="1:19" s="13" customFormat="1" ht="15" customHeight="1" x14ac:dyDescent="0.2">
      <c r="A1005" s="38" t="s">
        <v>802</v>
      </c>
      <c r="B1005" s="46">
        <v>320</v>
      </c>
      <c r="C1005" s="11">
        <v>500</v>
      </c>
      <c r="D1005" s="11">
        <f t="shared" si="60"/>
        <v>180</v>
      </c>
      <c r="E1005" s="12">
        <v>97.531240475464799</v>
      </c>
      <c r="F1005" s="12">
        <f t="shared" si="61"/>
        <v>152.39256324291375</v>
      </c>
      <c r="G1005" s="12">
        <v>652.46875952453524</v>
      </c>
      <c r="H1005" s="47">
        <v>597.60743675708625</v>
      </c>
      <c r="I1005" s="125">
        <f t="shared" si="62"/>
        <v>6184225.4687595246</v>
      </c>
      <c r="J1005" s="125">
        <f t="shared" si="63"/>
        <v>6184170.6074367575</v>
      </c>
      <c r="K1005" s="57">
        <f>VLOOKUP(A1005,'Study area wells'!$A$2:$O$330,6,FALSE)</f>
        <v>6184323</v>
      </c>
      <c r="L1005" s="73" t="s">
        <v>1181</v>
      </c>
      <c r="M1005" s="14" t="s">
        <v>2</v>
      </c>
      <c r="N1005" s="61" t="s">
        <v>7</v>
      </c>
      <c r="O1005" s="90"/>
      <c r="P1005" s="76" t="s">
        <v>15</v>
      </c>
      <c r="Q1005" s="114" t="s">
        <v>7</v>
      </c>
      <c r="R1005" s="119" t="s">
        <v>25</v>
      </c>
      <c r="S1005" s="58"/>
    </row>
    <row r="1006" spans="1:19" ht="15" customHeight="1" x14ac:dyDescent="0.2">
      <c r="A1006" s="39" t="s">
        <v>803</v>
      </c>
      <c r="B1006" s="48">
        <v>0</v>
      </c>
      <c r="C1006" s="15">
        <v>30</v>
      </c>
      <c r="D1006" s="15">
        <f t="shared" si="60"/>
        <v>30</v>
      </c>
      <c r="E1006" s="16">
        <v>0</v>
      </c>
      <c r="F1006" s="16">
        <f t="shared" si="61"/>
        <v>9.1435537945748244</v>
      </c>
      <c r="G1006" s="16">
        <v>740</v>
      </c>
      <c r="H1006" s="49">
        <v>730.85644620542519</v>
      </c>
      <c r="I1006" s="125">
        <f t="shared" si="62"/>
        <v>6189085</v>
      </c>
      <c r="J1006" s="125">
        <f t="shared" si="63"/>
        <v>6189075.8564462056</v>
      </c>
      <c r="K1006" s="57">
        <f>VLOOKUP(A1006,'Study area wells'!$A$2:$O$330,6,FALSE)</f>
        <v>6189085</v>
      </c>
      <c r="L1006" s="68" t="s">
        <v>804</v>
      </c>
      <c r="M1006" s="17" t="s">
        <v>1263</v>
      </c>
      <c r="N1006" s="62" t="s">
        <v>1102</v>
      </c>
      <c r="O1006" s="87"/>
      <c r="P1006" s="68" t="s">
        <v>14</v>
      </c>
      <c r="Q1006" s="106" t="s">
        <v>1893</v>
      </c>
      <c r="R1006" s="120" t="s">
        <v>1032</v>
      </c>
    </row>
    <row r="1007" spans="1:19" ht="15" customHeight="1" x14ac:dyDescent="0.2">
      <c r="A1007" s="39" t="s">
        <v>803</v>
      </c>
      <c r="B1007" s="48">
        <v>30</v>
      </c>
      <c r="C1007" s="15">
        <v>45</v>
      </c>
      <c r="D1007" s="15">
        <f t="shared" si="60"/>
        <v>15</v>
      </c>
      <c r="E1007" s="16">
        <v>9.1435537945748244</v>
      </c>
      <c r="F1007" s="16">
        <f t="shared" si="61"/>
        <v>13.715330691862237</v>
      </c>
      <c r="G1007" s="16">
        <v>730.85644620542519</v>
      </c>
      <c r="H1007" s="49">
        <v>726.28466930813772</v>
      </c>
      <c r="I1007" s="125">
        <f t="shared" si="62"/>
        <v>6189075.8564462056</v>
      </c>
      <c r="J1007" s="125">
        <f t="shared" si="63"/>
        <v>6189071.284669308</v>
      </c>
      <c r="K1007" s="57">
        <f>VLOOKUP(A1007,'Study area wells'!$A$2:$O$330,6,FALSE)</f>
        <v>6189085</v>
      </c>
      <c r="L1007" s="68" t="s">
        <v>805</v>
      </c>
      <c r="M1007" s="17" t="s">
        <v>2</v>
      </c>
      <c r="N1007" s="62" t="s">
        <v>7</v>
      </c>
      <c r="O1007" s="87"/>
      <c r="P1007" s="68" t="s">
        <v>15</v>
      </c>
      <c r="Q1007" s="109" t="s">
        <v>7</v>
      </c>
      <c r="R1007" s="120" t="s">
        <v>25</v>
      </c>
    </row>
    <row r="1008" spans="1:19" ht="15" customHeight="1" x14ac:dyDescent="0.2">
      <c r="A1008" s="39" t="s">
        <v>803</v>
      </c>
      <c r="B1008" s="48">
        <v>45</v>
      </c>
      <c r="C1008" s="15">
        <v>52</v>
      </c>
      <c r="D1008" s="15">
        <f t="shared" si="60"/>
        <v>7</v>
      </c>
      <c r="E1008" s="16">
        <v>13.715330691862237</v>
      </c>
      <c r="F1008" s="16">
        <f t="shared" si="61"/>
        <v>15.848826577263029</v>
      </c>
      <c r="G1008" s="16">
        <v>726.28466930813772</v>
      </c>
      <c r="H1008" s="49">
        <v>724.15117342273697</v>
      </c>
      <c r="I1008" s="125">
        <f t="shared" si="62"/>
        <v>6189071.284669308</v>
      </c>
      <c r="J1008" s="125">
        <f t="shared" si="63"/>
        <v>6189069.151173423</v>
      </c>
      <c r="K1008" s="57">
        <f>VLOOKUP(A1008,'Study area wells'!$A$2:$O$330,6,FALSE)</f>
        <v>6189085</v>
      </c>
      <c r="L1008" s="68" t="s">
        <v>1185</v>
      </c>
      <c r="M1008" s="17" t="s">
        <v>1077</v>
      </c>
      <c r="N1008" s="62" t="s">
        <v>7</v>
      </c>
      <c r="O1008" s="87"/>
      <c r="P1008" s="68" t="s">
        <v>1200</v>
      </c>
      <c r="Q1008" s="109" t="s">
        <v>7</v>
      </c>
      <c r="R1008" s="120" t="s">
        <v>29</v>
      </c>
    </row>
    <row r="1009" spans="1:19" ht="15" customHeight="1" x14ac:dyDescent="0.2">
      <c r="A1009" s="39" t="s">
        <v>803</v>
      </c>
      <c r="B1009" s="48">
        <v>52</v>
      </c>
      <c r="C1009" s="15">
        <v>120</v>
      </c>
      <c r="D1009" s="15">
        <f t="shared" si="60"/>
        <v>68</v>
      </c>
      <c r="E1009" s="16">
        <v>15.848826577263029</v>
      </c>
      <c r="F1009" s="16">
        <f t="shared" si="61"/>
        <v>36.574215178299298</v>
      </c>
      <c r="G1009" s="16">
        <v>724.15117342273697</v>
      </c>
      <c r="H1009" s="49">
        <v>703.42578482170074</v>
      </c>
      <c r="I1009" s="125">
        <f t="shared" si="62"/>
        <v>6189069.151173423</v>
      </c>
      <c r="J1009" s="125">
        <f t="shared" si="63"/>
        <v>6189048.4257848216</v>
      </c>
      <c r="K1009" s="57">
        <f>VLOOKUP(A1009,'Study area wells'!$A$2:$O$330,6,FALSE)</f>
        <v>6189085</v>
      </c>
      <c r="L1009" s="68" t="s">
        <v>806</v>
      </c>
      <c r="M1009" s="17" t="s">
        <v>2</v>
      </c>
      <c r="N1009" s="62" t="s">
        <v>7</v>
      </c>
      <c r="O1009" s="87" t="s">
        <v>1216</v>
      </c>
      <c r="P1009" s="68" t="s">
        <v>1191</v>
      </c>
      <c r="Q1009" s="109" t="s">
        <v>7</v>
      </c>
      <c r="R1009" s="120" t="s">
        <v>25</v>
      </c>
    </row>
    <row r="1010" spans="1:19" ht="15" customHeight="1" x14ac:dyDescent="0.2">
      <c r="A1010" s="39" t="s">
        <v>803</v>
      </c>
      <c r="B1010" s="48">
        <v>120</v>
      </c>
      <c r="C1010" s="15">
        <v>122</v>
      </c>
      <c r="D1010" s="15">
        <f t="shared" si="60"/>
        <v>2</v>
      </c>
      <c r="E1010" s="16">
        <v>36.574215178299298</v>
      </c>
      <c r="F1010" s="16">
        <f t="shared" si="61"/>
        <v>37.183785431270955</v>
      </c>
      <c r="G1010" s="16">
        <v>703.42578482170074</v>
      </c>
      <c r="H1010" s="49">
        <v>702.81621456872904</v>
      </c>
      <c r="I1010" s="125">
        <f t="shared" si="62"/>
        <v>6189048.4257848216</v>
      </c>
      <c r="J1010" s="125">
        <f t="shared" si="63"/>
        <v>6189047.8162145689</v>
      </c>
      <c r="K1010" s="57">
        <f>VLOOKUP(A1010,'Study area wells'!$A$2:$O$330,6,FALSE)</f>
        <v>6189085</v>
      </c>
      <c r="L1010" s="68" t="s">
        <v>1184</v>
      </c>
      <c r="M1010" s="17" t="s">
        <v>1</v>
      </c>
      <c r="N1010" s="62" t="s">
        <v>7</v>
      </c>
      <c r="O1010" s="87"/>
      <c r="P1010" s="68" t="s">
        <v>10</v>
      </c>
      <c r="Q1010" s="109" t="s">
        <v>7</v>
      </c>
      <c r="R1010" s="120" t="s">
        <v>29</v>
      </c>
    </row>
    <row r="1011" spans="1:19" ht="15" customHeight="1" x14ac:dyDescent="0.2">
      <c r="A1011" s="39" t="s">
        <v>803</v>
      </c>
      <c r="B1011" s="48">
        <v>122</v>
      </c>
      <c r="C1011" s="15">
        <v>138</v>
      </c>
      <c r="D1011" s="15">
        <f t="shared" si="60"/>
        <v>16</v>
      </c>
      <c r="E1011" s="16">
        <v>37.183785431270955</v>
      </c>
      <c r="F1011" s="16">
        <f t="shared" si="61"/>
        <v>42.060347455044194</v>
      </c>
      <c r="G1011" s="16">
        <v>702.81621456872904</v>
      </c>
      <c r="H1011" s="49">
        <v>697.93965254495583</v>
      </c>
      <c r="I1011" s="125">
        <f t="shared" si="62"/>
        <v>6189047.8162145689</v>
      </c>
      <c r="J1011" s="125">
        <f t="shared" si="63"/>
        <v>6189042.9396525454</v>
      </c>
      <c r="K1011" s="57">
        <f>VLOOKUP(A1011,'Study area wells'!$A$2:$O$330,6,FALSE)</f>
        <v>6189085</v>
      </c>
      <c r="L1011" s="68" t="s">
        <v>807</v>
      </c>
      <c r="M1011" s="17" t="s">
        <v>1091</v>
      </c>
      <c r="N1011" s="62" t="s">
        <v>7</v>
      </c>
      <c r="O1011" s="87"/>
      <c r="P1011" s="68" t="s">
        <v>13</v>
      </c>
      <c r="Q1011" s="109" t="s">
        <v>7</v>
      </c>
      <c r="R1011" s="120" t="s">
        <v>397</v>
      </c>
    </row>
    <row r="1012" spans="1:19" ht="15" customHeight="1" x14ac:dyDescent="0.2">
      <c r="A1012" s="39" t="s">
        <v>803</v>
      </c>
      <c r="B1012" s="48">
        <v>138</v>
      </c>
      <c r="C1012" s="15">
        <v>162</v>
      </c>
      <c r="D1012" s="15">
        <f t="shared" si="60"/>
        <v>24</v>
      </c>
      <c r="E1012" s="16">
        <v>42.060347455044194</v>
      </c>
      <c r="F1012" s="16">
        <f t="shared" si="61"/>
        <v>49.37519049070405</v>
      </c>
      <c r="G1012" s="16">
        <v>697.93965254495583</v>
      </c>
      <c r="H1012" s="49">
        <v>690.62480950929591</v>
      </c>
      <c r="I1012" s="125">
        <f t="shared" si="62"/>
        <v>6189042.9396525454</v>
      </c>
      <c r="J1012" s="125">
        <f t="shared" si="63"/>
        <v>6189035.6248095091</v>
      </c>
      <c r="K1012" s="57">
        <f>VLOOKUP(A1012,'Study area wells'!$A$2:$O$330,6,FALSE)</f>
        <v>6189085</v>
      </c>
      <c r="L1012" s="68" t="s">
        <v>808</v>
      </c>
      <c r="M1012" s="17" t="s">
        <v>1</v>
      </c>
      <c r="N1012" s="62" t="s">
        <v>7</v>
      </c>
      <c r="O1012" s="87"/>
      <c r="P1012" s="68" t="s">
        <v>13</v>
      </c>
      <c r="Q1012" s="109" t="s">
        <v>7</v>
      </c>
      <c r="R1012" s="120" t="s">
        <v>29</v>
      </c>
    </row>
    <row r="1013" spans="1:19" ht="15" customHeight="1" x14ac:dyDescent="0.2">
      <c r="A1013" s="39" t="s">
        <v>803</v>
      </c>
      <c r="B1013" s="48">
        <v>162</v>
      </c>
      <c r="C1013" s="15">
        <v>163</v>
      </c>
      <c r="D1013" s="15">
        <f t="shared" si="60"/>
        <v>1</v>
      </c>
      <c r="E1013" s="16">
        <v>49.37519049070405</v>
      </c>
      <c r="F1013" s="16">
        <f t="shared" si="61"/>
        <v>49.679975617189882</v>
      </c>
      <c r="G1013" s="16">
        <v>690.62480950929591</v>
      </c>
      <c r="H1013" s="49">
        <v>690.32002438281006</v>
      </c>
      <c r="I1013" s="125">
        <f t="shared" si="62"/>
        <v>6189035.6248095091</v>
      </c>
      <c r="J1013" s="125">
        <f t="shared" si="63"/>
        <v>6189035.3200243833</v>
      </c>
      <c r="K1013" s="57">
        <f>VLOOKUP(A1013,'Study area wells'!$A$2:$O$330,6,FALSE)</f>
        <v>6189085</v>
      </c>
      <c r="L1013" s="68" t="s">
        <v>1183</v>
      </c>
      <c r="M1013" s="17" t="s">
        <v>1</v>
      </c>
      <c r="N1013" s="62" t="s">
        <v>7</v>
      </c>
      <c r="O1013" s="87"/>
      <c r="P1013" s="68" t="s">
        <v>10</v>
      </c>
      <c r="Q1013" s="109" t="s">
        <v>7</v>
      </c>
      <c r="R1013" s="120" t="s">
        <v>29</v>
      </c>
    </row>
    <row r="1014" spans="1:19" ht="15" customHeight="1" x14ac:dyDescent="0.2">
      <c r="A1014" s="39" t="s">
        <v>803</v>
      </c>
      <c r="B1014" s="48">
        <v>163</v>
      </c>
      <c r="C1014" s="15">
        <v>185</v>
      </c>
      <c r="D1014" s="15">
        <f t="shared" si="60"/>
        <v>22</v>
      </c>
      <c r="E1014" s="16">
        <v>49.679975617189882</v>
      </c>
      <c r="F1014" s="16">
        <f t="shared" si="61"/>
        <v>56.385248399878087</v>
      </c>
      <c r="G1014" s="16">
        <v>690.32002438281006</v>
      </c>
      <c r="H1014" s="49">
        <v>683.61475160012196</v>
      </c>
      <c r="I1014" s="125">
        <f t="shared" si="62"/>
        <v>6189035.3200243833</v>
      </c>
      <c r="J1014" s="125">
        <f t="shared" si="63"/>
        <v>6189028.6147515997</v>
      </c>
      <c r="K1014" s="57">
        <f>VLOOKUP(A1014,'Study area wells'!$A$2:$O$330,6,FALSE)</f>
        <v>6189085</v>
      </c>
      <c r="L1014" s="68" t="s">
        <v>1182</v>
      </c>
      <c r="M1014" s="17" t="s">
        <v>1</v>
      </c>
      <c r="N1014" s="62" t="s">
        <v>7</v>
      </c>
      <c r="O1014" s="87" t="s">
        <v>1217</v>
      </c>
      <c r="P1014" s="68" t="s">
        <v>13</v>
      </c>
      <c r="Q1014" s="109" t="s">
        <v>7</v>
      </c>
      <c r="R1014" s="120" t="s">
        <v>29</v>
      </c>
    </row>
    <row r="1015" spans="1:19" ht="15" customHeight="1" x14ac:dyDescent="0.2">
      <c r="A1015" s="39" t="s">
        <v>803</v>
      </c>
      <c r="B1015" s="48">
        <v>185</v>
      </c>
      <c r="C1015" s="15">
        <v>195</v>
      </c>
      <c r="D1015" s="15">
        <f t="shared" si="60"/>
        <v>10</v>
      </c>
      <c r="E1015" s="16">
        <v>56.385248399878087</v>
      </c>
      <c r="F1015" s="16">
        <f t="shared" si="61"/>
        <v>59.433099664736361</v>
      </c>
      <c r="G1015" s="16">
        <v>683.61475160012196</v>
      </c>
      <c r="H1015" s="49">
        <v>680.56690033526365</v>
      </c>
      <c r="I1015" s="125">
        <f t="shared" si="62"/>
        <v>6189028.6147515997</v>
      </c>
      <c r="J1015" s="125">
        <f t="shared" si="63"/>
        <v>6189025.5669003353</v>
      </c>
      <c r="K1015" s="57">
        <f>VLOOKUP(A1015,'Study area wells'!$A$2:$O$330,6,FALSE)</f>
        <v>6189085</v>
      </c>
      <c r="L1015" s="68" t="s">
        <v>25</v>
      </c>
      <c r="M1015" s="17" t="s">
        <v>2</v>
      </c>
      <c r="N1015" s="62" t="s">
        <v>7</v>
      </c>
      <c r="O1015" s="87" t="s">
        <v>1217</v>
      </c>
      <c r="P1015" s="68" t="s">
        <v>15</v>
      </c>
      <c r="Q1015" s="109" t="s">
        <v>7</v>
      </c>
      <c r="R1015" s="120" t="s">
        <v>25</v>
      </c>
    </row>
    <row r="1016" spans="1:19" s="13" customFormat="1" ht="15" customHeight="1" x14ac:dyDescent="0.2">
      <c r="A1016" s="38" t="s">
        <v>809</v>
      </c>
      <c r="B1016" s="46">
        <v>0</v>
      </c>
      <c r="C1016" s="11">
        <v>4</v>
      </c>
      <c r="D1016" s="11">
        <f t="shared" si="60"/>
        <v>4</v>
      </c>
      <c r="E1016" s="12">
        <v>0</v>
      </c>
      <c r="F1016" s="12">
        <f t="shared" si="61"/>
        <v>1.2191405059433098</v>
      </c>
      <c r="G1016" s="12">
        <v>715</v>
      </c>
      <c r="H1016" s="47">
        <v>713.7808594940567</v>
      </c>
      <c r="I1016" s="125">
        <f t="shared" si="62"/>
        <v>6189795</v>
      </c>
      <c r="J1016" s="125">
        <f t="shared" si="63"/>
        <v>6189793.7808594937</v>
      </c>
      <c r="K1016" s="57">
        <f>VLOOKUP(A1016,'Study area wells'!$A$2:$O$330,6,FALSE)</f>
        <v>6189795</v>
      </c>
      <c r="L1016" s="46" t="s">
        <v>721</v>
      </c>
      <c r="M1016" s="14" t="s">
        <v>1263</v>
      </c>
      <c r="N1016" s="61" t="s">
        <v>1102</v>
      </c>
      <c r="O1016" s="90"/>
      <c r="P1016" s="76" t="s">
        <v>14</v>
      </c>
      <c r="Q1016" s="104" t="s">
        <v>1893</v>
      </c>
      <c r="R1016" s="119" t="s">
        <v>28</v>
      </c>
      <c r="S1016" s="58"/>
    </row>
    <row r="1017" spans="1:19" s="13" customFormat="1" ht="15" customHeight="1" x14ac:dyDescent="0.2">
      <c r="A1017" s="38" t="s">
        <v>809</v>
      </c>
      <c r="B1017" s="46">
        <v>4</v>
      </c>
      <c r="C1017" s="11">
        <v>140</v>
      </c>
      <c r="D1017" s="11">
        <f t="shared" si="60"/>
        <v>136</v>
      </c>
      <c r="E1017" s="12">
        <v>1.2191405059433098</v>
      </c>
      <c r="F1017" s="12">
        <f t="shared" si="61"/>
        <v>42.669917708015845</v>
      </c>
      <c r="G1017" s="12">
        <v>713.7808594940567</v>
      </c>
      <c r="H1017" s="47">
        <v>672.33008229198413</v>
      </c>
      <c r="I1017" s="125">
        <f t="shared" si="62"/>
        <v>6189793.7808594937</v>
      </c>
      <c r="J1017" s="125">
        <f t="shared" si="63"/>
        <v>6189752.3300822917</v>
      </c>
      <c r="K1017" s="57">
        <f>VLOOKUP(A1017,'Study area wells'!$A$2:$O$330,6,FALSE)</f>
        <v>6189795</v>
      </c>
      <c r="L1017" s="46" t="s">
        <v>810</v>
      </c>
      <c r="M1017" s="14" t="s">
        <v>1091</v>
      </c>
      <c r="N1017" s="61" t="s">
        <v>7</v>
      </c>
      <c r="O1017" s="90" t="s">
        <v>1215</v>
      </c>
      <c r="P1017" s="76" t="s">
        <v>13</v>
      </c>
      <c r="Q1017" s="114" t="s">
        <v>7</v>
      </c>
      <c r="R1017" s="119" t="s">
        <v>23</v>
      </c>
      <c r="S1017" s="58"/>
    </row>
    <row r="1018" spans="1:19" ht="15" customHeight="1" x14ac:dyDescent="0.2">
      <c r="A1018" s="39" t="s">
        <v>811</v>
      </c>
      <c r="B1018" s="48">
        <v>0</v>
      </c>
      <c r="C1018" s="15">
        <v>60</v>
      </c>
      <c r="D1018" s="15">
        <f t="shared" si="60"/>
        <v>60</v>
      </c>
      <c r="E1018" s="16">
        <v>0</v>
      </c>
      <c r="F1018" s="16">
        <f t="shared" si="61"/>
        <v>18.287107589149649</v>
      </c>
      <c r="G1018" s="16">
        <v>738</v>
      </c>
      <c r="H1018" s="49">
        <v>719.71289241085037</v>
      </c>
      <c r="I1018" s="125">
        <f t="shared" si="62"/>
        <v>6187783</v>
      </c>
      <c r="J1018" s="125">
        <f t="shared" si="63"/>
        <v>6187764.7128924113</v>
      </c>
      <c r="K1018" s="57">
        <f>VLOOKUP(A1018,'Study area wells'!$A$2:$O$330,6,FALSE)</f>
        <v>6187783</v>
      </c>
      <c r="L1018" s="82" t="s">
        <v>1065</v>
      </c>
      <c r="M1018" s="17" t="s">
        <v>5</v>
      </c>
      <c r="N1018" s="62" t="s">
        <v>1894</v>
      </c>
      <c r="O1018" s="87"/>
      <c r="P1018" s="68" t="s">
        <v>632</v>
      </c>
      <c r="Q1018" s="106" t="s">
        <v>1893</v>
      </c>
      <c r="R1018" s="120" t="s">
        <v>35</v>
      </c>
    </row>
    <row r="1019" spans="1:19" ht="15" customHeight="1" x14ac:dyDescent="0.2">
      <c r="A1019" s="39" t="s">
        <v>811</v>
      </c>
      <c r="B1019" s="48">
        <v>60</v>
      </c>
      <c r="C1019" s="15">
        <v>80</v>
      </c>
      <c r="D1019" s="15">
        <f t="shared" si="60"/>
        <v>20</v>
      </c>
      <c r="E1019" s="16">
        <v>18.287107589149649</v>
      </c>
      <c r="F1019" s="16">
        <f t="shared" si="61"/>
        <v>24.3828101188662</v>
      </c>
      <c r="G1019" s="16">
        <v>719.71289241085037</v>
      </c>
      <c r="H1019" s="49">
        <v>713.61718988113375</v>
      </c>
      <c r="I1019" s="125">
        <f t="shared" si="62"/>
        <v>6187764.7128924113</v>
      </c>
      <c r="J1019" s="125">
        <f t="shared" si="63"/>
        <v>6187758.6171898814</v>
      </c>
      <c r="K1019" s="57">
        <f>VLOOKUP(A1019,'Study area wells'!$A$2:$O$330,6,FALSE)</f>
        <v>6187783</v>
      </c>
      <c r="L1019" s="82" t="s">
        <v>1218</v>
      </c>
      <c r="M1019" s="17" t="s">
        <v>5</v>
      </c>
      <c r="N1019" s="62" t="s">
        <v>1894</v>
      </c>
      <c r="O1019" s="87"/>
      <c r="P1019" s="68" t="s">
        <v>34</v>
      </c>
      <c r="Q1019" s="106" t="s">
        <v>1893</v>
      </c>
      <c r="R1019" s="120" t="s">
        <v>35</v>
      </c>
    </row>
    <row r="1020" spans="1:19" ht="15" customHeight="1" x14ac:dyDescent="0.2">
      <c r="A1020" s="39" t="s">
        <v>811</v>
      </c>
      <c r="B1020" s="48">
        <v>80</v>
      </c>
      <c r="C1020" s="15">
        <v>195</v>
      </c>
      <c r="D1020" s="15">
        <f t="shared" si="60"/>
        <v>115</v>
      </c>
      <c r="E1020" s="16">
        <v>24.3828101188662</v>
      </c>
      <c r="F1020" s="16">
        <f t="shared" si="61"/>
        <v>59.433099664736361</v>
      </c>
      <c r="G1020" s="16">
        <v>713.61718988113375</v>
      </c>
      <c r="H1020" s="49">
        <v>678.56690033526365</v>
      </c>
      <c r="I1020" s="125">
        <f t="shared" si="62"/>
        <v>6187758.6171898814</v>
      </c>
      <c r="J1020" s="125">
        <f t="shared" si="63"/>
        <v>6187723.5669003353</v>
      </c>
      <c r="K1020" s="57">
        <f>VLOOKUP(A1020,'Study area wells'!$A$2:$O$330,6,FALSE)</f>
        <v>6187783</v>
      </c>
      <c r="L1020" s="82" t="s">
        <v>1219</v>
      </c>
      <c r="M1020" s="17" t="s">
        <v>1263</v>
      </c>
      <c r="N1020" s="62" t="s">
        <v>1102</v>
      </c>
      <c r="O1020" s="87"/>
      <c r="P1020" s="68" t="s">
        <v>14</v>
      </c>
      <c r="Q1020" s="106" t="s">
        <v>1893</v>
      </c>
      <c r="R1020" s="120" t="s">
        <v>1019</v>
      </c>
    </row>
    <row r="1021" spans="1:19" ht="15" customHeight="1" x14ac:dyDescent="0.2">
      <c r="A1021" s="39" t="s">
        <v>811</v>
      </c>
      <c r="B1021" s="48">
        <v>195</v>
      </c>
      <c r="C1021" s="15">
        <v>300</v>
      </c>
      <c r="D1021" s="15">
        <f t="shared" si="60"/>
        <v>105</v>
      </c>
      <c r="E1021" s="16">
        <v>59.433099664736361</v>
      </c>
      <c r="F1021" s="16">
        <f t="shared" si="61"/>
        <v>91.435537945748237</v>
      </c>
      <c r="G1021" s="16">
        <v>678.56690033526365</v>
      </c>
      <c r="H1021" s="49">
        <v>646.56446205425175</v>
      </c>
      <c r="I1021" s="125">
        <f t="shared" si="62"/>
        <v>6187723.5669003353</v>
      </c>
      <c r="J1021" s="125">
        <f t="shared" si="63"/>
        <v>6187691.5644620545</v>
      </c>
      <c r="K1021" s="57">
        <f>VLOOKUP(A1021,'Study area wells'!$A$2:$O$330,6,FALSE)</f>
        <v>6187783</v>
      </c>
      <c r="L1021" s="82" t="s">
        <v>48</v>
      </c>
      <c r="M1021" s="17" t="s">
        <v>2</v>
      </c>
      <c r="N1021" s="62" t="s">
        <v>7</v>
      </c>
      <c r="O1021" s="87"/>
      <c r="P1021" s="68" t="s">
        <v>15</v>
      </c>
      <c r="Q1021" s="109" t="s">
        <v>7</v>
      </c>
      <c r="R1021" s="120" t="s">
        <v>25</v>
      </c>
    </row>
    <row r="1022" spans="1:19" s="13" customFormat="1" ht="15" customHeight="1" x14ac:dyDescent="0.2">
      <c r="A1022" s="38" t="s">
        <v>812</v>
      </c>
      <c r="B1022" s="46">
        <v>0</v>
      </c>
      <c r="C1022" s="11">
        <v>194</v>
      </c>
      <c r="D1022" s="11">
        <f t="shared" si="60"/>
        <v>194</v>
      </c>
      <c r="E1022" s="12">
        <v>0</v>
      </c>
      <c r="F1022" s="12">
        <f t="shared" si="61"/>
        <v>59.128314538250528</v>
      </c>
      <c r="G1022" s="12">
        <v>0</v>
      </c>
      <c r="H1022" s="47">
        <v>-59.128314538250528</v>
      </c>
      <c r="I1022" s="125">
        <f t="shared" si="62"/>
        <v>6172580</v>
      </c>
      <c r="J1022" s="125">
        <f t="shared" si="63"/>
        <v>6172520.8716854621</v>
      </c>
      <c r="K1022" s="57">
        <f>VLOOKUP(A1022,'Study area wells'!$A$2:$O$330,6,FALSE)</f>
        <v>6172580</v>
      </c>
      <c r="L1022" s="78" t="s">
        <v>1220</v>
      </c>
      <c r="M1022" s="14" t="s">
        <v>1221</v>
      </c>
      <c r="N1022" s="61" t="s">
        <v>1897</v>
      </c>
      <c r="O1022" s="90"/>
      <c r="P1022" s="73"/>
      <c r="Q1022" s="114"/>
      <c r="R1022" s="119" t="s">
        <v>27</v>
      </c>
      <c r="S1022" s="58"/>
    </row>
    <row r="1023" spans="1:19" s="13" customFormat="1" ht="15" customHeight="1" x14ac:dyDescent="0.2">
      <c r="A1023" s="38" t="s">
        <v>812</v>
      </c>
      <c r="B1023" s="46">
        <v>194</v>
      </c>
      <c r="C1023" s="11">
        <v>242</v>
      </c>
      <c r="D1023" s="11">
        <f t="shared" si="60"/>
        <v>48</v>
      </c>
      <c r="E1023" s="12">
        <v>59.128314538250528</v>
      </c>
      <c r="F1023" s="12">
        <f t="shared" si="61"/>
        <v>73.758000609570246</v>
      </c>
      <c r="G1023" s="12">
        <v>-59.128314538250528</v>
      </c>
      <c r="H1023" s="47">
        <v>-73.758000609570246</v>
      </c>
      <c r="I1023" s="125">
        <f t="shared" si="62"/>
        <v>6172520.8716854621</v>
      </c>
      <c r="J1023" s="125">
        <f t="shared" si="63"/>
        <v>6172506.2419993905</v>
      </c>
      <c r="K1023" s="57">
        <f>VLOOKUP(A1023,'Study area wells'!$A$2:$O$330,6,FALSE)</f>
        <v>6172580</v>
      </c>
      <c r="L1023" s="78" t="s">
        <v>40</v>
      </c>
      <c r="M1023" s="14" t="s">
        <v>1077</v>
      </c>
      <c r="N1023" s="61" t="s">
        <v>7</v>
      </c>
      <c r="O1023" s="90"/>
      <c r="P1023" s="73"/>
      <c r="Q1023" s="114"/>
      <c r="R1023" s="119" t="s">
        <v>40</v>
      </c>
      <c r="S1023" s="58"/>
    </row>
    <row r="1024" spans="1:19" ht="15" customHeight="1" x14ac:dyDescent="0.2">
      <c r="A1024" s="39" t="s">
        <v>813</v>
      </c>
      <c r="B1024" s="48">
        <v>0</v>
      </c>
      <c r="C1024" s="15">
        <v>528</v>
      </c>
      <c r="D1024" s="15">
        <f t="shared" si="60"/>
        <v>528</v>
      </c>
      <c r="E1024" s="16">
        <v>0</v>
      </c>
      <c r="F1024" s="16">
        <f t="shared" si="61"/>
        <v>160.92654678451692</v>
      </c>
      <c r="G1024" s="16">
        <v>596</v>
      </c>
      <c r="H1024" s="49">
        <v>435.07345321548308</v>
      </c>
      <c r="I1024" s="125">
        <f t="shared" si="62"/>
        <v>6203990</v>
      </c>
      <c r="J1024" s="125">
        <f t="shared" si="63"/>
        <v>6203829.0734532159</v>
      </c>
      <c r="K1024" s="57">
        <f>VLOOKUP(A1024,'Study area wells'!$A$2:$O$330,6,FALSE)</f>
        <v>6203990</v>
      </c>
      <c r="L1024" s="79" t="s">
        <v>1220</v>
      </c>
      <c r="M1024" s="17" t="s">
        <v>1221</v>
      </c>
      <c r="N1024" s="62" t="s">
        <v>1897</v>
      </c>
      <c r="O1024" s="87"/>
      <c r="R1024" s="120" t="s">
        <v>27</v>
      </c>
    </row>
    <row r="1025" spans="1:19" ht="15" customHeight="1" x14ac:dyDescent="0.2">
      <c r="A1025" s="39" t="s">
        <v>813</v>
      </c>
      <c r="B1025" s="48">
        <v>528</v>
      </c>
      <c r="C1025" s="15">
        <v>537</v>
      </c>
      <c r="D1025" s="15">
        <f t="shared" si="60"/>
        <v>9</v>
      </c>
      <c r="E1025" s="16">
        <v>160.92654678451692</v>
      </c>
      <c r="F1025" s="16">
        <f t="shared" si="61"/>
        <v>163.66961292288934</v>
      </c>
      <c r="G1025" s="16">
        <v>435.07345321548308</v>
      </c>
      <c r="H1025" s="49">
        <v>432.33038707711069</v>
      </c>
      <c r="I1025" s="125">
        <f t="shared" si="62"/>
        <v>6203829.0734532159</v>
      </c>
      <c r="J1025" s="125">
        <f t="shared" si="63"/>
        <v>6203826.3303870773</v>
      </c>
      <c r="K1025" s="57">
        <f>VLOOKUP(A1025,'Study area wells'!$A$2:$O$330,6,FALSE)</f>
        <v>6203990</v>
      </c>
      <c r="L1025" s="79" t="s">
        <v>40</v>
      </c>
      <c r="M1025" s="17" t="s">
        <v>1077</v>
      </c>
      <c r="N1025" s="62" t="s">
        <v>7</v>
      </c>
      <c r="O1025" s="87"/>
      <c r="R1025" s="120" t="s">
        <v>40</v>
      </c>
    </row>
    <row r="1026" spans="1:19" s="28" customFormat="1" ht="15" customHeight="1" x14ac:dyDescent="0.2">
      <c r="A1026" s="42" t="s">
        <v>814</v>
      </c>
      <c r="B1026" s="54">
        <v>0</v>
      </c>
      <c r="C1026" s="25">
        <v>252</v>
      </c>
      <c r="D1026" s="25">
        <f t="shared" si="60"/>
        <v>252</v>
      </c>
      <c r="E1026" s="26">
        <v>0</v>
      </c>
      <c r="F1026" s="26">
        <f t="shared" si="61"/>
        <v>76.805851874428527</v>
      </c>
      <c r="G1026" s="26">
        <v>702</v>
      </c>
      <c r="H1026" s="55">
        <v>625.19414812557147</v>
      </c>
      <c r="I1026" s="125">
        <f t="shared" si="62"/>
        <v>6181590</v>
      </c>
      <c r="J1026" s="125">
        <f t="shared" si="63"/>
        <v>6181513.1941481251</v>
      </c>
      <c r="K1026" s="57">
        <f>VLOOKUP(A1026,'Study area wells'!$A$2:$O$330,6,FALSE)</f>
        <v>6181590</v>
      </c>
      <c r="L1026" s="80" t="s">
        <v>1220</v>
      </c>
      <c r="M1026" s="27" t="s">
        <v>1221</v>
      </c>
      <c r="N1026" s="75" t="s">
        <v>1897</v>
      </c>
      <c r="O1026" s="95"/>
      <c r="P1026" s="74"/>
      <c r="Q1026" s="116"/>
      <c r="R1026" s="123" t="s">
        <v>27</v>
      </c>
      <c r="S1026" s="101"/>
    </row>
    <row r="1027" spans="1:19" s="28" customFormat="1" ht="15" customHeight="1" x14ac:dyDescent="0.2">
      <c r="A1027" s="42" t="s">
        <v>814</v>
      </c>
      <c r="B1027" s="54">
        <v>252</v>
      </c>
      <c r="C1027" s="25">
        <v>302</v>
      </c>
      <c r="D1027" s="25">
        <f t="shared" si="60"/>
        <v>50</v>
      </c>
      <c r="E1027" s="26">
        <v>76.805851874428527</v>
      </c>
      <c r="F1027" s="26">
        <f t="shared" si="61"/>
        <v>92.045108198719902</v>
      </c>
      <c r="G1027" s="26">
        <v>625.19414812557147</v>
      </c>
      <c r="H1027" s="55">
        <v>609.95489180128016</v>
      </c>
      <c r="I1027" s="125">
        <f t="shared" si="62"/>
        <v>6181513.1941481251</v>
      </c>
      <c r="J1027" s="125">
        <f t="shared" si="63"/>
        <v>6181497.9548918009</v>
      </c>
      <c r="K1027" s="57">
        <f>VLOOKUP(A1027,'Study area wells'!$A$2:$O$330,6,FALSE)</f>
        <v>6181590</v>
      </c>
      <c r="L1027" s="80" t="s">
        <v>40</v>
      </c>
      <c r="M1027" s="27" t="s">
        <v>1077</v>
      </c>
      <c r="N1027" s="75" t="s">
        <v>7</v>
      </c>
      <c r="O1027" s="95"/>
      <c r="P1027" s="74"/>
      <c r="Q1027" s="116"/>
      <c r="R1027" s="123" t="s">
        <v>40</v>
      </c>
      <c r="S1027" s="101"/>
    </row>
    <row r="1028" spans="1:19" s="13" customFormat="1" ht="15" customHeight="1" x14ac:dyDescent="0.2">
      <c r="A1028" s="38" t="s">
        <v>815</v>
      </c>
      <c r="B1028" s="46">
        <v>0</v>
      </c>
      <c r="C1028" s="11">
        <v>387</v>
      </c>
      <c r="D1028" s="11">
        <f t="shared" si="60"/>
        <v>387</v>
      </c>
      <c r="E1028" s="12">
        <v>0</v>
      </c>
      <c r="F1028" s="12">
        <f t="shared" si="61"/>
        <v>117.95184395001523</v>
      </c>
      <c r="G1028" s="12">
        <v>692</v>
      </c>
      <c r="H1028" s="47">
        <v>574.04815604998475</v>
      </c>
      <c r="I1028" s="125">
        <f t="shared" si="62"/>
        <v>6179900</v>
      </c>
      <c r="J1028" s="125">
        <f t="shared" si="63"/>
        <v>6179782.04815605</v>
      </c>
      <c r="K1028" s="57">
        <f>VLOOKUP(A1028,'Study area wells'!$A$2:$O$330,6,FALSE)</f>
        <v>6179900</v>
      </c>
      <c r="L1028" s="78" t="s">
        <v>1220</v>
      </c>
      <c r="M1028" s="14" t="s">
        <v>1221</v>
      </c>
      <c r="N1028" s="61" t="s">
        <v>1897</v>
      </c>
      <c r="O1028" s="90"/>
      <c r="P1028" s="73"/>
      <c r="Q1028" s="114"/>
      <c r="R1028" s="119" t="s">
        <v>27</v>
      </c>
      <c r="S1028" s="58"/>
    </row>
    <row r="1029" spans="1:19" ht="15" customHeight="1" x14ac:dyDescent="0.2">
      <c r="A1029" s="39" t="s">
        <v>816</v>
      </c>
      <c r="B1029" s="48">
        <v>0</v>
      </c>
      <c r="C1029" s="15">
        <v>195</v>
      </c>
      <c r="D1029" s="15">
        <f t="shared" si="60"/>
        <v>195</v>
      </c>
      <c r="E1029" s="16">
        <v>0</v>
      </c>
      <c r="F1029" s="16">
        <f t="shared" si="61"/>
        <v>59.433099664736361</v>
      </c>
      <c r="G1029" s="16">
        <v>693</v>
      </c>
      <c r="H1029" s="49">
        <v>633.56690033526365</v>
      </c>
      <c r="I1029" s="125">
        <f t="shared" si="62"/>
        <v>6190146</v>
      </c>
      <c r="J1029" s="125">
        <f t="shared" si="63"/>
        <v>6190086.5669003353</v>
      </c>
      <c r="K1029" s="57">
        <f>VLOOKUP(A1029,'Study area wells'!$A$2:$O$330,6,FALSE)</f>
        <v>6190146</v>
      </c>
      <c r="L1029" s="82" t="s">
        <v>22</v>
      </c>
      <c r="M1029" s="17" t="s">
        <v>3</v>
      </c>
      <c r="N1029" s="62" t="s">
        <v>1102</v>
      </c>
      <c r="O1029" s="87"/>
      <c r="R1029" s="120" t="s">
        <v>22</v>
      </c>
    </row>
    <row r="1030" spans="1:19" ht="15" customHeight="1" x14ac:dyDescent="0.2">
      <c r="A1030" s="39" t="s">
        <v>816</v>
      </c>
      <c r="B1030" s="48">
        <v>195</v>
      </c>
      <c r="C1030" s="15">
        <v>290</v>
      </c>
      <c r="D1030" s="15">
        <f t="shared" si="60"/>
        <v>95</v>
      </c>
      <c r="E1030" s="16">
        <v>59.433099664736361</v>
      </c>
      <c r="F1030" s="16">
        <f t="shared" si="61"/>
        <v>88.387686680889971</v>
      </c>
      <c r="G1030" s="16">
        <v>633.56690033526365</v>
      </c>
      <c r="H1030" s="49">
        <v>604.61231331911006</v>
      </c>
      <c r="I1030" s="125">
        <f t="shared" si="62"/>
        <v>6190086.5669003353</v>
      </c>
      <c r="J1030" s="125">
        <f t="shared" si="63"/>
        <v>6190057.612313319</v>
      </c>
      <c r="K1030" s="57">
        <f>VLOOKUP(A1030,'Study area wells'!$A$2:$O$330,6,FALSE)</f>
        <v>6190146</v>
      </c>
      <c r="L1030" s="82" t="s">
        <v>25</v>
      </c>
      <c r="M1030" s="17" t="s">
        <v>2</v>
      </c>
      <c r="N1030" s="62" t="s">
        <v>7</v>
      </c>
      <c r="O1030" s="87"/>
      <c r="R1030" s="120" t="s">
        <v>25</v>
      </c>
    </row>
    <row r="1031" spans="1:19" ht="15" customHeight="1" x14ac:dyDescent="0.2">
      <c r="A1031" s="39" t="s">
        <v>816</v>
      </c>
      <c r="B1031" s="48">
        <v>290</v>
      </c>
      <c r="C1031" s="15">
        <v>300</v>
      </c>
      <c r="D1031" s="15">
        <f t="shared" si="60"/>
        <v>10</v>
      </c>
      <c r="E1031" s="16">
        <v>88.387686680889971</v>
      </c>
      <c r="F1031" s="16">
        <f t="shared" si="61"/>
        <v>91.435537945748237</v>
      </c>
      <c r="G1031" s="16">
        <v>604.61231331911006</v>
      </c>
      <c r="H1031" s="49">
        <v>601.56446205425175</v>
      </c>
      <c r="I1031" s="125">
        <f t="shared" si="62"/>
        <v>6190057.612313319</v>
      </c>
      <c r="J1031" s="125">
        <f t="shared" si="63"/>
        <v>6190054.5644620545</v>
      </c>
      <c r="K1031" s="57">
        <f>VLOOKUP(A1031,'Study area wells'!$A$2:$O$330,6,FALSE)</f>
        <v>6190146</v>
      </c>
      <c r="L1031" s="82" t="s">
        <v>25</v>
      </c>
      <c r="M1031" s="17" t="s">
        <v>2</v>
      </c>
      <c r="N1031" s="62" t="s">
        <v>7</v>
      </c>
      <c r="O1031" s="87"/>
      <c r="R1031" s="120" t="s">
        <v>25</v>
      </c>
    </row>
    <row r="1032" spans="1:19" ht="15" customHeight="1" x14ac:dyDescent="0.2">
      <c r="A1032" s="39" t="s">
        <v>816</v>
      </c>
      <c r="B1032" s="48">
        <v>300</v>
      </c>
      <c r="C1032" s="15">
        <v>400</v>
      </c>
      <c r="D1032" s="15">
        <f t="shared" ref="D1032:D1095" si="64">C1032-B1032</f>
        <v>100</v>
      </c>
      <c r="E1032" s="16">
        <v>91.435537945748237</v>
      </c>
      <c r="F1032" s="16">
        <f t="shared" ref="F1032:F1095" si="65">C1032/3.281</f>
        <v>121.91405059433099</v>
      </c>
      <c r="G1032" s="16">
        <v>601.56446205425175</v>
      </c>
      <c r="H1032" s="49">
        <v>571.085949405669</v>
      </c>
      <c r="I1032" s="125">
        <f t="shared" ref="I1032:I1095" si="66">K1032-E1032</f>
        <v>6190054.5644620545</v>
      </c>
      <c r="J1032" s="125">
        <f t="shared" ref="J1032:J1095" si="67">K1032-F1032</f>
        <v>6190024.085949406</v>
      </c>
      <c r="K1032" s="57">
        <f>VLOOKUP(A1032,'Study area wells'!$A$2:$O$330,6,FALSE)</f>
        <v>6190146</v>
      </c>
      <c r="L1032" s="82" t="s">
        <v>25</v>
      </c>
      <c r="M1032" s="17" t="s">
        <v>2</v>
      </c>
      <c r="N1032" s="62" t="s">
        <v>7</v>
      </c>
      <c r="O1032" s="87"/>
      <c r="R1032" s="120" t="s">
        <v>25</v>
      </c>
    </row>
    <row r="1033" spans="1:19" ht="15" customHeight="1" x14ac:dyDescent="0.2">
      <c r="A1033" s="39" t="s">
        <v>816</v>
      </c>
      <c r="B1033" s="48">
        <v>400</v>
      </c>
      <c r="C1033" s="15">
        <v>495</v>
      </c>
      <c r="D1033" s="15">
        <f t="shared" si="64"/>
        <v>95</v>
      </c>
      <c r="E1033" s="16">
        <v>121.91405059433099</v>
      </c>
      <c r="F1033" s="16">
        <f t="shared" si="65"/>
        <v>150.8686376104846</v>
      </c>
      <c r="G1033" s="16">
        <v>571.085949405669</v>
      </c>
      <c r="H1033" s="49">
        <v>542.1313623895154</v>
      </c>
      <c r="I1033" s="125">
        <f t="shared" si="66"/>
        <v>6190024.085949406</v>
      </c>
      <c r="J1033" s="125">
        <f t="shared" si="67"/>
        <v>6189995.1313623898</v>
      </c>
      <c r="K1033" s="57">
        <f>VLOOKUP(A1033,'Study area wells'!$A$2:$O$330,6,FALSE)</f>
        <v>6190146</v>
      </c>
      <c r="L1033" s="82" t="s">
        <v>25</v>
      </c>
      <c r="M1033" s="17" t="s">
        <v>2</v>
      </c>
      <c r="N1033" s="62" t="s">
        <v>7</v>
      </c>
      <c r="O1033" s="87"/>
      <c r="R1033" s="120" t="s">
        <v>25</v>
      </c>
    </row>
    <row r="1034" spans="1:19" ht="15" customHeight="1" x14ac:dyDescent="0.2">
      <c r="A1034" s="39" t="s">
        <v>816</v>
      </c>
      <c r="B1034" s="48">
        <v>495</v>
      </c>
      <c r="C1034" s="15">
        <v>525</v>
      </c>
      <c r="D1034" s="15">
        <f t="shared" si="64"/>
        <v>30</v>
      </c>
      <c r="E1034" s="16">
        <v>150.8686376104846</v>
      </c>
      <c r="F1034" s="16">
        <f t="shared" si="65"/>
        <v>160.01219140505944</v>
      </c>
      <c r="G1034" s="16">
        <v>542.1313623895154</v>
      </c>
      <c r="H1034" s="49">
        <v>532.98780859494059</v>
      </c>
      <c r="I1034" s="125">
        <f t="shared" si="66"/>
        <v>6189995.1313623898</v>
      </c>
      <c r="J1034" s="125">
        <f t="shared" si="67"/>
        <v>6189985.9878085945</v>
      </c>
      <c r="K1034" s="57">
        <f>VLOOKUP(A1034,'Study area wells'!$A$2:$O$330,6,FALSE)</f>
        <v>6190146</v>
      </c>
      <c r="L1034" s="82" t="s">
        <v>1222</v>
      </c>
      <c r="M1034" s="17" t="s">
        <v>1</v>
      </c>
      <c r="N1034" s="62" t="s">
        <v>7</v>
      </c>
      <c r="O1034" s="87" t="s">
        <v>1215</v>
      </c>
      <c r="R1034" s="120" t="s">
        <v>29</v>
      </c>
    </row>
    <row r="1035" spans="1:19" ht="15" customHeight="1" x14ac:dyDescent="0.2">
      <c r="A1035" s="39" t="s">
        <v>816</v>
      </c>
      <c r="B1035" s="48">
        <v>525</v>
      </c>
      <c r="C1035" s="15">
        <v>580</v>
      </c>
      <c r="D1035" s="15">
        <f t="shared" si="64"/>
        <v>55</v>
      </c>
      <c r="E1035" s="16">
        <v>160.01219140505944</v>
      </c>
      <c r="F1035" s="16">
        <f t="shared" si="65"/>
        <v>176.77537336177994</v>
      </c>
      <c r="G1035" s="16">
        <v>532.98780859494059</v>
      </c>
      <c r="H1035" s="49">
        <v>516.22462663822012</v>
      </c>
      <c r="I1035" s="125">
        <f t="shared" si="66"/>
        <v>6189985.9878085945</v>
      </c>
      <c r="J1035" s="125">
        <f t="shared" si="67"/>
        <v>6189969.224626638</v>
      </c>
      <c r="K1035" s="57">
        <f>VLOOKUP(A1035,'Study area wells'!$A$2:$O$330,6,FALSE)</f>
        <v>6190146</v>
      </c>
      <c r="L1035" s="82" t="s">
        <v>25</v>
      </c>
      <c r="M1035" s="17" t="s">
        <v>2</v>
      </c>
      <c r="N1035" s="62" t="s">
        <v>7</v>
      </c>
      <c r="O1035" s="87"/>
      <c r="R1035" s="120" t="s">
        <v>25</v>
      </c>
    </row>
    <row r="1036" spans="1:19" ht="15" customHeight="1" x14ac:dyDescent="0.2">
      <c r="A1036" s="39" t="s">
        <v>816</v>
      </c>
      <c r="B1036" s="48">
        <v>580</v>
      </c>
      <c r="C1036" s="15">
        <v>614</v>
      </c>
      <c r="D1036" s="15">
        <f t="shared" si="64"/>
        <v>34</v>
      </c>
      <c r="E1036" s="16">
        <v>176.77537336177994</v>
      </c>
      <c r="F1036" s="16">
        <f t="shared" si="65"/>
        <v>187.13806766229808</v>
      </c>
      <c r="G1036" s="16">
        <v>516.22462663822012</v>
      </c>
      <c r="H1036" s="49">
        <v>505.86193233770189</v>
      </c>
      <c r="I1036" s="125">
        <f t="shared" si="66"/>
        <v>6189969.224626638</v>
      </c>
      <c r="J1036" s="125">
        <f t="shared" si="67"/>
        <v>6189958.8619323373</v>
      </c>
      <c r="K1036" s="57">
        <f>VLOOKUP(A1036,'Study area wells'!$A$2:$O$330,6,FALSE)</f>
        <v>6190146</v>
      </c>
      <c r="L1036" s="82" t="s">
        <v>25</v>
      </c>
      <c r="M1036" s="17" t="s">
        <v>2</v>
      </c>
      <c r="N1036" s="62" t="s">
        <v>7</v>
      </c>
      <c r="O1036" s="87"/>
      <c r="R1036" s="120" t="s">
        <v>25</v>
      </c>
    </row>
    <row r="1037" spans="1:19" ht="15" customHeight="1" x14ac:dyDescent="0.2">
      <c r="A1037" s="39" t="s">
        <v>816</v>
      </c>
      <c r="B1037" s="48">
        <v>614</v>
      </c>
      <c r="C1037" s="15">
        <v>621</v>
      </c>
      <c r="D1037" s="15">
        <f t="shared" si="64"/>
        <v>7</v>
      </c>
      <c r="E1037" s="16">
        <v>187.13806766229808</v>
      </c>
      <c r="F1037" s="16">
        <f t="shared" si="65"/>
        <v>189.27156354769886</v>
      </c>
      <c r="G1037" s="16">
        <v>505.86193233770189</v>
      </c>
      <c r="H1037" s="49">
        <v>503.72843645230114</v>
      </c>
      <c r="I1037" s="125">
        <f t="shared" si="66"/>
        <v>6189958.8619323373</v>
      </c>
      <c r="J1037" s="125">
        <f t="shared" si="67"/>
        <v>6189956.7284364523</v>
      </c>
      <c r="K1037" s="57">
        <f>VLOOKUP(A1037,'Study area wells'!$A$2:$O$330,6,FALSE)</f>
        <v>6190146</v>
      </c>
      <c r="L1037" s="82" t="s">
        <v>1223</v>
      </c>
      <c r="M1037" s="17" t="s">
        <v>1</v>
      </c>
      <c r="N1037" s="62" t="s">
        <v>7</v>
      </c>
      <c r="O1037" s="87" t="s">
        <v>1215</v>
      </c>
      <c r="R1037" s="120" t="s">
        <v>29</v>
      </c>
    </row>
    <row r="1038" spans="1:19" ht="15" customHeight="1" x14ac:dyDescent="0.2">
      <c r="A1038" s="39" t="s">
        <v>816</v>
      </c>
      <c r="B1038" s="48">
        <v>621</v>
      </c>
      <c r="C1038" s="15">
        <v>660</v>
      </c>
      <c r="D1038" s="15">
        <f t="shared" si="64"/>
        <v>39</v>
      </c>
      <c r="E1038" s="16">
        <v>189.27156354769886</v>
      </c>
      <c r="F1038" s="16">
        <f t="shared" si="65"/>
        <v>201.15818348064613</v>
      </c>
      <c r="G1038" s="16">
        <v>503.72843645230114</v>
      </c>
      <c r="H1038" s="49">
        <v>491.84181651935387</v>
      </c>
      <c r="I1038" s="125">
        <f t="shared" si="66"/>
        <v>6189956.7284364523</v>
      </c>
      <c r="J1038" s="125">
        <f t="shared" si="67"/>
        <v>6189944.8418165194</v>
      </c>
      <c r="K1038" s="57">
        <f>VLOOKUP(A1038,'Study area wells'!$A$2:$O$330,6,FALSE)</f>
        <v>6190146</v>
      </c>
      <c r="L1038" s="82" t="s">
        <v>25</v>
      </c>
      <c r="M1038" s="17" t="s">
        <v>2</v>
      </c>
      <c r="N1038" s="62" t="s">
        <v>7</v>
      </c>
      <c r="O1038" s="87"/>
      <c r="R1038" s="120" t="s">
        <v>25</v>
      </c>
    </row>
    <row r="1039" spans="1:19" ht="15" customHeight="1" x14ac:dyDescent="0.2">
      <c r="A1039" s="39" t="s">
        <v>816</v>
      </c>
      <c r="B1039" s="48">
        <v>660</v>
      </c>
      <c r="C1039" s="15">
        <v>680</v>
      </c>
      <c r="D1039" s="15">
        <f t="shared" si="64"/>
        <v>20</v>
      </c>
      <c r="E1039" s="16">
        <v>201.15818348064613</v>
      </c>
      <c r="F1039" s="16">
        <f t="shared" si="65"/>
        <v>207.25388601036269</v>
      </c>
      <c r="G1039" s="16">
        <v>491.84181651935387</v>
      </c>
      <c r="H1039" s="49">
        <v>485.74611398963731</v>
      </c>
      <c r="I1039" s="125">
        <f t="shared" si="66"/>
        <v>6189944.8418165194</v>
      </c>
      <c r="J1039" s="125">
        <f t="shared" si="67"/>
        <v>6189938.7461139895</v>
      </c>
      <c r="K1039" s="57">
        <f>VLOOKUP(A1039,'Study area wells'!$A$2:$O$330,6,FALSE)</f>
        <v>6190146</v>
      </c>
      <c r="L1039" s="82" t="s">
        <v>25</v>
      </c>
      <c r="M1039" s="17" t="s">
        <v>2</v>
      </c>
      <c r="N1039" s="62" t="s">
        <v>7</v>
      </c>
      <c r="O1039" s="87"/>
      <c r="R1039" s="120" t="s">
        <v>25</v>
      </c>
    </row>
    <row r="1040" spans="1:19" s="13" customFormat="1" ht="15" customHeight="1" x14ac:dyDescent="0.2">
      <c r="A1040" s="38" t="s">
        <v>817</v>
      </c>
      <c r="B1040" s="46">
        <v>0</v>
      </c>
      <c r="C1040" s="11">
        <v>1</v>
      </c>
      <c r="D1040" s="11">
        <f t="shared" si="64"/>
        <v>1</v>
      </c>
      <c r="E1040" s="12">
        <v>0</v>
      </c>
      <c r="F1040" s="12">
        <f t="shared" si="65"/>
        <v>0.30478512648582745</v>
      </c>
      <c r="G1040" s="12">
        <v>699</v>
      </c>
      <c r="H1040" s="47">
        <v>698.69521487351415</v>
      </c>
      <c r="I1040" s="125">
        <f t="shared" si="66"/>
        <v>6181913</v>
      </c>
      <c r="J1040" s="125">
        <f t="shared" si="67"/>
        <v>6181912.6952148732</v>
      </c>
      <c r="K1040" s="57">
        <f>VLOOKUP(A1040,'Study area wells'!$A$2:$O$330,6,FALSE)</f>
        <v>6181913</v>
      </c>
      <c r="L1040" s="142" t="s">
        <v>104</v>
      </c>
      <c r="M1040" s="14" t="s">
        <v>1011</v>
      </c>
      <c r="N1040" s="61" t="s">
        <v>1102</v>
      </c>
      <c r="O1040" s="90"/>
      <c r="P1040" s="73"/>
      <c r="Q1040" s="114"/>
      <c r="R1040" s="119" t="s">
        <v>27</v>
      </c>
      <c r="S1040" s="58"/>
    </row>
    <row r="1041" spans="1:19" s="13" customFormat="1" ht="15" customHeight="1" x14ac:dyDescent="0.2">
      <c r="A1041" s="38" t="s">
        <v>817</v>
      </c>
      <c r="B1041" s="46">
        <v>1</v>
      </c>
      <c r="C1041" s="11">
        <v>57</v>
      </c>
      <c r="D1041" s="11">
        <f t="shared" si="64"/>
        <v>56</v>
      </c>
      <c r="E1041" s="12">
        <v>0.30478512648582745</v>
      </c>
      <c r="F1041" s="12">
        <f t="shared" si="65"/>
        <v>17.372752209692166</v>
      </c>
      <c r="G1041" s="12">
        <v>698.69521487351415</v>
      </c>
      <c r="H1041" s="47">
        <v>681.62724779030782</v>
      </c>
      <c r="I1041" s="125">
        <f t="shared" si="66"/>
        <v>6181912.6952148732</v>
      </c>
      <c r="J1041" s="125">
        <f t="shared" si="67"/>
        <v>6181895.6272477899</v>
      </c>
      <c r="K1041" s="57">
        <f>VLOOKUP(A1041,'Study area wells'!$A$2:$O$330,6,FALSE)</f>
        <v>6181913</v>
      </c>
      <c r="L1041" s="142" t="s">
        <v>1224</v>
      </c>
      <c r="M1041" s="14" t="s">
        <v>3</v>
      </c>
      <c r="N1041" s="61" t="s">
        <v>1102</v>
      </c>
      <c r="O1041" s="90"/>
      <c r="P1041" s="73"/>
      <c r="Q1041" s="114"/>
      <c r="R1041" s="119" t="s">
        <v>22</v>
      </c>
      <c r="S1041" s="58"/>
    </row>
    <row r="1042" spans="1:19" s="13" customFormat="1" ht="15" customHeight="1" x14ac:dyDescent="0.2">
      <c r="A1042" s="38" t="s">
        <v>817</v>
      </c>
      <c r="B1042" s="46">
        <v>57</v>
      </c>
      <c r="C1042" s="11">
        <v>81</v>
      </c>
      <c r="D1042" s="11">
        <f t="shared" si="64"/>
        <v>24</v>
      </c>
      <c r="E1042" s="12">
        <v>17.372752209692166</v>
      </c>
      <c r="F1042" s="12">
        <f t="shared" si="65"/>
        <v>24.687595245352025</v>
      </c>
      <c r="G1042" s="12">
        <v>681.62724779030782</v>
      </c>
      <c r="H1042" s="47">
        <v>674.31240475464801</v>
      </c>
      <c r="I1042" s="125">
        <f t="shared" si="66"/>
        <v>6181895.6272477899</v>
      </c>
      <c r="J1042" s="125">
        <f t="shared" si="67"/>
        <v>6181888.3124047546</v>
      </c>
      <c r="K1042" s="57">
        <f>VLOOKUP(A1042,'Study area wells'!$A$2:$O$330,6,FALSE)</f>
        <v>6181913</v>
      </c>
      <c r="L1042" s="142" t="s">
        <v>1225</v>
      </c>
      <c r="M1042" s="14" t="s">
        <v>5</v>
      </c>
      <c r="N1042" s="61" t="s">
        <v>1894</v>
      </c>
      <c r="O1042" s="90"/>
      <c r="P1042" s="73"/>
      <c r="Q1042" s="114"/>
      <c r="R1042" s="119" t="s">
        <v>35</v>
      </c>
      <c r="S1042" s="58"/>
    </row>
    <row r="1043" spans="1:19" s="13" customFormat="1" ht="15" customHeight="1" x14ac:dyDescent="0.2">
      <c r="A1043" s="38" t="s">
        <v>817</v>
      </c>
      <c r="B1043" s="46">
        <v>81</v>
      </c>
      <c r="C1043" s="11">
        <v>129</v>
      </c>
      <c r="D1043" s="11">
        <f t="shared" si="64"/>
        <v>48</v>
      </c>
      <c r="E1043" s="12">
        <v>24.687595245352025</v>
      </c>
      <c r="F1043" s="12">
        <f t="shared" si="65"/>
        <v>39.317281316671746</v>
      </c>
      <c r="G1043" s="12">
        <v>674.31240475464801</v>
      </c>
      <c r="H1043" s="47">
        <v>659.68271868332829</v>
      </c>
      <c r="I1043" s="125">
        <f t="shared" si="66"/>
        <v>6181888.3124047546</v>
      </c>
      <c r="J1043" s="125">
        <f t="shared" si="67"/>
        <v>6181873.682718683</v>
      </c>
      <c r="K1043" s="57">
        <f>VLOOKUP(A1043,'Study area wells'!$A$2:$O$330,6,FALSE)</f>
        <v>6181913</v>
      </c>
      <c r="L1043" s="142" t="s">
        <v>1226</v>
      </c>
      <c r="M1043" s="14" t="s">
        <v>5</v>
      </c>
      <c r="N1043" s="61" t="s">
        <v>1894</v>
      </c>
      <c r="O1043" s="90"/>
      <c r="P1043" s="73"/>
      <c r="Q1043" s="114"/>
      <c r="R1043" s="119" t="s">
        <v>35</v>
      </c>
      <c r="S1043" s="58"/>
    </row>
    <row r="1044" spans="1:19" s="13" customFormat="1" ht="15" customHeight="1" x14ac:dyDescent="0.2">
      <c r="A1044" s="38" t="s">
        <v>817</v>
      </c>
      <c r="B1044" s="46">
        <v>129</v>
      </c>
      <c r="C1044" s="11">
        <v>135</v>
      </c>
      <c r="D1044" s="11">
        <f t="shared" si="64"/>
        <v>6</v>
      </c>
      <c r="E1044" s="12">
        <v>39.317281316671746</v>
      </c>
      <c r="F1044" s="12">
        <f t="shared" si="65"/>
        <v>41.145992075586712</v>
      </c>
      <c r="G1044" s="12">
        <v>659.68271868332829</v>
      </c>
      <c r="H1044" s="47">
        <v>657.85400792441328</v>
      </c>
      <c r="I1044" s="125">
        <f t="shared" si="66"/>
        <v>6181873.682718683</v>
      </c>
      <c r="J1044" s="125">
        <f t="shared" si="67"/>
        <v>6181871.854007924</v>
      </c>
      <c r="K1044" s="57">
        <f>VLOOKUP(A1044,'Study area wells'!$A$2:$O$330,6,FALSE)</f>
        <v>6181913</v>
      </c>
      <c r="L1044" s="142" t="s">
        <v>818</v>
      </c>
      <c r="M1044" s="14" t="s">
        <v>42</v>
      </c>
      <c r="N1044" s="61" t="s">
        <v>1894</v>
      </c>
      <c r="O1044" s="90" t="s">
        <v>1215</v>
      </c>
      <c r="P1044" s="73"/>
      <c r="Q1044" s="114"/>
      <c r="R1044" s="119" t="s">
        <v>158</v>
      </c>
      <c r="S1044" s="58"/>
    </row>
    <row r="1045" spans="1:19" ht="15" customHeight="1" x14ac:dyDescent="0.2">
      <c r="A1045" s="39" t="s">
        <v>819</v>
      </c>
      <c r="B1045" s="48">
        <v>0</v>
      </c>
      <c r="C1045" s="15">
        <v>472</v>
      </c>
      <c r="D1045" s="15">
        <f t="shared" si="64"/>
        <v>472</v>
      </c>
      <c r="E1045" s="16">
        <v>0</v>
      </c>
      <c r="F1045" s="16">
        <f t="shared" si="65"/>
        <v>143.85857970131056</v>
      </c>
      <c r="G1045" s="16">
        <v>711</v>
      </c>
      <c r="H1045" s="49">
        <v>567.14142029868947</v>
      </c>
      <c r="I1045" s="125">
        <f t="shared" si="66"/>
        <v>6180704</v>
      </c>
      <c r="J1045" s="125">
        <f t="shared" si="67"/>
        <v>6180560.1414202983</v>
      </c>
      <c r="K1045" s="57">
        <f>VLOOKUP(A1045,'Study area wells'!$A$2:$O$330,6,FALSE)</f>
        <v>6180704</v>
      </c>
      <c r="L1045" s="79" t="s">
        <v>1220</v>
      </c>
      <c r="M1045" s="17" t="s">
        <v>1221</v>
      </c>
      <c r="N1045" s="62" t="s">
        <v>1897</v>
      </c>
      <c r="O1045" s="87"/>
      <c r="R1045" s="120" t="s">
        <v>27</v>
      </c>
    </row>
    <row r="1046" spans="1:19" s="13" customFormat="1" ht="15" customHeight="1" x14ac:dyDescent="0.2">
      <c r="A1046" s="38" t="s">
        <v>820</v>
      </c>
      <c r="B1046" s="46">
        <v>0</v>
      </c>
      <c r="C1046" s="11">
        <v>46</v>
      </c>
      <c r="D1046" s="11">
        <f t="shared" si="64"/>
        <v>46</v>
      </c>
      <c r="E1046" s="12">
        <v>0</v>
      </c>
      <c r="F1046" s="12">
        <f t="shared" si="65"/>
        <v>14.020115818348064</v>
      </c>
      <c r="G1046" s="12">
        <v>824</v>
      </c>
      <c r="H1046" s="47">
        <v>809.97988418165198</v>
      </c>
      <c r="I1046" s="125">
        <f t="shared" si="66"/>
        <v>6177700</v>
      </c>
      <c r="J1046" s="125">
        <f t="shared" si="67"/>
        <v>6177685.9798841821</v>
      </c>
      <c r="K1046" s="57">
        <f>VLOOKUP(A1046,'Study area wells'!$A$2:$O$330,6,FALSE)</f>
        <v>6177700</v>
      </c>
      <c r="L1046" s="78" t="s">
        <v>1220</v>
      </c>
      <c r="M1046" s="14" t="s">
        <v>1263</v>
      </c>
      <c r="N1046" s="61" t="s">
        <v>1102</v>
      </c>
      <c r="O1046" s="90"/>
      <c r="P1046" s="73"/>
      <c r="Q1046" s="114"/>
      <c r="R1046" s="119" t="s">
        <v>27</v>
      </c>
      <c r="S1046" s="58"/>
    </row>
    <row r="1047" spans="1:19" s="13" customFormat="1" ht="15" customHeight="1" x14ac:dyDescent="0.2">
      <c r="A1047" s="38" t="s">
        <v>820</v>
      </c>
      <c r="B1047" s="46">
        <v>46</v>
      </c>
      <c r="C1047" s="11">
        <v>102</v>
      </c>
      <c r="D1047" s="11">
        <f t="shared" si="64"/>
        <v>56</v>
      </c>
      <c r="E1047" s="12">
        <v>14.020115818348064</v>
      </c>
      <c r="F1047" s="12">
        <f t="shared" si="65"/>
        <v>31.088082901554404</v>
      </c>
      <c r="G1047" s="12">
        <v>809.97988418165198</v>
      </c>
      <c r="H1047" s="47">
        <v>792.91191709844554</v>
      </c>
      <c r="I1047" s="125">
        <f t="shared" si="66"/>
        <v>6177685.9798841821</v>
      </c>
      <c r="J1047" s="125">
        <f t="shared" si="67"/>
        <v>6177668.9119170988</v>
      </c>
      <c r="K1047" s="57">
        <f>VLOOKUP(A1047,'Study area wells'!$A$2:$O$330,6,FALSE)</f>
        <v>6177700</v>
      </c>
      <c r="L1047" s="78" t="s">
        <v>40</v>
      </c>
      <c r="M1047" s="14" t="s">
        <v>1077</v>
      </c>
      <c r="N1047" s="61" t="s">
        <v>7</v>
      </c>
      <c r="O1047" s="90"/>
      <c r="P1047" s="73"/>
      <c r="Q1047" s="114"/>
      <c r="R1047" s="119" t="s">
        <v>40</v>
      </c>
      <c r="S1047" s="58"/>
    </row>
    <row r="1048" spans="1:19" ht="15" customHeight="1" x14ac:dyDescent="0.2">
      <c r="A1048" s="39" t="s">
        <v>821</v>
      </c>
      <c r="B1048" s="48">
        <v>0</v>
      </c>
      <c r="C1048" s="15">
        <v>202</v>
      </c>
      <c r="D1048" s="15">
        <f t="shared" si="64"/>
        <v>202</v>
      </c>
      <c r="E1048" s="16">
        <v>0</v>
      </c>
      <c r="F1048" s="16">
        <f t="shared" si="65"/>
        <v>61.566595550137151</v>
      </c>
      <c r="G1048" s="16">
        <v>712</v>
      </c>
      <c r="H1048" s="49">
        <v>650.43340444986279</v>
      </c>
      <c r="I1048" s="125" t="e">
        <f t="shared" si="66"/>
        <v>#N/A</v>
      </c>
      <c r="J1048" s="125" t="e">
        <f t="shared" si="67"/>
        <v>#N/A</v>
      </c>
      <c r="K1048" s="57" t="e">
        <f>VLOOKUP(A1048,'Study area wells'!$A$2:$O$330,6,FALSE)</f>
        <v>#N/A</v>
      </c>
      <c r="L1048" s="48" t="s">
        <v>1066</v>
      </c>
      <c r="M1048" s="17" t="s">
        <v>8</v>
      </c>
      <c r="N1048" s="62" t="s">
        <v>8</v>
      </c>
      <c r="O1048" s="87" t="s">
        <v>1227</v>
      </c>
      <c r="R1048" s="120" t="s">
        <v>33</v>
      </c>
    </row>
    <row r="1049" spans="1:19" s="13" customFormat="1" ht="15" customHeight="1" x14ac:dyDescent="0.2">
      <c r="A1049" s="38" t="s">
        <v>822</v>
      </c>
      <c r="B1049" s="46">
        <v>0</v>
      </c>
      <c r="C1049" s="11">
        <v>254</v>
      </c>
      <c r="D1049" s="11">
        <f t="shared" si="64"/>
        <v>254</v>
      </c>
      <c r="E1049" s="12">
        <v>0</v>
      </c>
      <c r="F1049" s="12">
        <f t="shared" si="65"/>
        <v>77.415422127400177</v>
      </c>
      <c r="G1049" s="12">
        <v>757</v>
      </c>
      <c r="H1049" s="47">
        <v>679.58457787259977</v>
      </c>
      <c r="I1049" s="125" t="e">
        <f t="shared" si="66"/>
        <v>#N/A</v>
      </c>
      <c r="J1049" s="125" t="e">
        <f t="shared" si="67"/>
        <v>#N/A</v>
      </c>
      <c r="K1049" s="57" t="e">
        <f>VLOOKUP(A1049,'Study area wells'!$A$2:$O$330,6,FALSE)</f>
        <v>#N/A</v>
      </c>
      <c r="L1049" s="78" t="s">
        <v>1220</v>
      </c>
      <c r="M1049" s="14" t="s">
        <v>1221</v>
      </c>
      <c r="N1049" s="61" t="s">
        <v>1897</v>
      </c>
      <c r="O1049" s="90" t="s">
        <v>1231</v>
      </c>
      <c r="P1049" s="73"/>
      <c r="Q1049" s="114"/>
      <c r="R1049" s="119" t="s">
        <v>27</v>
      </c>
      <c r="S1049" s="58"/>
    </row>
    <row r="1050" spans="1:19" s="13" customFormat="1" ht="15" customHeight="1" x14ac:dyDescent="0.2">
      <c r="A1050" s="38" t="s">
        <v>822</v>
      </c>
      <c r="B1050" s="46">
        <v>254</v>
      </c>
      <c r="C1050" s="11">
        <v>260</v>
      </c>
      <c r="D1050" s="11">
        <f t="shared" si="64"/>
        <v>6</v>
      </c>
      <c r="E1050" s="12">
        <v>77.415422127400177</v>
      </c>
      <c r="F1050" s="12">
        <f t="shared" si="65"/>
        <v>79.244132886315143</v>
      </c>
      <c r="G1050" s="12">
        <v>679.58457787259977</v>
      </c>
      <c r="H1050" s="47">
        <v>677.75586711368487</v>
      </c>
      <c r="I1050" s="125" t="e">
        <f t="shared" si="66"/>
        <v>#N/A</v>
      </c>
      <c r="J1050" s="125" t="e">
        <f t="shared" si="67"/>
        <v>#N/A</v>
      </c>
      <c r="K1050" s="57" t="e">
        <f>VLOOKUP(A1050,'Study area wells'!$A$2:$O$330,6,FALSE)</f>
        <v>#N/A</v>
      </c>
      <c r="L1050" s="78" t="s">
        <v>40</v>
      </c>
      <c r="M1050" s="14" t="s">
        <v>1077</v>
      </c>
      <c r="N1050" s="61" t="s">
        <v>7</v>
      </c>
      <c r="O1050" s="94"/>
      <c r="P1050" s="73"/>
      <c r="Q1050" s="114"/>
      <c r="R1050" s="119" t="s">
        <v>40</v>
      </c>
      <c r="S1050" s="58"/>
    </row>
    <row r="1051" spans="1:19" ht="15" customHeight="1" x14ac:dyDescent="0.2">
      <c r="A1051" s="39" t="s">
        <v>823</v>
      </c>
      <c r="B1051" s="48">
        <v>0</v>
      </c>
      <c r="C1051" s="15">
        <v>5</v>
      </c>
      <c r="D1051" s="15">
        <f t="shared" si="64"/>
        <v>5</v>
      </c>
      <c r="E1051" s="16">
        <v>0</v>
      </c>
      <c r="F1051" s="16">
        <f t="shared" si="65"/>
        <v>1.5239256324291375</v>
      </c>
      <c r="G1051" s="16">
        <v>819</v>
      </c>
      <c r="H1051" s="49">
        <v>817.47607436757085</v>
      </c>
      <c r="I1051" s="125" t="e">
        <f t="shared" si="66"/>
        <v>#N/A</v>
      </c>
      <c r="J1051" s="125" t="e">
        <f t="shared" si="67"/>
        <v>#N/A</v>
      </c>
      <c r="K1051" s="57" t="e">
        <f>VLOOKUP(A1051,'Study area wells'!$A$2:$O$330,6,FALSE)</f>
        <v>#N/A</v>
      </c>
      <c r="L1051" s="79" t="s">
        <v>1228</v>
      </c>
      <c r="M1051" s="17" t="s">
        <v>8</v>
      </c>
      <c r="N1051" s="62" t="s">
        <v>8</v>
      </c>
      <c r="O1051" s="87"/>
      <c r="R1051" s="120" t="s">
        <v>33</v>
      </c>
    </row>
    <row r="1052" spans="1:19" ht="15" customHeight="1" x14ac:dyDescent="0.2">
      <c r="A1052" s="39" t="s">
        <v>823</v>
      </c>
      <c r="B1052" s="48">
        <v>5</v>
      </c>
      <c r="C1052" s="15">
        <v>116</v>
      </c>
      <c r="D1052" s="15">
        <f t="shared" si="64"/>
        <v>111</v>
      </c>
      <c r="E1052" s="16">
        <v>1.5239256324291375</v>
      </c>
      <c r="F1052" s="16">
        <f t="shared" si="65"/>
        <v>35.35507467235599</v>
      </c>
      <c r="G1052" s="16">
        <v>817.47607436757085</v>
      </c>
      <c r="H1052" s="49">
        <v>783.64492532764405</v>
      </c>
      <c r="I1052" s="125" t="e">
        <f t="shared" si="66"/>
        <v>#N/A</v>
      </c>
      <c r="J1052" s="125" t="e">
        <f t="shared" si="67"/>
        <v>#N/A</v>
      </c>
      <c r="K1052" s="57" t="e">
        <f>VLOOKUP(A1052,'Study area wells'!$A$2:$O$330,6,FALSE)</f>
        <v>#N/A</v>
      </c>
      <c r="L1052" s="79" t="s">
        <v>1229</v>
      </c>
      <c r="M1052" s="17" t="s">
        <v>1091</v>
      </c>
      <c r="N1052" s="62" t="s">
        <v>7</v>
      </c>
      <c r="O1052" s="87" t="s">
        <v>1230</v>
      </c>
      <c r="R1052" s="120" t="s">
        <v>29</v>
      </c>
    </row>
    <row r="1053" spans="1:19" s="13" customFormat="1" ht="15" customHeight="1" x14ac:dyDescent="0.2">
      <c r="A1053" s="38" t="s">
        <v>824</v>
      </c>
      <c r="B1053" s="46">
        <v>0</v>
      </c>
      <c r="C1053" s="11">
        <v>300</v>
      </c>
      <c r="D1053" s="11">
        <f t="shared" si="64"/>
        <v>300</v>
      </c>
      <c r="E1053" s="12">
        <v>0</v>
      </c>
      <c r="F1053" s="12">
        <f t="shared" si="65"/>
        <v>91.435537945748237</v>
      </c>
      <c r="G1053" s="12">
        <v>693</v>
      </c>
      <c r="H1053" s="47">
        <v>601.56446205425175</v>
      </c>
      <c r="I1053" s="125" t="e">
        <f t="shared" si="66"/>
        <v>#N/A</v>
      </c>
      <c r="J1053" s="125" t="e">
        <f t="shared" si="67"/>
        <v>#N/A</v>
      </c>
      <c r="K1053" s="57" t="e">
        <f>VLOOKUP(A1053,'Study area wells'!$A$2:$O$330,6,FALSE)</f>
        <v>#N/A</v>
      </c>
      <c r="L1053" s="46" t="s">
        <v>1066</v>
      </c>
      <c r="M1053" s="14" t="s">
        <v>8</v>
      </c>
      <c r="N1053" s="61" t="s">
        <v>8</v>
      </c>
      <c r="O1053" s="90" t="s">
        <v>1232</v>
      </c>
      <c r="P1053" s="73"/>
      <c r="Q1053" s="114"/>
      <c r="R1053" s="119" t="s">
        <v>33</v>
      </c>
      <c r="S1053" s="58"/>
    </row>
    <row r="1054" spans="1:19" ht="15" customHeight="1" x14ac:dyDescent="0.2">
      <c r="A1054" s="39" t="s">
        <v>825</v>
      </c>
      <c r="B1054" s="48">
        <v>0</v>
      </c>
      <c r="C1054" s="15">
        <v>127</v>
      </c>
      <c r="D1054" s="15">
        <f t="shared" si="64"/>
        <v>127</v>
      </c>
      <c r="E1054" s="16">
        <v>0</v>
      </c>
      <c r="F1054" s="16">
        <f t="shared" si="65"/>
        <v>38.707711063700089</v>
      </c>
      <c r="G1054" s="16">
        <v>715</v>
      </c>
      <c r="H1054" s="49">
        <v>676.29228893629988</v>
      </c>
      <c r="I1054" s="125" t="e">
        <f t="shared" si="66"/>
        <v>#N/A</v>
      </c>
      <c r="J1054" s="125" t="e">
        <f t="shared" si="67"/>
        <v>#N/A</v>
      </c>
      <c r="K1054" s="57" t="e">
        <f>VLOOKUP(A1054,'Study area wells'!$A$2:$O$330,6,FALSE)</f>
        <v>#N/A</v>
      </c>
      <c r="L1054" s="79" t="s">
        <v>1220</v>
      </c>
      <c r="M1054" s="17" t="s">
        <v>1221</v>
      </c>
      <c r="N1054" s="62" t="s">
        <v>1897</v>
      </c>
      <c r="O1054" s="87" t="s">
        <v>1233</v>
      </c>
      <c r="R1054" s="120" t="s">
        <v>27</v>
      </c>
    </row>
    <row r="1055" spans="1:19" ht="15" customHeight="1" x14ac:dyDescent="0.2">
      <c r="A1055" s="39" t="s">
        <v>825</v>
      </c>
      <c r="B1055" s="48">
        <v>127</v>
      </c>
      <c r="C1055" s="15">
        <v>160</v>
      </c>
      <c r="D1055" s="15">
        <f t="shared" si="64"/>
        <v>33</v>
      </c>
      <c r="E1055" s="16">
        <v>38.707711063700089</v>
      </c>
      <c r="F1055" s="16">
        <f t="shared" si="65"/>
        <v>48.765620237732399</v>
      </c>
      <c r="G1055" s="16">
        <v>676.29228893629988</v>
      </c>
      <c r="H1055" s="49">
        <v>666.23437976226762</v>
      </c>
      <c r="I1055" s="125" t="e">
        <f t="shared" si="66"/>
        <v>#N/A</v>
      </c>
      <c r="J1055" s="125" t="e">
        <f t="shared" si="67"/>
        <v>#N/A</v>
      </c>
      <c r="K1055" s="57" t="e">
        <f>VLOOKUP(A1055,'Study area wells'!$A$2:$O$330,6,FALSE)</f>
        <v>#N/A</v>
      </c>
      <c r="L1055" s="79" t="s">
        <v>40</v>
      </c>
      <c r="M1055" s="17" t="s">
        <v>1077</v>
      </c>
      <c r="N1055" s="62" t="s">
        <v>7</v>
      </c>
      <c r="O1055" s="87"/>
    </row>
    <row r="1056" spans="1:19" s="13" customFormat="1" ht="15" customHeight="1" x14ac:dyDescent="0.2">
      <c r="A1056" s="38" t="s">
        <v>826</v>
      </c>
      <c r="B1056" s="46">
        <v>0</v>
      </c>
      <c r="C1056" s="11">
        <v>190</v>
      </c>
      <c r="D1056" s="11">
        <f t="shared" si="64"/>
        <v>190</v>
      </c>
      <c r="E1056" s="12">
        <v>0</v>
      </c>
      <c r="F1056" s="12">
        <f t="shared" si="65"/>
        <v>57.90917403230722</v>
      </c>
      <c r="G1056" s="12">
        <v>609</v>
      </c>
      <c r="H1056" s="47">
        <v>551.09082596769281</v>
      </c>
      <c r="I1056" s="125" t="e">
        <f t="shared" si="66"/>
        <v>#N/A</v>
      </c>
      <c r="J1056" s="125" t="e">
        <f t="shared" si="67"/>
        <v>#N/A</v>
      </c>
      <c r="K1056" s="57" t="e">
        <f>VLOOKUP(A1056,'Study area wells'!$A$2:$O$330,6,FALSE)</f>
        <v>#N/A</v>
      </c>
      <c r="L1056" s="78" t="s">
        <v>1220</v>
      </c>
      <c r="M1056" s="14" t="s">
        <v>1221</v>
      </c>
      <c r="N1056" s="61" t="s">
        <v>1897</v>
      </c>
      <c r="O1056" s="90" t="s">
        <v>1234</v>
      </c>
      <c r="P1056" s="73"/>
      <c r="Q1056" s="114"/>
      <c r="R1056" s="119"/>
      <c r="S1056" s="58"/>
    </row>
    <row r="1057" spans="1:19" s="13" customFormat="1" ht="15" customHeight="1" x14ac:dyDescent="0.2">
      <c r="A1057" s="38" t="s">
        <v>826</v>
      </c>
      <c r="B1057" s="46">
        <v>190</v>
      </c>
      <c r="C1057" s="11">
        <v>220</v>
      </c>
      <c r="D1057" s="11">
        <f t="shared" si="64"/>
        <v>30</v>
      </c>
      <c r="E1057" s="12">
        <v>57.90917403230722</v>
      </c>
      <c r="F1057" s="12">
        <f t="shared" si="65"/>
        <v>67.052727826882048</v>
      </c>
      <c r="G1057" s="12">
        <v>551.09082596769281</v>
      </c>
      <c r="H1057" s="47">
        <v>541.94727217311799</v>
      </c>
      <c r="I1057" s="125" t="e">
        <f t="shared" si="66"/>
        <v>#N/A</v>
      </c>
      <c r="J1057" s="125" t="e">
        <f t="shared" si="67"/>
        <v>#N/A</v>
      </c>
      <c r="K1057" s="57" t="e">
        <f>VLOOKUP(A1057,'Study area wells'!$A$2:$O$330,6,FALSE)</f>
        <v>#N/A</v>
      </c>
      <c r="L1057" s="78" t="s">
        <v>40</v>
      </c>
      <c r="M1057" s="14" t="s">
        <v>1077</v>
      </c>
      <c r="N1057" s="61" t="s">
        <v>7</v>
      </c>
      <c r="O1057" s="90"/>
      <c r="P1057" s="73"/>
      <c r="Q1057" s="114"/>
      <c r="R1057" s="119"/>
      <c r="S1057" s="58"/>
    </row>
    <row r="1058" spans="1:19" ht="15" customHeight="1" x14ac:dyDescent="0.2">
      <c r="A1058" s="39" t="s">
        <v>827</v>
      </c>
      <c r="B1058" s="48">
        <v>0</v>
      </c>
      <c r="C1058" s="15">
        <v>505</v>
      </c>
      <c r="D1058" s="15">
        <f t="shared" si="64"/>
        <v>505</v>
      </c>
      <c r="E1058" s="16">
        <v>0</v>
      </c>
      <c r="F1058" s="16">
        <f t="shared" si="65"/>
        <v>153.91648887534288</v>
      </c>
      <c r="G1058" s="16">
        <v>635</v>
      </c>
      <c r="H1058" s="49">
        <v>481.08351112465709</v>
      </c>
      <c r="I1058" s="125" t="e">
        <f t="shared" si="66"/>
        <v>#N/A</v>
      </c>
      <c r="J1058" s="125" t="e">
        <f t="shared" si="67"/>
        <v>#N/A</v>
      </c>
      <c r="K1058" s="57" t="e">
        <f>VLOOKUP(A1058,'Study area wells'!$A$2:$O$330,6,FALSE)</f>
        <v>#N/A</v>
      </c>
      <c r="L1058" s="79" t="s">
        <v>1220</v>
      </c>
      <c r="M1058" s="17" t="s">
        <v>1221</v>
      </c>
      <c r="N1058" s="62" t="s">
        <v>1897</v>
      </c>
      <c r="O1058" s="87" t="s">
        <v>1235</v>
      </c>
    </row>
    <row r="1059" spans="1:19" ht="15" customHeight="1" x14ac:dyDescent="0.2">
      <c r="A1059" s="39" t="s">
        <v>827</v>
      </c>
      <c r="B1059" s="48">
        <v>505</v>
      </c>
      <c r="C1059" s="15">
        <v>525</v>
      </c>
      <c r="D1059" s="15">
        <f t="shared" si="64"/>
        <v>20</v>
      </c>
      <c r="E1059" s="16">
        <v>153.91648887534288</v>
      </c>
      <c r="F1059" s="16">
        <f t="shared" si="65"/>
        <v>160.01219140505944</v>
      </c>
      <c r="G1059" s="16">
        <v>481.08351112465709</v>
      </c>
      <c r="H1059" s="49">
        <v>474.98780859494059</v>
      </c>
      <c r="I1059" s="125" t="e">
        <f t="shared" si="66"/>
        <v>#N/A</v>
      </c>
      <c r="J1059" s="125" t="e">
        <f t="shared" si="67"/>
        <v>#N/A</v>
      </c>
      <c r="K1059" s="57" t="e">
        <f>VLOOKUP(A1059,'Study area wells'!$A$2:$O$330,6,FALSE)</f>
        <v>#N/A</v>
      </c>
      <c r="L1059" s="79" t="s">
        <v>40</v>
      </c>
      <c r="M1059" s="17" t="s">
        <v>1077</v>
      </c>
      <c r="N1059" s="62" t="s">
        <v>7</v>
      </c>
      <c r="O1059" s="87"/>
      <c r="R1059" s="120" t="s">
        <v>40</v>
      </c>
    </row>
    <row r="1060" spans="1:19" s="13" customFormat="1" ht="15" customHeight="1" x14ac:dyDescent="0.2">
      <c r="A1060" s="38" t="s">
        <v>828</v>
      </c>
      <c r="B1060" s="46">
        <v>0</v>
      </c>
      <c r="C1060" s="11">
        <v>183</v>
      </c>
      <c r="D1060" s="11">
        <f t="shared" si="64"/>
        <v>183</v>
      </c>
      <c r="E1060" s="12">
        <v>0</v>
      </c>
      <c r="F1060" s="12">
        <f t="shared" si="65"/>
        <v>55.775678146906429</v>
      </c>
      <c r="G1060" s="12">
        <v>664</v>
      </c>
      <c r="H1060" s="47">
        <v>608.22432185309356</v>
      </c>
      <c r="I1060" s="125" t="e">
        <f t="shared" si="66"/>
        <v>#N/A</v>
      </c>
      <c r="J1060" s="125" t="e">
        <f t="shared" si="67"/>
        <v>#N/A</v>
      </c>
      <c r="K1060" s="57" t="e">
        <f>VLOOKUP(A1060,'Study area wells'!$A$2:$O$330,6,FALSE)</f>
        <v>#N/A</v>
      </c>
      <c r="L1060" s="78" t="s">
        <v>1220</v>
      </c>
      <c r="M1060" s="14" t="s">
        <v>1221</v>
      </c>
      <c r="N1060" s="61" t="s">
        <v>1897</v>
      </c>
      <c r="O1060" s="90" t="s">
        <v>1236</v>
      </c>
      <c r="P1060" s="73"/>
      <c r="Q1060" s="114"/>
      <c r="R1060" s="119" t="s">
        <v>27</v>
      </c>
      <c r="S1060" s="58"/>
    </row>
    <row r="1061" spans="1:19" s="13" customFormat="1" ht="15" customHeight="1" x14ac:dyDescent="0.2">
      <c r="A1061" s="38" t="s">
        <v>828</v>
      </c>
      <c r="B1061" s="46">
        <v>183</v>
      </c>
      <c r="C1061" s="11">
        <v>195</v>
      </c>
      <c r="D1061" s="11">
        <f t="shared" si="64"/>
        <v>12</v>
      </c>
      <c r="E1061" s="12">
        <v>55.775678146906429</v>
      </c>
      <c r="F1061" s="12">
        <f t="shared" si="65"/>
        <v>59.433099664736361</v>
      </c>
      <c r="G1061" s="12">
        <v>608.22432185309356</v>
      </c>
      <c r="H1061" s="47">
        <v>604.56690033526365</v>
      </c>
      <c r="I1061" s="125" t="e">
        <f t="shared" si="66"/>
        <v>#N/A</v>
      </c>
      <c r="J1061" s="125" t="e">
        <f t="shared" si="67"/>
        <v>#N/A</v>
      </c>
      <c r="K1061" s="57" t="e">
        <f>VLOOKUP(A1061,'Study area wells'!$A$2:$O$330,6,FALSE)</f>
        <v>#N/A</v>
      </c>
      <c r="L1061" s="78" t="s">
        <v>40</v>
      </c>
      <c r="M1061" s="14" t="s">
        <v>1077</v>
      </c>
      <c r="N1061" s="61" t="s">
        <v>7</v>
      </c>
      <c r="O1061" s="90"/>
      <c r="P1061" s="73"/>
      <c r="Q1061" s="114"/>
      <c r="R1061" s="119" t="s">
        <v>40</v>
      </c>
      <c r="S1061" s="58"/>
    </row>
    <row r="1062" spans="1:19" ht="15" customHeight="1" x14ac:dyDescent="0.2">
      <c r="A1062" s="39" t="s">
        <v>829</v>
      </c>
      <c r="B1062" s="48">
        <v>0</v>
      </c>
      <c r="C1062" s="15">
        <v>522</v>
      </c>
      <c r="D1062" s="15">
        <f t="shared" si="64"/>
        <v>522</v>
      </c>
      <c r="E1062" s="16">
        <v>0</v>
      </c>
      <c r="F1062" s="16">
        <f t="shared" si="65"/>
        <v>159.09783602560194</v>
      </c>
      <c r="G1062" s="16">
        <v>655</v>
      </c>
      <c r="H1062" s="49">
        <v>495.90216397439804</v>
      </c>
      <c r="I1062" s="125" t="e">
        <f t="shared" si="66"/>
        <v>#N/A</v>
      </c>
      <c r="J1062" s="125" t="e">
        <f t="shared" si="67"/>
        <v>#N/A</v>
      </c>
      <c r="K1062" s="57" t="e">
        <f>VLOOKUP(A1062,'Study area wells'!$A$2:$O$330,6,FALSE)</f>
        <v>#N/A</v>
      </c>
      <c r="L1062" s="79" t="s">
        <v>1220</v>
      </c>
      <c r="M1062" s="17" t="s">
        <v>1221</v>
      </c>
      <c r="N1062" s="62" t="s">
        <v>1897</v>
      </c>
      <c r="O1062" s="87" t="s">
        <v>46</v>
      </c>
      <c r="R1062" s="120" t="s">
        <v>27</v>
      </c>
    </row>
    <row r="1063" spans="1:19" ht="15" customHeight="1" x14ac:dyDescent="0.2">
      <c r="A1063" s="39" t="s">
        <v>829</v>
      </c>
      <c r="B1063" s="48">
        <v>522</v>
      </c>
      <c r="C1063" s="15">
        <v>536</v>
      </c>
      <c r="D1063" s="15">
        <f t="shared" si="64"/>
        <v>14</v>
      </c>
      <c r="E1063" s="16">
        <v>159.09783602560194</v>
      </c>
      <c r="F1063" s="16">
        <f t="shared" si="65"/>
        <v>163.36482779640352</v>
      </c>
      <c r="G1063" s="16">
        <v>495.90216397439804</v>
      </c>
      <c r="H1063" s="49">
        <v>491.63517220359648</v>
      </c>
      <c r="I1063" s="125" t="e">
        <f t="shared" si="66"/>
        <v>#N/A</v>
      </c>
      <c r="J1063" s="125" t="e">
        <f t="shared" si="67"/>
        <v>#N/A</v>
      </c>
      <c r="K1063" s="57" t="e">
        <f>VLOOKUP(A1063,'Study area wells'!$A$2:$O$330,6,FALSE)</f>
        <v>#N/A</v>
      </c>
      <c r="L1063" s="79" t="s">
        <v>40</v>
      </c>
      <c r="M1063" s="17" t="s">
        <v>1077</v>
      </c>
      <c r="N1063" s="62" t="s">
        <v>7</v>
      </c>
      <c r="O1063" s="87"/>
      <c r="R1063" s="120" t="s">
        <v>40</v>
      </c>
    </row>
    <row r="1064" spans="1:19" s="13" customFormat="1" ht="15" customHeight="1" x14ac:dyDescent="0.2">
      <c r="A1064" s="38" t="s">
        <v>830</v>
      </c>
      <c r="B1064" s="46">
        <v>0</v>
      </c>
      <c r="C1064" s="11">
        <v>325</v>
      </c>
      <c r="D1064" s="11">
        <f t="shared" si="64"/>
        <v>325</v>
      </c>
      <c r="E1064" s="12">
        <v>0</v>
      </c>
      <c r="F1064" s="12">
        <f t="shared" si="65"/>
        <v>99.055166107893925</v>
      </c>
      <c r="G1064" s="12">
        <v>689</v>
      </c>
      <c r="H1064" s="47">
        <v>589.94483389210609</v>
      </c>
      <c r="I1064" s="125" t="e">
        <f t="shared" si="66"/>
        <v>#N/A</v>
      </c>
      <c r="J1064" s="125" t="e">
        <f t="shared" si="67"/>
        <v>#N/A</v>
      </c>
      <c r="K1064" s="57" t="e">
        <f>VLOOKUP(A1064,'Study area wells'!$A$2:$O$330,6,FALSE)</f>
        <v>#N/A</v>
      </c>
      <c r="L1064" s="78" t="s">
        <v>1220</v>
      </c>
      <c r="M1064" s="14" t="s">
        <v>1221</v>
      </c>
      <c r="N1064" s="61" t="s">
        <v>1897</v>
      </c>
      <c r="O1064" s="90" t="s">
        <v>46</v>
      </c>
      <c r="P1064" s="73"/>
      <c r="Q1064" s="114"/>
      <c r="R1064" s="119" t="s">
        <v>27</v>
      </c>
      <c r="S1064" s="58"/>
    </row>
    <row r="1065" spans="1:19" s="13" customFormat="1" ht="15" customHeight="1" x14ac:dyDescent="0.2">
      <c r="A1065" s="38" t="s">
        <v>830</v>
      </c>
      <c r="B1065" s="46">
        <v>325</v>
      </c>
      <c r="C1065" s="11">
        <v>344</v>
      </c>
      <c r="D1065" s="11">
        <f t="shared" si="64"/>
        <v>19</v>
      </c>
      <c r="E1065" s="12">
        <v>99.055166107893925</v>
      </c>
      <c r="F1065" s="12">
        <f t="shared" si="65"/>
        <v>104.84608351112465</v>
      </c>
      <c r="G1065" s="12">
        <v>589.94483389210609</v>
      </c>
      <c r="H1065" s="47">
        <v>584.15391648887532</v>
      </c>
      <c r="I1065" s="125" t="e">
        <f t="shared" si="66"/>
        <v>#N/A</v>
      </c>
      <c r="J1065" s="125" t="e">
        <f t="shared" si="67"/>
        <v>#N/A</v>
      </c>
      <c r="K1065" s="57" t="e">
        <f>VLOOKUP(A1065,'Study area wells'!$A$2:$O$330,6,FALSE)</f>
        <v>#N/A</v>
      </c>
      <c r="L1065" s="78" t="s">
        <v>40</v>
      </c>
      <c r="M1065" s="14" t="s">
        <v>1077</v>
      </c>
      <c r="N1065" s="61" t="s">
        <v>7</v>
      </c>
      <c r="O1065" s="90"/>
      <c r="P1065" s="73"/>
      <c r="Q1065" s="114"/>
      <c r="R1065" s="119" t="s">
        <v>40</v>
      </c>
      <c r="S1065" s="58"/>
    </row>
    <row r="1066" spans="1:19" ht="15" customHeight="1" x14ac:dyDescent="0.2">
      <c r="A1066" s="39" t="s">
        <v>831</v>
      </c>
      <c r="B1066" s="48">
        <v>0</v>
      </c>
      <c r="C1066" s="15">
        <v>239</v>
      </c>
      <c r="D1066" s="15">
        <f t="shared" si="64"/>
        <v>239</v>
      </c>
      <c r="E1066" s="16">
        <v>0</v>
      </c>
      <c r="F1066" s="16">
        <f t="shared" si="65"/>
        <v>72.84364523011277</v>
      </c>
      <c r="G1066" s="16">
        <v>692</v>
      </c>
      <c r="H1066" s="49">
        <v>619.15635476988723</v>
      </c>
      <c r="I1066" s="125" t="e">
        <f t="shared" si="66"/>
        <v>#N/A</v>
      </c>
      <c r="J1066" s="125" t="e">
        <f t="shared" si="67"/>
        <v>#N/A</v>
      </c>
      <c r="K1066" s="57" t="e">
        <f>VLOOKUP(A1066,'Study area wells'!$A$2:$O$330,6,FALSE)</f>
        <v>#N/A</v>
      </c>
      <c r="L1066" s="79" t="s">
        <v>1220</v>
      </c>
      <c r="M1066" s="17" t="s">
        <v>1221</v>
      </c>
      <c r="N1066" s="62" t="s">
        <v>1897</v>
      </c>
      <c r="O1066" s="87"/>
      <c r="R1066" s="120" t="s">
        <v>27</v>
      </c>
    </row>
    <row r="1067" spans="1:19" ht="15" customHeight="1" x14ac:dyDescent="0.2">
      <c r="A1067" s="39" t="s">
        <v>831</v>
      </c>
      <c r="B1067" s="48">
        <v>239</v>
      </c>
      <c r="C1067" s="15">
        <v>247</v>
      </c>
      <c r="D1067" s="15">
        <f t="shared" si="64"/>
        <v>8</v>
      </c>
      <c r="E1067" s="16">
        <v>72.84364523011277</v>
      </c>
      <c r="F1067" s="16">
        <f t="shared" si="65"/>
        <v>75.281926241999386</v>
      </c>
      <c r="G1067" s="16">
        <v>619.15635476988723</v>
      </c>
      <c r="H1067" s="49">
        <v>616.71807375800063</v>
      </c>
      <c r="I1067" s="125" t="e">
        <f t="shared" si="66"/>
        <v>#N/A</v>
      </c>
      <c r="J1067" s="125" t="e">
        <f t="shared" si="67"/>
        <v>#N/A</v>
      </c>
      <c r="K1067" s="57" t="e">
        <f>VLOOKUP(A1067,'Study area wells'!$A$2:$O$330,6,FALSE)</f>
        <v>#N/A</v>
      </c>
      <c r="L1067" s="79" t="s">
        <v>40</v>
      </c>
      <c r="M1067" s="17" t="s">
        <v>1077</v>
      </c>
      <c r="N1067" s="62" t="s">
        <v>7</v>
      </c>
      <c r="O1067" s="87"/>
      <c r="R1067" s="120" t="s">
        <v>40</v>
      </c>
    </row>
    <row r="1068" spans="1:19" s="13" customFormat="1" ht="15" customHeight="1" x14ac:dyDescent="0.2">
      <c r="A1068" s="38" t="s">
        <v>832</v>
      </c>
      <c r="B1068" s="46">
        <v>0</v>
      </c>
      <c r="C1068" s="11">
        <v>315</v>
      </c>
      <c r="D1068" s="11">
        <f t="shared" si="64"/>
        <v>315</v>
      </c>
      <c r="E1068" s="12">
        <v>0</v>
      </c>
      <c r="F1068" s="12">
        <f t="shared" si="65"/>
        <v>96.007314843035658</v>
      </c>
      <c r="G1068" s="12">
        <v>640</v>
      </c>
      <c r="H1068" s="47">
        <v>543.9926851569644</v>
      </c>
      <c r="I1068" s="125" t="e">
        <f t="shared" si="66"/>
        <v>#N/A</v>
      </c>
      <c r="J1068" s="125" t="e">
        <f t="shared" si="67"/>
        <v>#N/A</v>
      </c>
      <c r="K1068" s="57" t="e">
        <f>VLOOKUP(A1068,'Study area wells'!$A$2:$O$330,6,FALSE)</f>
        <v>#N/A</v>
      </c>
      <c r="L1068" s="78" t="s">
        <v>1220</v>
      </c>
      <c r="M1068" s="14" t="s">
        <v>1221</v>
      </c>
      <c r="N1068" s="61" t="s">
        <v>1897</v>
      </c>
      <c r="O1068" s="90"/>
      <c r="P1068" s="73"/>
      <c r="Q1068" s="114"/>
      <c r="R1068" s="119" t="s">
        <v>27</v>
      </c>
      <c r="S1068" s="58"/>
    </row>
    <row r="1069" spans="1:19" s="13" customFormat="1" ht="15" customHeight="1" x14ac:dyDescent="0.2">
      <c r="A1069" s="38" t="s">
        <v>832</v>
      </c>
      <c r="B1069" s="46">
        <v>315</v>
      </c>
      <c r="C1069" s="11">
        <v>331</v>
      </c>
      <c r="D1069" s="11">
        <f t="shared" si="64"/>
        <v>16</v>
      </c>
      <c r="E1069" s="12">
        <v>96.007314843035658</v>
      </c>
      <c r="F1069" s="12">
        <f t="shared" si="65"/>
        <v>100.88387686680889</v>
      </c>
      <c r="G1069" s="12">
        <v>543.9926851569644</v>
      </c>
      <c r="H1069" s="47">
        <v>539.11612313319108</v>
      </c>
      <c r="I1069" s="125" t="e">
        <f t="shared" si="66"/>
        <v>#N/A</v>
      </c>
      <c r="J1069" s="125" t="e">
        <f t="shared" si="67"/>
        <v>#N/A</v>
      </c>
      <c r="K1069" s="57" t="e">
        <f>VLOOKUP(A1069,'Study area wells'!$A$2:$O$330,6,FALSE)</f>
        <v>#N/A</v>
      </c>
      <c r="L1069" s="78" t="s">
        <v>40</v>
      </c>
      <c r="M1069" s="14" t="s">
        <v>1077</v>
      </c>
      <c r="N1069" s="61" t="s">
        <v>7</v>
      </c>
      <c r="O1069" s="90"/>
      <c r="P1069" s="73"/>
      <c r="Q1069" s="114"/>
      <c r="R1069" s="119" t="s">
        <v>40</v>
      </c>
      <c r="S1069" s="58"/>
    </row>
    <row r="1070" spans="1:19" ht="15" customHeight="1" x14ac:dyDescent="0.2">
      <c r="A1070" s="39" t="s">
        <v>833</v>
      </c>
      <c r="B1070" s="48">
        <v>0</v>
      </c>
      <c r="C1070" s="15">
        <v>504</v>
      </c>
      <c r="D1070" s="15">
        <f t="shared" si="64"/>
        <v>504</v>
      </c>
      <c r="E1070" s="16">
        <v>0</v>
      </c>
      <c r="F1070" s="16">
        <f t="shared" si="65"/>
        <v>153.61170374885705</v>
      </c>
      <c r="G1070" s="16">
        <v>687</v>
      </c>
      <c r="H1070" s="49">
        <v>533.38829625114295</v>
      </c>
      <c r="I1070" s="125" t="e">
        <f t="shared" si="66"/>
        <v>#N/A</v>
      </c>
      <c r="J1070" s="125" t="e">
        <f t="shared" si="67"/>
        <v>#N/A</v>
      </c>
      <c r="K1070" s="57" t="e">
        <f>VLOOKUP(A1070,'Study area wells'!$A$2:$O$330,6,FALSE)</f>
        <v>#N/A</v>
      </c>
      <c r="L1070" s="79" t="s">
        <v>1220</v>
      </c>
      <c r="M1070" s="17" t="s">
        <v>1221</v>
      </c>
      <c r="N1070" s="62" t="s">
        <v>1897</v>
      </c>
      <c r="O1070" s="87"/>
      <c r="R1070" s="120" t="s">
        <v>27</v>
      </c>
    </row>
    <row r="1071" spans="1:19" s="13" customFormat="1" ht="15" customHeight="1" x14ac:dyDescent="0.2">
      <c r="A1071" s="38" t="s">
        <v>834</v>
      </c>
      <c r="B1071" s="46">
        <v>0</v>
      </c>
      <c r="C1071" s="11">
        <v>319</v>
      </c>
      <c r="D1071" s="11">
        <f t="shared" si="64"/>
        <v>319</v>
      </c>
      <c r="E1071" s="12">
        <v>0</v>
      </c>
      <c r="F1071" s="12">
        <f t="shared" si="65"/>
        <v>97.226455348978959</v>
      </c>
      <c r="G1071" s="12">
        <v>682</v>
      </c>
      <c r="H1071" s="47">
        <v>584.77354465102098</v>
      </c>
      <c r="I1071" s="125" t="e">
        <f t="shared" si="66"/>
        <v>#N/A</v>
      </c>
      <c r="J1071" s="125" t="e">
        <f t="shared" si="67"/>
        <v>#N/A</v>
      </c>
      <c r="K1071" s="57" t="e">
        <f>VLOOKUP(A1071,'Study area wells'!$A$2:$O$330,6,FALSE)</f>
        <v>#N/A</v>
      </c>
      <c r="L1071" s="46" t="s">
        <v>1066</v>
      </c>
      <c r="M1071" s="14" t="s">
        <v>8</v>
      </c>
      <c r="N1071" s="61" t="s">
        <v>8</v>
      </c>
      <c r="O1071" s="90"/>
      <c r="P1071" s="73"/>
      <c r="Q1071" s="114"/>
      <c r="R1071" s="119" t="s">
        <v>40</v>
      </c>
      <c r="S1071" s="58"/>
    </row>
    <row r="1072" spans="1:19" ht="15" customHeight="1" x14ac:dyDescent="0.2">
      <c r="A1072" s="39" t="s">
        <v>835</v>
      </c>
      <c r="B1072" s="48">
        <v>0</v>
      </c>
      <c r="C1072" s="15">
        <v>148</v>
      </c>
      <c r="D1072" s="15">
        <f t="shared" si="64"/>
        <v>148</v>
      </c>
      <c r="E1072" s="16">
        <v>0</v>
      </c>
      <c r="F1072" s="16">
        <f t="shared" si="65"/>
        <v>45.108198719902468</v>
      </c>
      <c r="G1072" s="16">
        <v>672</v>
      </c>
      <c r="H1072" s="49">
        <v>626.89180128009752</v>
      </c>
      <c r="I1072" s="125" t="e">
        <f t="shared" si="66"/>
        <v>#N/A</v>
      </c>
      <c r="J1072" s="125" t="e">
        <f t="shared" si="67"/>
        <v>#N/A</v>
      </c>
      <c r="K1072" s="57" t="e">
        <f>VLOOKUP(A1072,'Study area wells'!$A$2:$O$330,6,FALSE)</f>
        <v>#N/A</v>
      </c>
      <c r="L1072" s="79" t="s">
        <v>1220</v>
      </c>
      <c r="M1072" s="17" t="s">
        <v>1221</v>
      </c>
      <c r="N1072" s="62" t="s">
        <v>1897</v>
      </c>
      <c r="O1072" s="87"/>
      <c r="R1072" s="120" t="s">
        <v>27</v>
      </c>
    </row>
    <row r="1073" spans="1:19" ht="15" customHeight="1" x14ac:dyDescent="0.2">
      <c r="A1073" s="39" t="s">
        <v>835</v>
      </c>
      <c r="B1073" s="48">
        <v>148</v>
      </c>
      <c r="C1073" s="15">
        <v>167</v>
      </c>
      <c r="D1073" s="15">
        <f t="shared" si="64"/>
        <v>19</v>
      </c>
      <c r="E1073" s="16">
        <v>45.108198719902468</v>
      </c>
      <c r="F1073" s="16">
        <f t="shared" si="65"/>
        <v>50.89911612313319</v>
      </c>
      <c r="G1073" s="16">
        <v>626.89180128009752</v>
      </c>
      <c r="H1073" s="49">
        <v>621.10088387686676</v>
      </c>
      <c r="I1073" s="125" t="e">
        <f t="shared" si="66"/>
        <v>#N/A</v>
      </c>
      <c r="J1073" s="125" t="e">
        <f t="shared" si="67"/>
        <v>#N/A</v>
      </c>
      <c r="K1073" s="57" t="e">
        <f>VLOOKUP(A1073,'Study area wells'!$A$2:$O$330,6,FALSE)</f>
        <v>#N/A</v>
      </c>
      <c r="L1073" s="48" t="s">
        <v>1237</v>
      </c>
      <c r="M1073" s="17" t="s">
        <v>1077</v>
      </c>
      <c r="N1073" s="62" t="s">
        <v>7</v>
      </c>
      <c r="O1073" s="87"/>
      <c r="R1073" s="120" t="s">
        <v>40</v>
      </c>
    </row>
    <row r="1074" spans="1:19" s="13" customFormat="1" ht="15" customHeight="1" x14ac:dyDescent="0.2">
      <c r="A1074" s="38" t="s">
        <v>836</v>
      </c>
      <c r="B1074" s="46">
        <v>0</v>
      </c>
      <c r="C1074" s="11">
        <v>117</v>
      </c>
      <c r="D1074" s="11">
        <f t="shared" si="64"/>
        <v>117</v>
      </c>
      <c r="E1074" s="12">
        <v>0</v>
      </c>
      <c r="F1074" s="12">
        <f t="shared" si="65"/>
        <v>35.659859798841815</v>
      </c>
      <c r="G1074" s="12">
        <v>744</v>
      </c>
      <c r="H1074" s="47">
        <v>708.34014020115819</v>
      </c>
      <c r="I1074" s="125" t="e">
        <f t="shared" si="66"/>
        <v>#N/A</v>
      </c>
      <c r="J1074" s="125" t="e">
        <f t="shared" si="67"/>
        <v>#N/A</v>
      </c>
      <c r="K1074" s="57" t="e">
        <f>VLOOKUP(A1074,'Study area wells'!$A$2:$O$330,6,FALSE)</f>
        <v>#N/A</v>
      </c>
      <c r="L1074" s="78" t="s">
        <v>1220</v>
      </c>
      <c r="M1074" s="14" t="s">
        <v>1221</v>
      </c>
      <c r="N1074" s="61" t="s">
        <v>1897</v>
      </c>
      <c r="O1074" s="90" t="s">
        <v>1215</v>
      </c>
      <c r="P1074" s="73"/>
      <c r="Q1074" s="114"/>
      <c r="R1074" s="119" t="s">
        <v>27</v>
      </c>
      <c r="S1074" s="58"/>
    </row>
    <row r="1075" spans="1:19" ht="15" customHeight="1" x14ac:dyDescent="0.2">
      <c r="A1075" s="39" t="s">
        <v>837</v>
      </c>
      <c r="B1075" s="48">
        <v>0</v>
      </c>
      <c r="C1075" s="15">
        <v>153</v>
      </c>
      <c r="D1075" s="15">
        <f t="shared" si="64"/>
        <v>153</v>
      </c>
      <c r="E1075" s="16">
        <v>0</v>
      </c>
      <c r="F1075" s="16">
        <f t="shared" si="65"/>
        <v>46.632124352331601</v>
      </c>
      <c r="G1075" s="16">
        <v>699</v>
      </c>
      <c r="H1075" s="49">
        <v>652.36787564766837</v>
      </c>
      <c r="I1075" s="125" t="e">
        <f t="shared" si="66"/>
        <v>#N/A</v>
      </c>
      <c r="J1075" s="125" t="e">
        <f t="shared" si="67"/>
        <v>#N/A</v>
      </c>
      <c r="K1075" s="57" t="e">
        <f>VLOOKUP(A1075,'Study area wells'!$A$2:$O$330,6,FALSE)</f>
        <v>#N/A</v>
      </c>
      <c r="L1075" s="48" t="s">
        <v>1237</v>
      </c>
      <c r="M1075" s="17" t="s">
        <v>8</v>
      </c>
      <c r="N1075" s="62" t="s">
        <v>8</v>
      </c>
      <c r="O1075" s="87"/>
      <c r="R1075" s="120" t="s">
        <v>33</v>
      </c>
    </row>
    <row r="1076" spans="1:19" s="13" customFormat="1" ht="15" customHeight="1" x14ac:dyDescent="0.2">
      <c r="A1076" s="38" t="s">
        <v>838</v>
      </c>
      <c r="B1076" s="46">
        <v>0</v>
      </c>
      <c r="C1076" s="11">
        <v>82</v>
      </c>
      <c r="D1076" s="11">
        <f t="shared" si="64"/>
        <v>82</v>
      </c>
      <c r="E1076" s="12">
        <v>0</v>
      </c>
      <c r="F1076" s="12">
        <f t="shared" si="65"/>
        <v>24.992380371837854</v>
      </c>
      <c r="G1076" s="12">
        <v>677</v>
      </c>
      <c r="H1076" s="47">
        <v>652.00761962816216</v>
      </c>
      <c r="I1076" s="125" t="e">
        <f t="shared" si="66"/>
        <v>#N/A</v>
      </c>
      <c r="J1076" s="125" t="e">
        <f t="shared" si="67"/>
        <v>#N/A</v>
      </c>
      <c r="K1076" s="57" t="e">
        <f>VLOOKUP(A1076,'Study area wells'!$A$2:$O$330,6,FALSE)</f>
        <v>#N/A</v>
      </c>
      <c r="L1076" s="46" t="s">
        <v>1237</v>
      </c>
      <c r="M1076" s="14" t="s">
        <v>8</v>
      </c>
      <c r="N1076" s="61" t="s">
        <v>8</v>
      </c>
      <c r="O1076" s="90"/>
      <c r="P1076" s="73"/>
      <c r="Q1076" s="114"/>
      <c r="R1076" s="119" t="s">
        <v>33</v>
      </c>
      <c r="S1076" s="58"/>
    </row>
    <row r="1077" spans="1:19" ht="15" customHeight="1" x14ac:dyDescent="0.2">
      <c r="A1077" s="39" t="s">
        <v>839</v>
      </c>
      <c r="B1077" s="48">
        <v>0</v>
      </c>
      <c r="C1077" s="15">
        <v>40</v>
      </c>
      <c r="D1077" s="15">
        <f t="shared" si="64"/>
        <v>40</v>
      </c>
      <c r="E1077" s="16">
        <v>0</v>
      </c>
      <c r="F1077" s="16">
        <f t="shared" si="65"/>
        <v>12.1914050594331</v>
      </c>
      <c r="G1077" s="16">
        <v>738</v>
      </c>
      <c r="H1077" s="49">
        <v>725.80859494056688</v>
      </c>
      <c r="I1077" s="125" t="e">
        <f t="shared" si="66"/>
        <v>#N/A</v>
      </c>
      <c r="J1077" s="125" t="e">
        <f t="shared" si="67"/>
        <v>#N/A</v>
      </c>
      <c r="K1077" s="57" t="e">
        <f>VLOOKUP(A1077,'Study area wells'!$A$2:$O$330,6,FALSE)</f>
        <v>#N/A</v>
      </c>
      <c r="L1077" s="79" t="s">
        <v>1220</v>
      </c>
      <c r="M1077" s="17" t="s">
        <v>1221</v>
      </c>
      <c r="N1077" s="62" t="s">
        <v>1897</v>
      </c>
      <c r="O1077" s="87"/>
      <c r="R1077" s="120" t="s">
        <v>27</v>
      </c>
    </row>
    <row r="1078" spans="1:19" ht="15" customHeight="1" x14ac:dyDescent="0.2">
      <c r="A1078" s="39" t="s">
        <v>839</v>
      </c>
      <c r="B1078" s="48">
        <v>40</v>
      </c>
      <c r="C1078" s="15">
        <v>115</v>
      </c>
      <c r="D1078" s="15">
        <f t="shared" si="64"/>
        <v>75</v>
      </c>
      <c r="E1078" s="16">
        <v>12.1914050594331</v>
      </c>
      <c r="F1078" s="16">
        <f t="shared" si="65"/>
        <v>35.050289545870157</v>
      </c>
      <c r="G1078" s="16">
        <v>725.80859494056688</v>
      </c>
      <c r="H1078" s="49">
        <v>702.9497104541299</v>
      </c>
      <c r="I1078" s="125" t="e">
        <f t="shared" si="66"/>
        <v>#N/A</v>
      </c>
      <c r="J1078" s="125" t="e">
        <f t="shared" si="67"/>
        <v>#N/A</v>
      </c>
      <c r="K1078" s="57" t="e">
        <f>VLOOKUP(A1078,'Study area wells'!$A$2:$O$330,6,FALSE)</f>
        <v>#N/A</v>
      </c>
      <c r="L1078" s="79" t="s">
        <v>40</v>
      </c>
      <c r="M1078" s="17" t="s">
        <v>1077</v>
      </c>
      <c r="N1078" s="62" t="s">
        <v>7</v>
      </c>
      <c r="O1078" s="87" t="s">
        <v>1239</v>
      </c>
      <c r="R1078" s="120" t="s">
        <v>40</v>
      </c>
    </row>
    <row r="1079" spans="1:19" s="13" customFormat="1" ht="15" customHeight="1" x14ac:dyDescent="0.2">
      <c r="A1079" s="38" t="s">
        <v>840</v>
      </c>
      <c r="B1079" s="46">
        <v>0</v>
      </c>
      <c r="C1079" s="11">
        <v>96</v>
      </c>
      <c r="D1079" s="11">
        <f t="shared" si="64"/>
        <v>96</v>
      </c>
      <c r="E1079" s="12">
        <v>0</v>
      </c>
      <c r="F1079" s="12">
        <f t="shared" si="65"/>
        <v>29.259372142639439</v>
      </c>
      <c r="G1079" s="12">
        <v>596</v>
      </c>
      <c r="H1079" s="47">
        <v>566.74062785736055</v>
      </c>
      <c r="I1079" s="125" t="e">
        <f t="shared" si="66"/>
        <v>#N/A</v>
      </c>
      <c r="J1079" s="125" t="e">
        <f t="shared" si="67"/>
        <v>#N/A</v>
      </c>
      <c r="K1079" s="57" t="e">
        <f>VLOOKUP(A1079,'Study area wells'!$A$2:$O$330,6,FALSE)</f>
        <v>#N/A</v>
      </c>
      <c r="L1079" s="78" t="s">
        <v>1220</v>
      </c>
      <c r="M1079" s="14" t="s">
        <v>1221</v>
      </c>
      <c r="N1079" s="61" t="s">
        <v>1897</v>
      </c>
      <c r="O1079" s="90"/>
      <c r="P1079" s="73"/>
      <c r="Q1079" s="114"/>
      <c r="R1079" s="119" t="s">
        <v>27</v>
      </c>
      <c r="S1079" s="58"/>
    </row>
    <row r="1080" spans="1:19" s="13" customFormat="1" ht="15" customHeight="1" x14ac:dyDescent="0.2">
      <c r="A1080" s="38" t="s">
        <v>840</v>
      </c>
      <c r="B1080" s="46">
        <v>96</v>
      </c>
      <c r="C1080" s="11">
        <v>100</v>
      </c>
      <c r="D1080" s="11">
        <f t="shared" si="64"/>
        <v>4</v>
      </c>
      <c r="E1080" s="12">
        <v>29.259372142639439</v>
      </c>
      <c r="F1080" s="12">
        <f t="shared" si="65"/>
        <v>30.478512648582747</v>
      </c>
      <c r="G1080" s="12">
        <v>566.74062785736055</v>
      </c>
      <c r="H1080" s="47">
        <v>565.52148735141725</v>
      </c>
      <c r="I1080" s="125" t="e">
        <f t="shared" si="66"/>
        <v>#N/A</v>
      </c>
      <c r="J1080" s="125" t="e">
        <f t="shared" si="67"/>
        <v>#N/A</v>
      </c>
      <c r="K1080" s="57" t="e">
        <f>VLOOKUP(A1080,'Study area wells'!$A$2:$O$330,6,FALSE)</f>
        <v>#N/A</v>
      </c>
      <c r="L1080" s="78" t="s">
        <v>40</v>
      </c>
      <c r="M1080" s="14" t="s">
        <v>1077</v>
      </c>
      <c r="N1080" s="61" t="s">
        <v>7</v>
      </c>
      <c r="O1080" s="90"/>
      <c r="P1080" s="73"/>
      <c r="Q1080" s="114"/>
      <c r="R1080" s="119" t="s">
        <v>40</v>
      </c>
      <c r="S1080" s="58"/>
    </row>
    <row r="1081" spans="1:19" ht="15" customHeight="1" x14ac:dyDescent="0.2">
      <c r="A1081" s="39" t="s">
        <v>841</v>
      </c>
      <c r="B1081" s="48">
        <v>0</v>
      </c>
      <c r="C1081" s="15">
        <v>35</v>
      </c>
      <c r="D1081" s="15">
        <f t="shared" si="64"/>
        <v>35</v>
      </c>
      <c r="E1081" s="16">
        <v>0</v>
      </c>
      <c r="F1081" s="16">
        <f t="shared" si="65"/>
        <v>10.667479427003961</v>
      </c>
      <c r="G1081" s="16">
        <v>746</v>
      </c>
      <c r="H1081" s="49">
        <v>735.33252057299603</v>
      </c>
      <c r="I1081" s="125" t="e">
        <f t="shared" si="66"/>
        <v>#N/A</v>
      </c>
      <c r="J1081" s="125" t="e">
        <f t="shared" si="67"/>
        <v>#N/A</v>
      </c>
      <c r="K1081" s="57" t="e">
        <f>VLOOKUP(A1081,'Study area wells'!$A$2:$O$330,6,FALSE)</f>
        <v>#N/A</v>
      </c>
      <c r="L1081" s="79" t="s">
        <v>1220</v>
      </c>
      <c r="M1081" s="17" t="s">
        <v>1221</v>
      </c>
      <c r="N1081" s="62" t="s">
        <v>1897</v>
      </c>
      <c r="O1081" s="87"/>
      <c r="R1081" s="120" t="s">
        <v>27</v>
      </c>
    </row>
    <row r="1082" spans="1:19" ht="15" customHeight="1" x14ac:dyDescent="0.2">
      <c r="A1082" s="39" t="s">
        <v>841</v>
      </c>
      <c r="B1082" s="48">
        <v>35</v>
      </c>
      <c r="C1082" s="15">
        <v>120</v>
      </c>
      <c r="D1082" s="15">
        <f t="shared" si="64"/>
        <v>85</v>
      </c>
      <c r="E1082" s="16">
        <v>10.667479427003961</v>
      </c>
      <c r="F1082" s="16">
        <f t="shared" si="65"/>
        <v>36.574215178299298</v>
      </c>
      <c r="G1082" s="16">
        <v>735.33252057299603</v>
      </c>
      <c r="H1082" s="49">
        <v>709.42578482170074</v>
      </c>
      <c r="I1082" s="125" t="e">
        <f t="shared" si="66"/>
        <v>#N/A</v>
      </c>
      <c r="J1082" s="125" t="e">
        <f t="shared" si="67"/>
        <v>#N/A</v>
      </c>
      <c r="K1082" s="57" t="e">
        <f>VLOOKUP(A1082,'Study area wells'!$A$2:$O$330,6,FALSE)</f>
        <v>#N/A</v>
      </c>
      <c r="L1082" s="79" t="s">
        <v>40</v>
      </c>
      <c r="M1082" s="17" t="s">
        <v>1077</v>
      </c>
      <c r="N1082" s="62" t="s">
        <v>7</v>
      </c>
      <c r="O1082" s="87" t="s">
        <v>1240</v>
      </c>
      <c r="R1082" s="120" t="s">
        <v>40</v>
      </c>
    </row>
    <row r="1083" spans="1:19" s="13" customFormat="1" ht="15" customHeight="1" x14ac:dyDescent="0.2">
      <c r="A1083" s="38" t="s">
        <v>842</v>
      </c>
      <c r="B1083" s="46">
        <v>0</v>
      </c>
      <c r="C1083" s="11">
        <v>210</v>
      </c>
      <c r="D1083" s="11">
        <f t="shared" si="64"/>
        <v>210</v>
      </c>
      <c r="E1083" s="12">
        <v>0</v>
      </c>
      <c r="F1083" s="12">
        <f t="shared" si="65"/>
        <v>64.004876562023767</v>
      </c>
      <c r="G1083" s="12">
        <v>732</v>
      </c>
      <c r="H1083" s="47">
        <v>667.99512343797619</v>
      </c>
      <c r="I1083" s="125" t="e">
        <f t="shared" si="66"/>
        <v>#N/A</v>
      </c>
      <c r="J1083" s="125" t="e">
        <f t="shared" si="67"/>
        <v>#N/A</v>
      </c>
      <c r="K1083" s="57" t="e">
        <f>VLOOKUP(A1083,'Study area wells'!$A$2:$O$330,6,FALSE)</f>
        <v>#N/A</v>
      </c>
      <c r="L1083" s="46" t="s">
        <v>1237</v>
      </c>
      <c r="M1083" s="14" t="s">
        <v>8</v>
      </c>
      <c r="N1083" s="61" t="s">
        <v>8</v>
      </c>
      <c r="O1083" s="90" t="s">
        <v>1241</v>
      </c>
      <c r="P1083" s="73"/>
      <c r="Q1083" s="114"/>
      <c r="R1083" s="119" t="s">
        <v>33</v>
      </c>
      <c r="S1083" s="58"/>
    </row>
    <row r="1084" spans="1:19" ht="15" customHeight="1" x14ac:dyDescent="0.2">
      <c r="A1084" s="39" t="s">
        <v>843</v>
      </c>
      <c r="B1084" s="48">
        <v>0</v>
      </c>
      <c r="C1084" s="15">
        <v>70</v>
      </c>
      <c r="D1084" s="15">
        <f t="shared" si="64"/>
        <v>70</v>
      </c>
      <c r="E1084" s="16">
        <v>0</v>
      </c>
      <c r="F1084" s="16">
        <f t="shared" si="65"/>
        <v>21.334958854007922</v>
      </c>
      <c r="G1084" s="16">
        <v>709</v>
      </c>
      <c r="H1084" s="49">
        <v>687.66504114599206</v>
      </c>
      <c r="I1084" s="125" t="e">
        <f t="shared" si="66"/>
        <v>#N/A</v>
      </c>
      <c r="J1084" s="125" t="e">
        <f t="shared" si="67"/>
        <v>#N/A</v>
      </c>
      <c r="K1084" s="57" t="e">
        <f>VLOOKUP(A1084,'Study area wells'!$A$2:$O$330,6,FALSE)</f>
        <v>#N/A</v>
      </c>
      <c r="L1084" s="79" t="s">
        <v>40</v>
      </c>
      <c r="M1084" s="17" t="s">
        <v>1077</v>
      </c>
      <c r="N1084" s="62" t="s">
        <v>7</v>
      </c>
      <c r="O1084" s="87" t="s">
        <v>1242</v>
      </c>
      <c r="R1084" s="120" t="s">
        <v>40</v>
      </c>
    </row>
    <row r="1085" spans="1:19" s="13" customFormat="1" ht="15" customHeight="1" x14ac:dyDescent="0.2">
      <c r="A1085" s="38" t="s">
        <v>844</v>
      </c>
      <c r="B1085" s="46">
        <v>0</v>
      </c>
      <c r="C1085" s="11">
        <v>60</v>
      </c>
      <c r="D1085" s="11">
        <f t="shared" si="64"/>
        <v>60</v>
      </c>
      <c r="E1085" s="12">
        <v>0</v>
      </c>
      <c r="F1085" s="12">
        <f t="shared" si="65"/>
        <v>18.287107589149649</v>
      </c>
      <c r="G1085" s="12">
        <v>763</v>
      </c>
      <c r="H1085" s="47">
        <v>744.71289241085037</v>
      </c>
      <c r="I1085" s="125" t="e">
        <f t="shared" si="66"/>
        <v>#N/A</v>
      </c>
      <c r="J1085" s="125" t="e">
        <f t="shared" si="67"/>
        <v>#N/A</v>
      </c>
      <c r="K1085" s="57" t="e">
        <f>VLOOKUP(A1085,'Study area wells'!$A$2:$O$330,6,FALSE)</f>
        <v>#N/A</v>
      </c>
      <c r="L1085" s="46" t="s">
        <v>721</v>
      </c>
      <c r="M1085" s="14" t="s">
        <v>1263</v>
      </c>
      <c r="N1085" s="61" t="s">
        <v>1102</v>
      </c>
      <c r="O1085" s="90"/>
      <c r="P1085" s="73"/>
      <c r="Q1085" s="114"/>
      <c r="R1085" s="119" t="s">
        <v>28</v>
      </c>
      <c r="S1085" s="58"/>
    </row>
    <row r="1086" spans="1:19" s="13" customFormat="1" ht="15" customHeight="1" x14ac:dyDescent="0.2">
      <c r="A1086" s="38" t="s">
        <v>844</v>
      </c>
      <c r="B1086" s="46">
        <v>60</v>
      </c>
      <c r="C1086" s="11">
        <v>75</v>
      </c>
      <c r="D1086" s="11">
        <f t="shared" si="64"/>
        <v>15</v>
      </c>
      <c r="E1086" s="12">
        <v>18.287107589149649</v>
      </c>
      <c r="F1086" s="12">
        <f t="shared" si="65"/>
        <v>22.858884486437059</v>
      </c>
      <c r="G1086" s="12">
        <v>744.71289241085037</v>
      </c>
      <c r="H1086" s="47">
        <v>740.14111551356291</v>
      </c>
      <c r="I1086" s="125" t="e">
        <f t="shared" si="66"/>
        <v>#N/A</v>
      </c>
      <c r="J1086" s="125" t="e">
        <f t="shared" si="67"/>
        <v>#N/A</v>
      </c>
      <c r="K1086" s="57" t="e">
        <f>VLOOKUP(A1086,'Study area wells'!$A$2:$O$330,6,FALSE)</f>
        <v>#N/A</v>
      </c>
      <c r="L1086" s="46" t="s">
        <v>845</v>
      </c>
      <c r="M1086" s="14" t="s">
        <v>2</v>
      </c>
      <c r="N1086" s="61" t="s">
        <v>7</v>
      </c>
      <c r="O1086" s="90"/>
      <c r="P1086" s="73"/>
      <c r="Q1086" s="114"/>
      <c r="R1086" s="119" t="s">
        <v>25</v>
      </c>
      <c r="S1086" s="58"/>
    </row>
    <row r="1087" spans="1:19" s="13" customFormat="1" ht="15" customHeight="1" x14ac:dyDescent="0.2">
      <c r="A1087" s="38" t="s">
        <v>844</v>
      </c>
      <c r="B1087" s="46">
        <v>75</v>
      </c>
      <c r="C1087" s="11">
        <v>77</v>
      </c>
      <c r="D1087" s="11">
        <f t="shared" si="64"/>
        <v>2</v>
      </c>
      <c r="E1087" s="12">
        <v>22.858884486437059</v>
      </c>
      <c r="F1087" s="12">
        <f t="shared" si="65"/>
        <v>23.468454739408717</v>
      </c>
      <c r="G1087" s="12">
        <v>740.14111551356291</v>
      </c>
      <c r="H1087" s="47">
        <v>739.53154526059132</v>
      </c>
      <c r="I1087" s="125" t="e">
        <f t="shared" si="66"/>
        <v>#N/A</v>
      </c>
      <c r="J1087" s="125" t="e">
        <f t="shared" si="67"/>
        <v>#N/A</v>
      </c>
      <c r="K1087" s="57" t="e">
        <f>VLOOKUP(A1087,'Study area wells'!$A$2:$O$330,6,FALSE)</f>
        <v>#N/A</v>
      </c>
      <c r="L1087" s="46" t="s">
        <v>846</v>
      </c>
      <c r="M1087" s="14" t="s">
        <v>2</v>
      </c>
      <c r="N1087" s="61" t="s">
        <v>7</v>
      </c>
      <c r="O1087" s="90"/>
      <c r="P1087" s="73"/>
      <c r="Q1087" s="114"/>
      <c r="R1087" s="119" t="s">
        <v>25</v>
      </c>
      <c r="S1087" s="58"/>
    </row>
    <row r="1088" spans="1:19" s="13" customFormat="1" ht="15" customHeight="1" x14ac:dyDescent="0.2">
      <c r="A1088" s="38" t="s">
        <v>844</v>
      </c>
      <c r="B1088" s="46">
        <v>77</v>
      </c>
      <c r="C1088" s="11">
        <v>78</v>
      </c>
      <c r="D1088" s="11">
        <f t="shared" si="64"/>
        <v>1</v>
      </c>
      <c r="E1088" s="12">
        <v>23.468454739408717</v>
      </c>
      <c r="F1088" s="12">
        <f t="shared" si="65"/>
        <v>23.773239865894542</v>
      </c>
      <c r="G1088" s="12">
        <v>739.53154526059132</v>
      </c>
      <c r="H1088" s="47">
        <v>739.22676013410546</v>
      </c>
      <c r="I1088" s="125" t="e">
        <f t="shared" si="66"/>
        <v>#N/A</v>
      </c>
      <c r="J1088" s="125" t="e">
        <f t="shared" si="67"/>
        <v>#N/A</v>
      </c>
      <c r="K1088" s="57" t="e">
        <f>VLOOKUP(A1088,'Study area wells'!$A$2:$O$330,6,FALSE)</f>
        <v>#N/A</v>
      </c>
      <c r="L1088" s="46" t="s">
        <v>1067</v>
      </c>
      <c r="M1088" s="14" t="s">
        <v>43</v>
      </c>
      <c r="N1088" s="61" t="s">
        <v>7</v>
      </c>
      <c r="O1088" s="90"/>
      <c r="P1088" s="73"/>
      <c r="Q1088" s="114"/>
      <c r="R1088" s="119" t="s">
        <v>1033</v>
      </c>
      <c r="S1088" s="58"/>
    </row>
    <row r="1089" spans="1:19" s="13" customFormat="1" ht="15" customHeight="1" x14ac:dyDescent="0.2">
      <c r="A1089" s="38" t="s">
        <v>844</v>
      </c>
      <c r="B1089" s="46">
        <v>78</v>
      </c>
      <c r="C1089" s="11">
        <v>82</v>
      </c>
      <c r="D1089" s="11">
        <f t="shared" si="64"/>
        <v>4</v>
      </c>
      <c r="E1089" s="12">
        <v>23.773239865894542</v>
      </c>
      <c r="F1089" s="12">
        <f t="shared" si="65"/>
        <v>24.992380371837854</v>
      </c>
      <c r="G1089" s="12">
        <v>739.22676013410546</v>
      </c>
      <c r="H1089" s="47">
        <v>738.00761962816216</v>
      </c>
      <c r="I1089" s="125" t="e">
        <f t="shared" si="66"/>
        <v>#N/A</v>
      </c>
      <c r="J1089" s="125" t="e">
        <f t="shared" si="67"/>
        <v>#N/A</v>
      </c>
      <c r="K1089" s="57" t="e">
        <f>VLOOKUP(A1089,'Study area wells'!$A$2:$O$330,6,FALSE)</f>
        <v>#N/A</v>
      </c>
      <c r="L1089" s="46" t="s">
        <v>1068</v>
      </c>
      <c r="M1089" s="14" t="s">
        <v>1</v>
      </c>
      <c r="N1089" s="61" t="s">
        <v>7</v>
      </c>
      <c r="O1089" s="90"/>
      <c r="P1089" s="73"/>
      <c r="Q1089" s="114"/>
      <c r="R1089" s="119" t="s">
        <v>29</v>
      </c>
      <c r="S1089" s="58"/>
    </row>
    <row r="1090" spans="1:19" s="13" customFormat="1" ht="15" customHeight="1" x14ac:dyDescent="0.2">
      <c r="A1090" s="38" t="s">
        <v>844</v>
      </c>
      <c r="B1090" s="46">
        <v>82</v>
      </c>
      <c r="C1090" s="11">
        <v>90</v>
      </c>
      <c r="D1090" s="11">
        <f t="shared" si="64"/>
        <v>8</v>
      </c>
      <c r="E1090" s="12">
        <v>24.992380371837854</v>
      </c>
      <c r="F1090" s="12">
        <f t="shared" si="65"/>
        <v>27.430661383724473</v>
      </c>
      <c r="G1090" s="12">
        <v>738.00761962816216</v>
      </c>
      <c r="H1090" s="47">
        <v>735.56933861627556</v>
      </c>
      <c r="I1090" s="125" t="e">
        <f t="shared" si="66"/>
        <v>#N/A</v>
      </c>
      <c r="J1090" s="125" t="e">
        <f t="shared" si="67"/>
        <v>#N/A</v>
      </c>
      <c r="K1090" s="57" t="e">
        <f>VLOOKUP(A1090,'Study area wells'!$A$2:$O$330,6,FALSE)</f>
        <v>#N/A</v>
      </c>
      <c r="L1090" s="46" t="s">
        <v>847</v>
      </c>
      <c r="M1090" s="14" t="s">
        <v>1</v>
      </c>
      <c r="N1090" s="61" t="s">
        <v>7</v>
      </c>
      <c r="O1090" s="90"/>
      <c r="P1090" s="73"/>
      <c r="Q1090" s="114"/>
      <c r="R1090" s="119" t="s">
        <v>29</v>
      </c>
      <c r="S1090" s="58"/>
    </row>
    <row r="1091" spans="1:19" s="13" customFormat="1" ht="15" customHeight="1" x14ac:dyDescent="0.2">
      <c r="A1091" s="38" t="s">
        <v>844</v>
      </c>
      <c r="B1091" s="46">
        <v>90</v>
      </c>
      <c r="C1091" s="11">
        <v>95</v>
      </c>
      <c r="D1091" s="11">
        <f t="shared" si="64"/>
        <v>5</v>
      </c>
      <c r="E1091" s="12">
        <v>27.430661383724473</v>
      </c>
      <c r="F1091" s="12">
        <f t="shared" si="65"/>
        <v>28.95458701615361</v>
      </c>
      <c r="G1091" s="12">
        <v>735.56933861627556</v>
      </c>
      <c r="H1091" s="47">
        <v>734.0454129838464</v>
      </c>
      <c r="I1091" s="125" t="e">
        <f t="shared" si="66"/>
        <v>#N/A</v>
      </c>
      <c r="J1091" s="125" t="e">
        <f t="shared" si="67"/>
        <v>#N/A</v>
      </c>
      <c r="K1091" s="57" t="e">
        <f>VLOOKUP(A1091,'Study area wells'!$A$2:$O$330,6,FALSE)</f>
        <v>#N/A</v>
      </c>
      <c r="L1091" s="46" t="s">
        <v>848</v>
      </c>
      <c r="M1091" s="14" t="s">
        <v>1</v>
      </c>
      <c r="N1091" s="61" t="s">
        <v>7</v>
      </c>
      <c r="O1091" s="90"/>
      <c r="P1091" s="73"/>
      <c r="Q1091" s="114"/>
      <c r="R1091" s="119" t="s">
        <v>29</v>
      </c>
      <c r="S1091" s="58"/>
    </row>
    <row r="1092" spans="1:19" s="13" customFormat="1" ht="15" customHeight="1" x14ac:dyDescent="0.2">
      <c r="A1092" s="38" t="s">
        <v>844</v>
      </c>
      <c r="B1092" s="46">
        <v>95</v>
      </c>
      <c r="C1092" s="11">
        <v>100</v>
      </c>
      <c r="D1092" s="11">
        <f t="shared" si="64"/>
        <v>5</v>
      </c>
      <c r="E1092" s="12">
        <v>28.95458701615361</v>
      </c>
      <c r="F1092" s="12">
        <f t="shared" si="65"/>
        <v>30.478512648582747</v>
      </c>
      <c r="G1092" s="12">
        <v>734.0454129838464</v>
      </c>
      <c r="H1092" s="47">
        <v>732.52148735141725</v>
      </c>
      <c r="I1092" s="125" t="e">
        <f t="shared" si="66"/>
        <v>#N/A</v>
      </c>
      <c r="J1092" s="125" t="e">
        <f t="shared" si="67"/>
        <v>#N/A</v>
      </c>
      <c r="K1092" s="57" t="e">
        <f>VLOOKUP(A1092,'Study area wells'!$A$2:$O$330,6,FALSE)</f>
        <v>#N/A</v>
      </c>
      <c r="L1092" s="46" t="s">
        <v>849</v>
      </c>
      <c r="M1092" s="14" t="s">
        <v>1</v>
      </c>
      <c r="N1092" s="61" t="s">
        <v>7</v>
      </c>
      <c r="O1092" s="90"/>
      <c r="P1092" s="73"/>
      <c r="Q1092" s="114"/>
      <c r="R1092" s="119" t="s">
        <v>29</v>
      </c>
      <c r="S1092" s="58"/>
    </row>
    <row r="1093" spans="1:19" s="13" customFormat="1" ht="15" customHeight="1" x14ac:dyDescent="0.2">
      <c r="A1093" s="38" t="s">
        <v>844</v>
      </c>
      <c r="B1093" s="46">
        <v>100</v>
      </c>
      <c r="C1093" s="11">
        <v>105</v>
      </c>
      <c r="D1093" s="11">
        <f t="shared" si="64"/>
        <v>5</v>
      </c>
      <c r="E1093" s="12">
        <v>30.478512648582747</v>
      </c>
      <c r="F1093" s="12">
        <f t="shared" si="65"/>
        <v>32.002438281011884</v>
      </c>
      <c r="G1093" s="12">
        <v>732.52148735141725</v>
      </c>
      <c r="H1093" s="47">
        <v>730.99756171898809</v>
      </c>
      <c r="I1093" s="125" t="e">
        <f t="shared" si="66"/>
        <v>#N/A</v>
      </c>
      <c r="J1093" s="125" t="e">
        <f t="shared" si="67"/>
        <v>#N/A</v>
      </c>
      <c r="K1093" s="57" t="e">
        <f>VLOOKUP(A1093,'Study area wells'!$A$2:$O$330,6,FALSE)</f>
        <v>#N/A</v>
      </c>
      <c r="L1093" s="46" t="s">
        <v>850</v>
      </c>
      <c r="M1093" s="14" t="s">
        <v>1</v>
      </c>
      <c r="N1093" s="61" t="s">
        <v>7</v>
      </c>
      <c r="O1093" s="90"/>
      <c r="P1093" s="73"/>
      <c r="Q1093" s="114"/>
      <c r="R1093" s="119" t="s">
        <v>29</v>
      </c>
      <c r="S1093" s="58"/>
    </row>
    <row r="1094" spans="1:19" s="13" customFormat="1" ht="15" customHeight="1" x14ac:dyDescent="0.2">
      <c r="A1094" s="38" t="s">
        <v>844</v>
      </c>
      <c r="B1094" s="46">
        <v>105</v>
      </c>
      <c r="C1094" s="11">
        <v>130</v>
      </c>
      <c r="D1094" s="11">
        <f t="shared" si="64"/>
        <v>25</v>
      </c>
      <c r="E1094" s="12">
        <v>32.002438281011884</v>
      </c>
      <c r="F1094" s="12">
        <f t="shared" si="65"/>
        <v>39.622066443157571</v>
      </c>
      <c r="G1094" s="12">
        <v>730.99756171898809</v>
      </c>
      <c r="H1094" s="47">
        <v>723.37793355684244</v>
      </c>
      <c r="I1094" s="125" t="e">
        <f t="shared" si="66"/>
        <v>#N/A</v>
      </c>
      <c r="J1094" s="125" t="e">
        <f t="shared" si="67"/>
        <v>#N/A</v>
      </c>
      <c r="K1094" s="57" t="e">
        <f>VLOOKUP(A1094,'Study area wells'!$A$2:$O$330,6,FALSE)</f>
        <v>#N/A</v>
      </c>
      <c r="L1094" s="46" t="s">
        <v>851</v>
      </c>
      <c r="M1094" s="14" t="s">
        <v>1</v>
      </c>
      <c r="N1094" s="61" t="s">
        <v>7</v>
      </c>
      <c r="O1094" s="90"/>
      <c r="P1094" s="73"/>
      <c r="Q1094" s="114"/>
      <c r="R1094" s="119" t="s">
        <v>29</v>
      </c>
      <c r="S1094" s="58"/>
    </row>
    <row r="1095" spans="1:19" s="13" customFormat="1" ht="15" customHeight="1" x14ac:dyDescent="0.2">
      <c r="A1095" s="38" t="s">
        <v>844</v>
      </c>
      <c r="B1095" s="46">
        <v>130</v>
      </c>
      <c r="C1095" s="11">
        <v>134</v>
      </c>
      <c r="D1095" s="11">
        <f t="shared" si="64"/>
        <v>4</v>
      </c>
      <c r="E1095" s="12">
        <v>39.622066443157571</v>
      </c>
      <c r="F1095" s="12">
        <f t="shared" si="65"/>
        <v>40.841206949100879</v>
      </c>
      <c r="G1095" s="12">
        <v>723.37793355684244</v>
      </c>
      <c r="H1095" s="47">
        <v>722.15879305089913</v>
      </c>
      <c r="I1095" s="125" t="e">
        <f t="shared" si="66"/>
        <v>#N/A</v>
      </c>
      <c r="J1095" s="125" t="e">
        <f t="shared" si="67"/>
        <v>#N/A</v>
      </c>
      <c r="K1095" s="57" t="e">
        <f>VLOOKUP(A1095,'Study area wells'!$A$2:$O$330,6,FALSE)</f>
        <v>#N/A</v>
      </c>
      <c r="L1095" s="46" t="s">
        <v>852</v>
      </c>
      <c r="M1095" s="14" t="s">
        <v>1</v>
      </c>
      <c r="N1095" s="61" t="s">
        <v>7</v>
      </c>
      <c r="O1095" s="90"/>
      <c r="P1095" s="73"/>
      <c r="Q1095" s="114"/>
      <c r="R1095" s="119" t="s">
        <v>29</v>
      </c>
      <c r="S1095" s="58"/>
    </row>
    <row r="1096" spans="1:19" s="13" customFormat="1" ht="15" customHeight="1" x14ac:dyDescent="0.2">
      <c r="A1096" s="38" t="s">
        <v>844</v>
      </c>
      <c r="B1096" s="46">
        <v>134</v>
      </c>
      <c r="C1096" s="11">
        <v>135</v>
      </c>
      <c r="D1096" s="11">
        <f t="shared" ref="D1096:D1159" si="68">C1096-B1096</f>
        <v>1</v>
      </c>
      <c r="E1096" s="12">
        <v>40.841206949100879</v>
      </c>
      <c r="F1096" s="12">
        <f t="shared" ref="F1096:F1159" si="69">C1096/3.281</f>
        <v>41.145992075586712</v>
      </c>
      <c r="G1096" s="12">
        <v>722.15879305089913</v>
      </c>
      <c r="H1096" s="47">
        <v>721.85400792441328</v>
      </c>
      <c r="I1096" s="125" t="e">
        <f t="shared" ref="I1096:I1159" si="70">K1096-E1096</f>
        <v>#N/A</v>
      </c>
      <c r="J1096" s="125" t="e">
        <f t="shared" ref="J1096:J1159" si="71">K1096-F1096</f>
        <v>#N/A</v>
      </c>
      <c r="K1096" s="57" t="e">
        <f>VLOOKUP(A1096,'Study area wells'!$A$2:$O$330,6,FALSE)</f>
        <v>#N/A</v>
      </c>
      <c r="L1096" s="46" t="s">
        <v>853</v>
      </c>
      <c r="M1096" s="14" t="s">
        <v>1</v>
      </c>
      <c r="N1096" s="61" t="s">
        <v>7</v>
      </c>
      <c r="O1096" s="90"/>
      <c r="P1096" s="73"/>
      <c r="Q1096" s="114"/>
      <c r="R1096" s="119" t="s">
        <v>29</v>
      </c>
      <c r="S1096" s="58"/>
    </row>
    <row r="1097" spans="1:19" s="13" customFormat="1" ht="15" customHeight="1" x14ac:dyDescent="0.2">
      <c r="A1097" s="38" t="s">
        <v>844</v>
      </c>
      <c r="B1097" s="46">
        <v>135</v>
      </c>
      <c r="C1097" s="11">
        <v>140</v>
      </c>
      <c r="D1097" s="11">
        <f t="shared" si="68"/>
        <v>5</v>
      </c>
      <c r="E1097" s="12">
        <v>41.145992075586712</v>
      </c>
      <c r="F1097" s="12">
        <f t="shared" si="69"/>
        <v>42.669917708015845</v>
      </c>
      <c r="G1097" s="12">
        <v>721.85400792441328</v>
      </c>
      <c r="H1097" s="47">
        <v>720.33008229198413</v>
      </c>
      <c r="I1097" s="125" t="e">
        <f t="shared" si="70"/>
        <v>#N/A</v>
      </c>
      <c r="J1097" s="125" t="e">
        <f t="shared" si="71"/>
        <v>#N/A</v>
      </c>
      <c r="K1097" s="57" t="e">
        <f>VLOOKUP(A1097,'Study area wells'!$A$2:$O$330,6,FALSE)</f>
        <v>#N/A</v>
      </c>
      <c r="L1097" s="46" t="s">
        <v>854</v>
      </c>
      <c r="M1097" s="14" t="s">
        <v>1</v>
      </c>
      <c r="N1097" s="61" t="s">
        <v>7</v>
      </c>
      <c r="O1097" s="90"/>
      <c r="P1097" s="73"/>
      <c r="Q1097" s="114"/>
      <c r="R1097" s="119" t="s">
        <v>29</v>
      </c>
      <c r="S1097" s="58"/>
    </row>
    <row r="1098" spans="1:19" s="13" customFormat="1" ht="15" customHeight="1" x14ac:dyDescent="0.2">
      <c r="A1098" s="38" t="s">
        <v>844</v>
      </c>
      <c r="B1098" s="46">
        <v>140</v>
      </c>
      <c r="C1098" s="11">
        <v>145</v>
      </c>
      <c r="D1098" s="11">
        <f t="shared" si="68"/>
        <v>5</v>
      </c>
      <c r="E1098" s="12">
        <v>42.669917708015845</v>
      </c>
      <c r="F1098" s="12">
        <f t="shared" si="69"/>
        <v>44.193843340444985</v>
      </c>
      <c r="G1098" s="12">
        <v>720.33008229198413</v>
      </c>
      <c r="H1098" s="47">
        <v>718.80615665955497</v>
      </c>
      <c r="I1098" s="125" t="e">
        <f t="shared" si="70"/>
        <v>#N/A</v>
      </c>
      <c r="J1098" s="125" t="e">
        <f t="shared" si="71"/>
        <v>#N/A</v>
      </c>
      <c r="K1098" s="57" t="e">
        <f>VLOOKUP(A1098,'Study area wells'!$A$2:$O$330,6,FALSE)</f>
        <v>#N/A</v>
      </c>
      <c r="L1098" s="46" t="s">
        <v>855</v>
      </c>
      <c r="M1098" s="14" t="s">
        <v>1091</v>
      </c>
      <c r="N1098" s="61" t="s">
        <v>7</v>
      </c>
      <c r="O1098" s="90"/>
      <c r="P1098" s="73"/>
      <c r="Q1098" s="114"/>
      <c r="R1098" s="119" t="s">
        <v>29</v>
      </c>
      <c r="S1098" s="58"/>
    </row>
    <row r="1099" spans="1:19" s="13" customFormat="1" ht="15" customHeight="1" x14ac:dyDescent="0.2">
      <c r="A1099" s="38" t="s">
        <v>844</v>
      </c>
      <c r="B1099" s="46">
        <v>145</v>
      </c>
      <c r="C1099" s="11">
        <v>146</v>
      </c>
      <c r="D1099" s="11">
        <f t="shared" si="68"/>
        <v>1</v>
      </c>
      <c r="E1099" s="12">
        <v>44.193843340444985</v>
      </c>
      <c r="F1099" s="12">
        <f t="shared" si="69"/>
        <v>44.498628466930811</v>
      </c>
      <c r="G1099" s="12">
        <v>718.80615665955497</v>
      </c>
      <c r="H1099" s="47">
        <v>718.50137153306923</v>
      </c>
      <c r="I1099" s="125" t="e">
        <f t="shared" si="70"/>
        <v>#N/A</v>
      </c>
      <c r="J1099" s="125" t="e">
        <f t="shared" si="71"/>
        <v>#N/A</v>
      </c>
      <c r="K1099" s="57" t="e">
        <f>VLOOKUP(A1099,'Study area wells'!$A$2:$O$330,6,FALSE)</f>
        <v>#N/A</v>
      </c>
      <c r="L1099" s="46" t="s">
        <v>856</v>
      </c>
      <c r="M1099" s="14" t="s">
        <v>2</v>
      </c>
      <c r="N1099" s="61" t="s">
        <v>7</v>
      </c>
      <c r="O1099" s="90"/>
      <c r="P1099" s="73"/>
      <c r="Q1099" s="114"/>
      <c r="R1099" s="119" t="s">
        <v>25</v>
      </c>
      <c r="S1099" s="58"/>
    </row>
    <row r="1100" spans="1:19" s="13" customFormat="1" ht="15" customHeight="1" x14ac:dyDescent="0.2">
      <c r="A1100" s="38" t="s">
        <v>844</v>
      </c>
      <c r="B1100" s="46">
        <v>147</v>
      </c>
      <c r="C1100" s="11">
        <v>156</v>
      </c>
      <c r="D1100" s="11">
        <f t="shared" si="68"/>
        <v>9</v>
      </c>
      <c r="E1100" s="12">
        <v>44.803413593416643</v>
      </c>
      <c r="F1100" s="12">
        <f t="shared" si="69"/>
        <v>47.546479731789084</v>
      </c>
      <c r="G1100" s="12">
        <v>718.19658640658338</v>
      </c>
      <c r="H1100" s="47">
        <v>715.45352026821092</v>
      </c>
      <c r="I1100" s="125" t="e">
        <f t="shared" si="70"/>
        <v>#N/A</v>
      </c>
      <c r="J1100" s="125" t="e">
        <f t="shared" si="71"/>
        <v>#N/A</v>
      </c>
      <c r="K1100" s="57" t="e">
        <f>VLOOKUP(A1100,'Study area wells'!$A$2:$O$330,6,FALSE)</f>
        <v>#N/A</v>
      </c>
      <c r="L1100" s="46" t="s">
        <v>857</v>
      </c>
      <c r="M1100" s="14" t="s">
        <v>1091</v>
      </c>
      <c r="N1100" s="61" t="s">
        <v>7</v>
      </c>
      <c r="O1100" s="90"/>
      <c r="P1100" s="73"/>
      <c r="Q1100" s="114"/>
      <c r="R1100" s="119" t="s">
        <v>397</v>
      </c>
      <c r="S1100" s="58"/>
    </row>
    <row r="1101" spans="1:19" s="13" customFormat="1" ht="15" customHeight="1" x14ac:dyDescent="0.2">
      <c r="A1101" s="38" t="s">
        <v>844</v>
      </c>
      <c r="B1101" s="46">
        <v>156</v>
      </c>
      <c r="C1101" s="11">
        <v>177</v>
      </c>
      <c r="D1101" s="11">
        <f t="shared" si="68"/>
        <v>21</v>
      </c>
      <c r="E1101" s="12">
        <v>47.546479731789084</v>
      </c>
      <c r="F1101" s="12">
        <f t="shared" si="69"/>
        <v>53.946967387991464</v>
      </c>
      <c r="G1101" s="12">
        <v>715.45352026821092</v>
      </c>
      <c r="H1101" s="47">
        <v>709.05303261200856</v>
      </c>
      <c r="I1101" s="125" t="e">
        <f t="shared" si="70"/>
        <v>#N/A</v>
      </c>
      <c r="J1101" s="125" t="e">
        <f t="shared" si="71"/>
        <v>#N/A</v>
      </c>
      <c r="K1101" s="57" t="e">
        <f>VLOOKUP(A1101,'Study area wells'!$A$2:$O$330,6,FALSE)</f>
        <v>#N/A</v>
      </c>
      <c r="L1101" s="46" t="s">
        <v>858</v>
      </c>
      <c r="M1101" s="14" t="s">
        <v>1091</v>
      </c>
      <c r="N1101" s="61" t="s">
        <v>7</v>
      </c>
      <c r="O1101" s="90"/>
      <c r="P1101" s="73"/>
      <c r="Q1101" s="114"/>
      <c r="R1101" s="119" t="s">
        <v>23</v>
      </c>
      <c r="S1101" s="58"/>
    </row>
    <row r="1102" spans="1:19" s="13" customFormat="1" ht="15" customHeight="1" x14ac:dyDescent="0.2">
      <c r="A1102" s="38" t="s">
        <v>844</v>
      </c>
      <c r="B1102" s="46">
        <v>177</v>
      </c>
      <c r="C1102" s="11">
        <v>197</v>
      </c>
      <c r="D1102" s="11">
        <f t="shared" si="68"/>
        <v>20</v>
      </c>
      <c r="E1102" s="12">
        <v>53.946967387991464</v>
      </c>
      <c r="F1102" s="12">
        <f t="shared" si="69"/>
        <v>60.042669917708011</v>
      </c>
      <c r="G1102" s="12">
        <v>709.05303261200856</v>
      </c>
      <c r="H1102" s="47">
        <v>702.95733008229195</v>
      </c>
      <c r="I1102" s="125" t="e">
        <f t="shared" si="70"/>
        <v>#N/A</v>
      </c>
      <c r="J1102" s="125" t="e">
        <f t="shared" si="71"/>
        <v>#N/A</v>
      </c>
      <c r="K1102" s="57" t="e">
        <f>VLOOKUP(A1102,'Study area wells'!$A$2:$O$330,6,FALSE)</f>
        <v>#N/A</v>
      </c>
      <c r="L1102" s="46" t="s">
        <v>859</v>
      </c>
      <c r="M1102" s="14" t="s">
        <v>2</v>
      </c>
      <c r="N1102" s="61" t="s">
        <v>7</v>
      </c>
      <c r="O1102" s="90"/>
      <c r="P1102" s="73"/>
      <c r="Q1102" s="114"/>
      <c r="R1102" s="119" t="s">
        <v>25</v>
      </c>
      <c r="S1102" s="58"/>
    </row>
    <row r="1103" spans="1:19" s="13" customFormat="1" ht="15" customHeight="1" x14ac:dyDescent="0.2">
      <c r="A1103" s="38" t="s">
        <v>844</v>
      </c>
      <c r="B1103" s="46">
        <v>197</v>
      </c>
      <c r="C1103" s="11">
        <v>245</v>
      </c>
      <c r="D1103" s="11">
        <f t="shared" si="68"/>
        <v>48</v>
      </c>
      <c r="E1103" s="12">
        <v>60.042669917708011</v>
      </c>
      <c r="F1103" s="12">
        <f t="shared" si="69"/>
        <v>74.672355989027736</v>
      </c>
      <c r="G1103" s="12">
        <v>702.95733008229195</v>
      </c>
      <c r="H1103" s="47">
        <v>688.32764401097222</v>
      </c>
      <c r="I1103" s="125" t="e">
        <f t="shared" si="70"/>
        <v>#N/A</v>
      </c>
      <c r="J1103" s="125" t="e">
        <f t="shared" si="71"/>
        <v>#N/A</v>
      </c>
      <c r="K1103" s="57" t="e">
        <f>VLOOKUP(A1103,'Study area wells'!$A$2:$O$330,6,FALSE)</f>
        <v>#N/A</v>
      </c>
      <c r="L1103" s="46" t="s">
        <v>860</v>
      </c>
      <c r="M1103" s="14" t="s">
        <v>2</v>
      </c>
      <c r="N1103" s="61" t="s">
        <v>7</v>
      </c>
      <c r="O1103" s="90"/>
      <c r="P1103" s="73"/>
      <c r="Q1103" s="114"/>
      <c r="R1103" s="119" t="s">
        <v>25</v>
      </c>
      <c r="S1103" s="58"/>
    </row>
    <row r="1104" spans="1:19" s="13" customFormat="1" ht="15" customHeight="1" x14ac:dyDescent="0.2">
      <c r="A1104" s="38" t="s">
        <v>844</v>
      </c>
      <c r="B1104" s="46">
        <v>245</v>
      </c>
      <c r="C1104" s="11">
        <v>248</v>
      </c>
      <c r="D1104" s="11">
        <f t="shared" si="68"/>
        <v>3</v>
      </c>
      <c r="E1104" s="12">
        <v>74.672355989027736</v>
      </c>
      <c r="F1104" s="12">
        <f t="shared" si="69"/>
        <v>75.586711368485211</v>
      </c>
      <c r="G1104" s="12">
        <v>688.32764401097222</v>
      </c>
      <c r="H1104" s="47">
        <v>687.41328863151477</v>
      </c>
      <c r="I1104" s="125" t="e">
        <f t="shared" si="70"/>
        <v>#N/A</v>
      </c>
      <c r="J1104" s="125" t="e">
        <f t="shared" si="71"/>
        <v>#N/A</v>
      </c>
      <c r="K1104" s="57" t="e">
        <f>VLOOKUP(A1104,'Study area wells'!$A$2:$O$330,6,FALSE)</f>
        <v>#N/A</v>
      </c>
      <c r="L1104" s="46" t="s">
        <v>861</v>
      </c>
      <c r="M1104" s="14" t="s">
        <v>1</v>
      </c>
      <c r="N1104" s="61" t="s">
        <v>7</v>
      </c>
      <c r="O1104" s="90"/>
      <c r="P1104" s="73"/>
      <c r="Q1104" s="114"/>
      <c r="R1104" s="119" t="s">
        <v>29</v>
      </c>
      <c r="S1104" s="58"/>
    </row>
    <row r="1105" spans="1:19" s="13" customFormat="1" ht="15" customHeight="1" x14ac:dyDescent="0.2">
      <c r="A1105" s="38" t="s">
        <v>844</v>
      </c>
      <c r="B1105" s="46">
        <v>248</v>
      </c>
      <c r="C1105" s="11">
        <v>295</v>
      </c>
      <c r="D1105" s="11">
        <f t="shared" si="68"/>
        <v>47</v>
      </c>
      <c r="E1105" s="12">
        <v>75.586711368485211</v>
      </c>
      <c r="F1105" s="12">
        <f t="shared" si="69"/>
        <v>89.911612313319111</v>
      </c>
      <c r="G1105" s="12">
        <v>687.41328863151477</v>
      </c>
      <c r="H1105" s="47">
        <v>673.0883876866809</v>
      </c>
      <c r="I1105" s="125" t="e">
        <f t="shared" si="70"/>
        <v>#N/A</v>
      </c>
      <c r="J1105" s="125" t="e">
        <f t="shared" si="71"/>
        <v>#N/A</v>
      </c>
      <c r="K1105" s="57" t="e">
        <f>VLOOKUP(A1105,'Study area wells'!$A$2:$O$330,6,FALSE)</f>
        <v>#N/A</v>
      </c>
      <c r="L1105" s="46" t="s">
        <v>862</v>
      </c>
      <c r="M1105" s="14" t="s">
        <v>2</v>
      </c>
      <c r="N1105" s="61" t="s">
        <v>7</v>
      </c>
      <c r="O1105" s="90"/>
      <c r="P1105" s="73"/>
      <c r="Q1105" s="114"/>
      <c r="R1105" s="119" t="s">
        <v>25</v>
      </c>
      <c r="S1105" s="58"/>
    </row>
    <row r="1106" spans="1:19" s="13" customFormat="1" ht="15" customHeight="1" x14ac:dyDescent="0.2">
      <c r="A1106" s="38" t="s">
        <v>844</v>
      </c>
      <c r="B1106" s="46">
        <v>295</v>
      </c>
      <c r="C1106" s="11">
        <v>400</v>
      </c>
      <c r="D1106" s="11">
        <f t="shared" si="68"/>
        <v>105</v>
      </c>
      <c r="E1106" s="12">
        <v>89.911612313319111</v>
      </c>
      <c r="F1106" s="12">
        <f t="shared" si="69"/>
        <v>121.91405059433099</v>
      </c>
      <c r="G1106" s="12">
        <v>673.0883876866809</v>
      </c>
      <c r="H1106" s="47">
        <v>641.085949405669</v>
      </c>
      <c r="I1106" s="125" t="e">
        <f t="shared" si="70"/>
        <v>#N/A</v>
      </c>
      <c r="J1106" s="125" t="e">
        <f t="shared" si="71"/>
        <v>#N/A</v>
      </c>
      <c r="K1106" s="57" t="e">
        <f>VLOOKUP(A1106,'Study area wells'!$A$2:$O$330,6,FALSE)</f>
        <v>#N/A</v>
      </c>
      <c r="L1106" s="46" t="s">
        <v>863</v>
      </c>
      <c r="M1106" s="14" t="s">
        <v>2</v>
      </c>
      <c r="N1106" s="61" t="s">
        <v>7</v>
      </c>
      <c r="O1106" s="90"/>
      <c r="P1106" s="73"/>
      <c r="Q1106" s="114"/>
      <c r="R1106" s="119" t="s">
        <v>25</v>
      </c>
      <c r="S1106" s="58"/>
    </row>
    <row r="1107" spans="1:19" ht="15" customHeight="1" x14ac:dyDescent="0.2">
      <c r="A1107" s="39" t="s">
        <v>864</v>
      </c>
      <c r="B1107" s="48">
        <v>0</v>
      </c>
      <c r="C1107" s="15">
        <v>10</v>
      </c>
      <c r="D1107" s="15">
        <f t="shared" si="68"/>
        <v>10</v>
      </c>
      <c r="E1107" s="16">
        <v>0</v>
      </c>
      <c r="F1107" s="16">
        <f t="shared" si="69"/>
        <v>3.047851264858275</v>
      </c>
      <c r="G1107" s="16">
        <v>738</v>
      </c>
      <c r="H1107" s="49">
        <v>734.95214873514169</v>
      </c>
      <c r="I1107" s="125" t="e">
        <f t="shared" si="70"/>
        <v>#N/A</v>
      </c>
      <c r="J1107" s="125" t="e">
        <f t="shared" si="71"/>
        <v>#N/A</v>
      </c>
      <c r="K1107" s="57" t="e">
        <f>VLOOKUP(A1107,'Study area wells'!$A$2:$O$330,6,FALSE)</f>
        <v>#N/A</v>
      </c>
      <c r="L1107" s="82" t="s">
        <v>27</v>
      </c>
      <c r="M1107" s="17" t="s">
        <v>1011</v>
      </c>
      <c r="N1107" s="62" t="s">
        <v>1102</v>
      </c>
      <c r="O1107" s="87"/>
      <c r="R1107" s="120" t="s">
        <v>27</v>
      </c>
    </row>
    <row r="1108" spans="1:19" ht="15" customHeight="1" x14ac:dyDescent="0.2">
      <c r="A1108" s="39" t="s">
        <v>864</v>
      </c>
      <c r="B1108" s="48">
        <v>10</v>
      </c>
      <c r="C1108" s="15">
        <v>200</v>
      </c>
      <c r="D1108" s="15">
        <f t="shared" si="68"/>
        <v>190</v>
      </c>
      <c r="E1108" s="16">
        <v>3.047851264858275</v>
      </c>
      <c r="F1108" s="16">
        <f t="shared" si="69"/>
        <v>60.957025297165494</v>
      </c>
      <c r="G1108" s="16">
        <v>734.95214873514169</v>
      </c>
      <c r="H1108" s="49">
        <v>677.0429747028345</v>
      </c>
      <c r="I1108" s="125" t="e">
        <f t="shared" si="70"/>
        <v>#N/A</v>
      </c>
      <c r="J1108" s="125" t="e">
        <f t="shared" si="71"/>
        <v>#N/A</v>
      </c>
      <c r="K1108" s="57" t="e">
        <f>VLOOKUP(A1108,'Study area wells'!$A$2:$O$330,6,FALSE)</f>
        <v>#N/A</v>
      </c>
      <c r="L1108" s="82" t="s">
        <v>1243</v>
      </c>
      <c r="M1108" s="17" t="s">
        <v>5</v>
      </c>
      <c r="N1108" s="62" t="s">
        <v>1894</v>
      </c>
      <c r="O1108" s="87"/>
      <c r="R1108" s="120" t="s">
        <v>35</v>
      </c>
    </row>
    <row r="1109" spans="1:19" ht="15" customHeight="1" x14ac:dyDescent="0.2">
      <c r="A1109" s="39" t="s">
        <v>864</v>
      </c>
      <c r="B1109" s="48">
        <v>200</v>
      </c>
      <c r="C1109" s="15">
        <v>240</v>
      </c>
      <c r="D1109" s="15">
        <f t="shared" si="68"/>
        <v>40</v>
      </c>
      <c r="E1109" s="16">
        <v>60.957025297165494</v>
      </c>
      <c r="F1109" s="16">
        <f t="shared" si="69"/>
        <v>73.148430356598595</v>
      </c>
      <c r="G1109" s="16">
        <v>677.0429747028345</v>
      </c>
      <c r="H1109" s="49">
        <v>664.85156964340138</v>
      </c>
      <c r="I1109" s="125" t="e">
        <f t="shared" si="70"/>
        <v>#N/A</v>
      </c>
      <c r="J1109" s="125" t="e">
        <f t="shared" si="71"/>
        <v>#N/A</v>
      </c>
      <c r="K1109" s="57" t="e">
        <f>VLOOKUP(A1109,'Study area wells'!$A$2:$O$330,6,FALSE)</f>
        <v>#N/A</v>
      </c>
      <c r="L1109" s="82" t="s">
        <v>22</v>
      </c>
      <c r="M1109" s="17" t="s">
        <v>3</v>
      </c>
      <c r="N1109" s="62" t="s">
        <v>1102</v>
      </c>
      <c r="O1109" s="87"/>
      <c r="R1109" s="120" t="s">
        <v>22</v>
      </c>
    </row>
    <row r="1110" spans="1:19" ht="15" customHeight="1" x14ac:dyDescent="0.2">
      <c r="A1110" s="39" t="s">
        <v>864</v>
      </c>
      <c r="B1110" s="48">
        <v>240</v>
      </c>
      <c r="C1110" s="15">
        <v>270</v>
      </c>
      <c r="D1110" s="15">
        <f t="shared" si="68"/>
        <v>30</v>
      </c>
      <c r="E1110" s="16">
        <v>73.148430356598595</v>
      </c>
      <c r="F1110" s="16">
        <f t="shared" si="69"/>
        <v>82.291984151173423</v>
      </c>
      <c r="G1110" s="16">
        <v>664.85156964340138</v>
      </c>
      <c r="H1110" s="49">
        <v>655.70801584882656</v>
      </c>
      <c r="I1110" s="125" t="e">
        <f t="shared" si="70"/>
        <v>#N/A</v>
      </c>
      <c r="J1110" s="125" t="e">
        <f t="shared" si="71"/>
        <v>#N/A</v>
      </c>
      <c r="K1110" s="57" t="e">
        <f>VLOOKUP(A1110,'Study area wells'!$A$2:$O$330,6,FALSE)</f>
        <v>#N/A</v>
      </c>
      <c r="L1110" s="82" t="s">
        <v>865</v>
      </c>
      <c r="M1110" s="17" t="s">
        <v>5</v>
      </c>
      <c r="N1110" s="62" t="s">
        <v>1894</v>
      </c>
      <c r="O1110" s="87"/>
      <c r="R1110" s="120" t="s">
        <v>35</v>
      </c>
    </row>
    <row r="1111" spans="1:19" ht="15" customHeight="1" x14ac:dyDescent="0.2">
      <c r="A1111" s="39" t="s">
        <v>864</v>
      </c>
      <c r="B1111" s="48">
        <v>270</v>
      </c>
      <c r="C1111" s="15">
        <v>330</v>
      </c>
      <c r="D1111" s="15">
        <f t="shared" si="68"/>
        <v>60</v>
      </c>
      <c r="E1111" s="16">
        <v>82.291984151173423</v>
      </c>
      <c r="F1111" s="16">
        <f t="shared" si="69"/>
        <v>100.57909174032307</v>
      </c>
      <c r="G1111" s="16">
        <v>655.70801584882656</v>
      </c>
      <c r="H1111" s="49">
        <v>637.42090825967693</v>
      </c>
      <c r="I1111" s="125" t="e">
        <f t="shared" si="70"/>
        <v>#N/A</v>
      </c>
      <c r="J1111" s="125" t="e">
        <f t="shared" si="71"/>
        <v>#N/A</v>
      </c>
      <c r="K1111" s="57" t="e">
        <f>VLOOKUP(A1111,'Study area wells'!$A$2:$O$330,6,FALSE)</f>
        <v>#N/A</v>
      </c>
      <c r="L1111" s="82" t="s">
        <v>1244</v>
      </c>
      <c r="M1111" s="17" t="s">
        <v>3</v>
      </c>
      <c r="N1111" s="62" t="s">
        <v>1102</v>
      </c>
      <c r="O1111" s="87"/>
      <c r="R1111" s="120" t="s">
        <v>22</v>
      </c>
    </row>
    <row r="1112" spans="1:19" ht="15" customHeight="1" x14ac:dyDescent="0.2">
      <c r="A1112" s="39" t="s">
        <v>864</v>
      </c>
      <c r="B1112" s="48">
        <v>330</v>
      </c>
      <c r="C1112" s="15">
        <v>370</v>
      </c>
      <c r="D1112" s="15">
        <f t="shared" si="68"/>
        <v>40</v>
      </c>
      <c r="E1112" s="16">
        <v>100.57909174032307</v>
      </c>
      <c r="F1112" s="16">
        <f t="shared" si="69"/>
        <v>112.77049679975617</v>
      </c>
      <c r="G1112" s="16">
        <v>637.42090825967693</v>
      </c>
      <c r="H1112" s="49">
        <v>625.22950320024381</v>
      </c>
      <c r="I1112" s="125" t="e">
        <f t="shared" si="70"/>
        <v>#N/A</v>
      </c>
      <c r="J1112" s="125" t="e">
        <f t="shared" si="71"/>
        <v>#N/A</v>
      </c>
      <c r="K1112" s="57" t="e">
        <f>VLOOKUP(A1112,'Study area wells'!$A$2:$O$330,6,FALSE)</f>
        <v>#N/A</v>
      </c>
      <c r="L1112" s="82" t="s">
        <v>866</v>
      </c>
      <c r="M1112" s="17" t="s">
        <v>42</v>
      </c>
      <c r="N1112" s="62" t="s">
        <v>1894</v>
      </c>
      <c r="O1112" s="87"/>
      <c r="R1112" s="120" t="s">
        <v>158</v>
      </c>
    </row>
    <row r="1113" spans="1:19" ht="15" customHeight="1" x14ac:dyDescent="0.2">
      <c r="A1113" s="39" t="s">
        <v>864</v>
      </c>
      <c r="B1113" s="48">
        <v>370</v>
      </c>
      <c r="C1113" s="15">
        <v>388</v>
      </c>
      <c r="D1113" s="15">
        <f t="shared" si="68"/>
        <v>18</v>
      </c>
      <c r="E1113" s="16">
        <v>112.77049679975617</v>
      </c>
      <c r="F1113" s="16">
        <f t="shared" si="69"/>
        <v>118.25662907650106</v>
      </c>
      <c r="G1113" s="16">
        <v>625.22950320024381</v>
      </c>
      <c r="H1113" s="49">
        <v>619.7433709234989</v>
      </c>
      <c r="I1113" s="125" t="e">
        <f t="shared" si="70"/>
        <v>#N/A</v>
      </c>
      <c r="J1113" s="125" t="e">
        <f t="shared" si="71"/>
        <v>#N/A</v>
      </c>
      <c r="K1113" s="57" t="e">
        <f>VLOOKUP(A1113,'Study area wells'!$A$2:$O$330,6,FALSE)</f>
        <v>#N/A</v>
      </c>
      <c r="L1113" s="82" t="s">
        <v>867</v>
      </c>
      <c r="M1113" s="17" t="s">
        <v>42</v>
      </c>
      <c r="N1113" s="62" t="s">
        <v>1894</v>
      </c>
      <c r="O1113" s="87"/>
      <c r="R1113" s="120" t="s">
        <v>1201</v>
      </c>
    </row>
    <row r="1114" spans="1:19" s="13" customFormat="1" ht="15" customHeight="1" x14ac:dyDescent="0.2">
      <c r="A1114" s="38" t="s">
        <v>868</v>
      </c>
      <c r="B1114" s="46">
        <v>0</v>
      </c>
      <c r="C1114" s="11">
        <v>5</v>
      </c>
      <c r="D1114" s="11">
        <f t="shared" si="68"/>
        <v>5</v>
      </c>
      <c r="E1114" s="12">
        <v>0</v>
      </c>
      <c r="F1114" s="12">
        <f t="shared" si="69"/>
        <v>1.5239256324291375</v>
      </c>
      <c r="G1114" s="12">
        <v>789</v>
      </c>
      <c r="H1114" s="47">
        <v>787.47607436757085</v>
      </c>
      <c r="I1114" s="125" t="e">
        <f t="shared" si="70"/>
        <v>#N/A</v>
      </c>
      <c r="J1114" s="125" t="e">
        <f t="shared" si="71"/>
        <v>#N/A</v>
      </c>
      <c r="K1114" s="57" t="e">
        <f>VLOOKUP(A1114,'Study area wells'!$A$2:$O$330,6,FALSE)</f>
        <v>#N/A</v>
      </c>
      <c r="L1114" s="46" t="s">
        <v>27</v>
      </c>
      <c r="M1114" s="14" t="s">
        <v>1011</v>
      </c>
      <c r="N1114" s="61" t="s">
        <v>1102</v>
      </c>
      <c r="O1114" s="90"/>
      <c r="P1114" s="73"/>
      <c r="Q1114" s="114"/>
      <c r="R1114" s="119" t="s">
        <v>27</v>
      </c>
      <c r="S1114" s="58"/>
    </row>
    <row r="1115" spans="1:19" s="13" customFormat="1" ht="15" customHeight="1" x14ac:dyDescent="0.2">
      <c r="A1115" s="38" t="s">
        <v>868</v>
      </c>
      <c r="B1115" s="46">
        <v>5</v>
      </c>
      <c r="C1115" s="11">
        <v>40</v>
      </c>
      <c r="D1115" s="11">
        <f t="shared" si="68"/>
        <v>35</v>
      </c>
      <c r="E1115" s="12">
        <v>1.5239256324291375</v>
      </c>
      <c r="F1115" s="12">
        <f t="shared" si="69"/>
        <v>12.1914050594331</v>
      </c>
      <c r="G1115" s="12">
        <v>787.47607436757085</v>
      </c>
      <c r="H1115" s="47">
        <v>776.80859494056688</v>
      </c>
      <c r="I1115" s="125" t="e">
        <f t="shared" si="70"/>
        <v>#N/A</v>
      </c>
      <c r="J1115" s="125" t="e">
        <f t="shared" si="71"/>
        <v>#N/A</v>
      </c>
      <c r="K1115" s="57" t="e">
        <f>VLOOKUP(A1115,'Study area wells'!$A$2:$O$330,6,FALSE)</f>
        <v>#N/A</v>
      </c>
      <c r="L1115" s="46" t="s">
        <v>22</v>
      </c>
      <c r="M1115" s="14" t="s">
        <v>3</v>
      </c>
      <c r="N1115" s="61" t="s">
        <v>1102</v>
      </c>
      <c r="O1115" s="90"/>
      <c r="P1115" s="73"/>
      <c r="Q1115" s="114"/>
      <c r="R1115" s="119" t="s">
        <v>22</v>
      </c>
      <c r="S1115" s="58"/>
    </row>
    <row r="1116" spans="1:19" s="13" customFormat="1" ht="15" customHeight="1" x14ac:dyDescent="0.2">
      <c r="A1116" s="38" t="s">
        <v>868</v>
      </c>
      <c r="B1116" s="46">
        <v>40</v>
      </c>
      <c r="C1116" s="11">
        <v>200</v>
      </c>
      <c r="D1116" s="11">
        <f t="shared" si="68"/>
        <v>160</v>
      </c>
      <c r="E1116" s="12">
        <v>12.1914050594331</v>
      </c>
      <c r="F1116" s="12">
        <f t="shared" si="69"/>
        <v>60.957025297165494</v>
      </c>
      <c r="G1116" s="12">
        <v>776.80859494056688</v>
      </c>
      <c r="H1116" s="47">
        <v>728.0429747028345</v>
      </c>
      <c r="I1116" s="125" t="e">
        <f t="shared" si="70"/>
        <v>#N/A</v>
      </c>
      <c r="J1116" s="125" t="e">
        <f t="shared" si="71"/>
        <v>#N/A</v>
      </c>
      <c r="K1116" s="57" t="e">
        <f>VLOOKUP(A1116,'Study area wells'!$A$2:$O$330,6,FALSE)</f>
        <v>#N/A</v>
      </c>
      <c r="L1116" s="46" t="s">
        <v>25</v>
      </c>
      <c r="M1116" s="14" t="s">
        <v>2</v>
      </c>
      <c r="N1116" s="61" t="s">
        <v>7</v>
      </c>
      <c r="O1116" s="90"/>
      <c r="P1116" s="73"/>
      <c r="Q1116" s="114"/>
      <c r="R1116" s="119" t="s">
        <v>25</v>
      </c>
      <c r="S1116" s="58"/>
    </row>
    <row r="1117" spans="1:19" ht="15" customHeight="1" x14ac:dyDescent="0.3">
      <c r="A1117" s="39" t="s">
        <v>869</v>
      </c>
      <c r="B1117" s="48">
        <v>0</v>
      </c>
      <c r="C1117" s="15">
        <v>280</v>
      </c>
      <c r="D1117" s="15">
        <f t="shared" si="68"/>
        <v>280</v>
      </c>
      <c r="E1117" s="16">
        <v>0</v>
      </c>
      <c r="F1117" s="16">
        <f t="shared" si="69"/>
        <v>85.33983541603169</v>
      </c>
      <c r="G1117" s="16">
        <v>729</v>
      </c>
      <c r="H1117" s="49">
        <v>643.66016458396825</v>
      </c>
      <c r="I1117" s="125" t="e">
        <f t="shared" si="70"/>
        <v>#N/A</v>
      </c>
      <c r="J1117" s="125" t="e">
        <f t="shared" si="71"/>
        <v>#N/A</v>
      </c>
      <c r="K1117" s="57" t="e">
        <f>VLOOKUP(A1117,'Study area wells'!$A$2:$O$330,6,FALSE)</f>
        <v>#N/A</v>
      </c>
      <c r="L1117" s="81" t="s">
        <v>1245</v>
      </c>
      <c r="M1117" s="17" t="s">
        <v>3</v>
      </c>
      <c r="N1117" s="62" t="s">
        <v>1102</v>
      </c>
      <c r="O1117" s="87"/>
      <c r="R1117" s="120" t="s">
        <v>22</v>
      </c>
    </row>
    <row r="1118" spans="1:19" ht="15" customHeight="1" x14ac:dyDescent="0.3">
      <c r="A1118" s="39" t="s">
        <v>869</v>
      </c>
      <c r="B1118" s="48">
        <v>280</v>
      </c>
      <c r="C1118" s="15">
        <v>290</v>
      </c>
      <c r="D1118" s="15">
        <f t="shared" si="68"/>
        <v>10</v>
      </c>
      <c r="E1118" s="16">
        <v>85.33983541603169</v>
      </c>
      <c r="F1118" s="16">
        <f t="shared" si="69"/>
        <v>88.387686680889971</v>
      </c>
      <c r="G1118" s="16">
        <v>643.66016458396825</v>
      </c>
      <c r="H1118" s="49">
        <v>640.61231331911006</v>
      </c>
      <c r="I1118" s="125" t="e">
        <f t="shared" si="70"/>
        <v>#N/A</v>
      </c>
      <c r="J1118" s="125" t="e">
        <f t="shared" si="71"/>
        <v>#N/A</v>
      </c>
      <c r="K1118" s="57" t="e">
        <f>VLOOKUP(A1118,'Study area wells'!$A$2:$O$330,6,FALSE)</f>
        <v>#N/A</v>
      </c>
      <c r="L1118" s="81" t="s">
        <v>1246</v>
      </c>
      <c r="M1118" s="17" t="s">
        <v>42</v>
      </c>
      <c r="N1118" s="62" t="s">
        <v>1894</v>
      </c>
      <c r="O1118" s="87"/>
      <c r="R1118" s="120" t="s">
        <v>158</v>
      </c>
    </row>
    <row r="1119" spans="1:19" s="13" customFormat="1" ht="15" customHeight="1" x14ac:dyDescent="0.2">
      <c r="A1119" s="38" t="s">
        <v>870</v>
      </c>
      <c r="B1119" s="46">
        <v>0</v>
      </c>
      <c r="C1119" s="11">
        <v>32</v>
      </c>
      <c r="D1119" s="11">
        <f t="shared" si="68"/>
        <v>32</v>
      </c>
      <c r="E1119" s="12">
        <v>0</v>
      </c>
      <c r="F1119" s="12">
        <f t="shared" si="69"/>
        <v>9.7531240475464784</v>
      </c>
      <c r="G1119" s="12">
        <v>717</v>
      </c>
      <c r="H1119" s="47">
        <v>707.24687595245348</v>
      </c>
      <c r="I1119" s="125" t="e">
        <f t="shared" si="70"/>
        <v>#N/A</v>
      </c>
      <c r="J1119" s="125" t="e">
        <f t="shared" si="71"/>
        <v>#N/A</v>
      </c>
      <c r="K1119" s="57" t="e">
        <f>VLOOKUP(A1119,'Study area wells'!$A$2:$O$330,6,FALSE)</f>
        <v>#N/A</v>
      </c>
      <c r="L1119" s="46" t="s">
        <v>1247</v>
      </c>
      <c r="M1119" s="14" t="s">
        <v>1011</v>
      </c>
      <c r="N1119" s="61" t="s">
        <v>1102</v>
      </c>
      <c r="O1119" s="90"/>
      <c r="P1119" s="73"/>
      <c r="Q1119" s="114"/>
      <c r="R1119" s="119" t="s">
        <v>33</v>
      </c>
      <c r="S1119" s="58"/>
    </row>
    <row r="1120" spans="1:19" s="13" customFormat="1" ht="15" customHeight="1" x14ac:dyDescent="0.2">
      <c r="A1120" s="38" t="s">
        <v>870</v>
      </c>
      <c r="B1120" s="46">
        <v>32</v>
      </c>
      <c r="C1120" s="11">
        <v>58</v>
      </c>
      <c r="D1120" s="11">
        <f t="shared" si="68"/>
        <v>26</v>
      </c>
      <c r="E1120" s="12">
        <v>9.7531240475464784</v>
      </c>
      <c r="F1120" s="12">
        <f t="shared" si="69"/>
        <v>17.677537336177995</v>
      </c>
      <c r="G1120" s="12">
        <v>707.24687595245348</v>
      </c>
      <c r="H1120" s="47">
        <v>699.32246266382197</v>
      </c>
      <c r="I1120" s="125" t="e">
        <f t="shared" si="70"/>
        <v>#N/A</v>
      </c>
      <c r="J1120" s="125" t="e">
        <f t="shared" si="71"/>
        <v>#N/A</v>
      </c>
      <c r="K1120" s="57" t="e">
        <f>VLOOKUP(A1120,'Study area wells'!$A$2:$O$330,6,FALSE)</f>
        <v>#N/A</v>
      </c>
      <c r="L1120" s="46" t="s">
        <v>732</v>
      </c>
      <c r="M1120" s="14" t="s">
        <v>1263</v>
      </c>
      <c r="N1120" s="61" t="s">
        <v>1102</v>
      </c>
      <c r="O1120" s="90"/>
      <c r="P1120" s="73"/>
      <c r="Q1120" s="114"/>
      <c r="R1120" s="119" t="s">
        <v>1028</v>
      </c>
      <c r="S1120" s="58"/>
    </row>
    <row r="1121" spans="1:19" s="13" customFormat="1" ht="15" customHeight="1" x14ac:dyDescent="0.2">
      <c r="A1121" s="38" t="s">
        <v>870</v>
      </c>
      <c r="B1121" s="46">
        <v>58</v>
      </c>
      <c r="C1121" s="11">
        <v>65</v>
      </c>
      <c r="D1121" s="11">
        <f t="shared" si="68"/>
        <v>7</v>
      </c>
      <c r="E1121" s="12">
        <v>17.677537336177995</v>
      </c>
      <c r="F1121" s="12">
        <f t="shared" si="69"/>
        <v>19.811033221578786</v>
      </c>
      <c r="G1121" s="12">
        <v>699.32246266382197</v>
      </c>
      <c r="H1121" s="47">
        <v>697.18896677842122</v>
      </c>
      <c r="I1121" s="125" t="e">
        <f t="shared" si="70"/>
        <v>#N/A</v>
      </c>
      <c r="J1121" s="125" t="e">
        <f t="shared" si="71"/>
        <v>#N/A</v>
      </c>
      <c r="K1121" s="57" t="e">
        <f>VLOOKUP(A1121,'Study area wells'!$A$2:$O$330,6,FALSE)</f>
        <v>#N/A</v>
      </c>
      <c r="L1121" s="46" t="s">
        <v>1248</v>
      </c>
      <c r="M1121" s="14" t="s">
        <v>1091</v>
      </c>
      <c r="N1121" s="61" t="s">
        <v>7</v>
      </c>
      <c r="O1121" s="90"/>
      <c r="P1121" s="73"/>
      <c r="Q1121" s="114"/>
      <c r="R1121" s="119" t="s">
        <v>29</v>
      </c>
      <c r="S1121" s="58"/>
    </row>
    <row r="1122" spans="1:19" s="13" customFormat="1" ht="15" customHeight="1" x14ac:dyDescent="0.2">
      <c r="A1122" s="38" t="s">
        <v>870</v>
      </c>
      <c r="B1122" s="46">
        <v>65</v>
      </c>
      <c r="C1122" s="11">
        <v>75</v>
      </c>
      <c r="D1122" s="11">
        <f t="shared" si="68"/>
        <v>10</v>
      </c>
      <c r="E1122" s="12">
        <v>19.811033221578786</v>
      </c>
      <c r="F1122" s="12">
        <f t="shared" si="69"/>
        <v>22.858884486437059</v>
      </c>
      <c r="G1122" s="12">
        <v>697.18896677842122</v>
      </c>
      <c r="H1122" s="47">
        <v>694.14111551356291</v>
      </c>
      <c r="I1122" s="125" t="e">
        <f t="shared" si="70"/>
        <v>#N/A</v>
      </c>
      <c r="J1122" s="125" t="e">
        <f t="shared" si="71"/>
        <v>#N/A</v>
      </c>
      <c r="K1122" s="57" t="e">
        <f>VLOOKUP(A1122,'Study area wells'!$A$2:$O$330,6,FALSE)</f>
        <v>#N/A</v>
      </c>
      <c r="L1122" s="46" t="s">
        <v>871</v>
      </c>
      <c r="M1122" s="14" t="s">
        <v>2</v>
      </c>
      <c r="N1122" s="61" t="s">
        <v>7</v>
      </c>
      <c r="O1122" s="90"/>
      <c r="P1122" s="73"/>
      <c r="Q1122" s="114"/>
      <c r="R1122" s="119" t="s">
        <v>25</v>
      </c>
      <c r="S1122" s="58"/>
    </row>
    <row r="1123" spans="1:19" ht="15" customHeight="1" x14ac:dyDescent="0.2">
      <c r="A1123" s="39" t="s">
        <v>872</v>
      </c>
      <c r="B1123" s="48">
        <v>0</v>
      </c>
      <c r="C1123" s="15">
        <v>40</v>
      </c>
      <c r="D1123" s="15">
        <f t="shared" si="68"/>
        <v>40</v>
      </c>
      <c r="E1123" s="16">
        <v>0</v>
      </c>
      <c r="F1123" s="16">
        <f t="shared" si="69"/>
        <v>12.1914050594331</v>
      </c>
      <c r="G1123" s="16">
        <v>708</v>
      </c>
      <c r="H1123" s="49">
        <v>695.80859494056688</v>
      </c>
      <c r="I1123" s="125" t="e">
        <f t="shared" si="70"/>
        <v>#N/A</v>
      </c>
      <c r="J1123" s="125" t="e">
        <f t="shared" si="71"/>
        <v>#N/A</v>
      </c>
      <c r="K1123" s="57" t="e">
        <f>VLOOKUP(A1123,'Study area wells'!$A$2:$O$330,6,FALSE)</f>
        <v>#N/A</v>
      </c>
      <c r="L1123" s="82" t="s">
        <v>22</v>
      </c>
      <c r="M1123" s="17" t="s">
        <v>3</v>
      </c>
      <c r="N1123" s="62" t="s">
        <v>1102</v>
      </c>
      <c r="O1123" s="87"/>
      <c r="R1123" s="120" t="s">
        <v>22</v>
      </c>
    </row>
    <row r="1124" spans="1:19" ht="15" customHeight="1" x14ac:dyDescent="0.2">
      <c r="A1124" s="39" t="s">
        <v>872</v>
      </c>
      <c r="B1124" s="48">
        <v>40</v>
      </c>
      <c r="C1124" s="15">
        <v>60</v>
      </c>
      <c r="D1124" s="15">
        <f t="shared" si="68"/>
        <v>20</v>
      </c>
      <c r="E1124" s="16">
        <v>12.1914050594331</v>
      </c>
      <c r="F1124" s="16">
        <f t="shared" si="69"/>
        <v>18.287107589149649</v>
      </c>
      <c r="G1124" s="16">
        <v>695.80859494056688</v>
      </c>
      <c r="H1124" s="49">
        <v>689.71289241085037</v>
      </c>
      <c r="I1124" s="125" t="e">
        <f t="shared" si="70"/>
        <v>#N/A</v>
      </c>
      <c r="J1124" s="125" t="e">
        <f t="shared" si="71"/>
        <v>#N/A</v>
      </c>
      <c r="K1124" s="57" t="e">
        <f>VLOOKUP(A1124,'Study area wells'!$A$2:$O$330,6,FALSE)</f>
        <v>#N/A</v>
      </c>
      <c r="L1124" s="82" t="s">
        <v>873</v>
      </c>
      <c r="M1124" s="17" t="s">
        <v>3</v>
      </c>
      <c r="N1124" s="62" t="s">
        <v>1102</v>
      </c>
      <c r="O1124" s="87"/>
      <c r="R1124" s="120" t="s">
        <v>359</v>
      </c>
    </row>
    <row r="1125" spans="1:19" ht="15" customHeight="1" x14ac:dyDescent="0.2">
      <c r="A1125" s="39" t="s">
        <v>872</v>
      </c>
      <c r="B1125" s="48">
        <v>60</v>
      </c>
      <c r="C1125" s="15">
        <v>90</v>
      </c>
      <c r="D1125" s="15">
        <f t="shared" si="68"/>
        <v>30</v>
      </c>
      <c r="E1125" s="16">
        <v>18.287107589149649</v>
      </c>
      <c r="F1125" s="16">
        <f t="shared" si="69"/>
        <v>27.430661383724473</v>
      </c>
      <c r="G1125" s="16">
        <v>689.71289241085037</v>
      </c>
      <c r="H1125" s="49">
        <v>680.56933861627556</v>
      </c>
      <c r="I1125" s="125" t="e">
        <f t="shared" si="70"/>
        <v>#N/A</v>
      </c>
      <c r="J1125" s="125" t="e">
        <f t="shared" si="71"/>
        <v>#N/A</v>
      </c>
      <c r="K1125" s="57" t="e">
        <f>VLOOKUP(A1125,'Study area wells'!$A$2:$O$330,6,FALSE)</f>
        <v>#N/A</v>
      </c>
      <c r="L1125" s="82" t="s">
        <v>874</v>
      </c>
      <c r="M1125" s="17" t="s">
        <v>5</v>
      </c>
      <c r="N1125" s="62" t="s">
        <v>1894</v>
      </c>
      <c r="O1125" s="87"/>
      <c r="R1125" s="120" t="s">
        <v>35</v>
      </c>
    </row>
    <row r="1126" spans="1:19" ht="15" customHeight="1" x14ac:dyDescent="0.2">
      <c r="A1126" s="39" t="s">
        <v>872</v>
      </c>
      <c r="B1126" s="48">
        <v>90</v>
      </c>
      <c r="C1126" s="15">
        <v>100</v>
      </c>
      <c r="D1126" s="15">
        <f t="shared" si="68"/>
        <v>10</v>
      </c>
      <c r="E1126" s="16">
        <v>27.430661383724473</v>
      </c>
      <c r="F1126" s="16">
        <f t="shared" si="69"/>
        <v>30.478512648582747</v>
      </c>
      <c r="G1126" s="16">
        <v>680.56933861627556</v>
      </c>
      <c r="H1126" s="49">
        <v>677.52148735141725</v>
      </c>
      <c r="I1126" s="125" t="e">
        <f t="shared" si="70"/>
        <v>#N/A</v>
      </c>
      <c r="J1126" s="125" t="e">
        <f t="shared" si="71"/>
        <v>#N/A</v>
      </c>
      <c r="K1126" s="57" t="e">
        <f>VLOOKUP(A1126,'Study area wells'!$A$2:$O$330,6,FALSE)</f>
        <v>#N/A</v>
      </c>
      <c r="L1126" s="82" t="s">
        <v>1251</v>
      </c>
      <c r="M1126" s="17" t="s">
        <v>42</v>
      </c>
      <c r="N1126" s="62" t="s">
        <v>1894</v>
      </c>
      <c r="O1126" s="87"/>
      <c r="R1126" s="120" t="s">
        <v>158</v>
      </c>
    </row>
    <row r="1127" spans="1:19" ht="15" customHeight="1" x14ac:dyDescent="0.2">
      <c r="A1127" s="39" t="s">
        <v>872</v>
      </c>
      <c r="B1127" s="48">
        <v>105</v>
      </c>
      <c r="C1127" s="15">
        <v>140</v>
      </c>
      <c r="D1127" s="15">
        <f t="shared" si="68"/>
        <v>35</v>
      </c>
      <c r="E1127" s="16">
        <v>32.002438281011884</v>
      </c>
      <c r="F1127" s="16">
        <f t="shared" si="69"/>
        <v>42.669917708015845</v>
      </c>
      <c r="G1127" s="16">
        <v>675.99756171898809</v>
      </c>
      <c r="H1127" s="49">
        <v>665.33008229198413</v>
      </c>
      <c r="I1127" s="125" t="e">
        <f t="shared" si="70"/>
        <v>#N/A</v>
      </c>
      <c r="J1127" s="125" t="e">
        <f t="shared" si="71"/>
        <v>#N/A</v>
      </c>
      <c r="K1127" s="57" t="e">
        <f>VLOOKUP(A1127,'Study area wells'!$A$2:$O$330,6,FALSE)</f>
        <v>#N/A</v>
      </c>
      <c r="L1127" s="82" t="s">
        <v>721</v>
      </c>
      <c r="M1127" s="17" t="s">
        <v>1263</v>
      </c>
      <c r="N1127" s="62" t="s">
        <v>1102</v>
      </c>
      <c r="O1127" s="87" t="s">
        <v>1252</v>
      </c>
      <c r="R1127" s="120" t="s">
        <v>28</v>
      </c>
    </row>
    <row r="1128" spans="1:19" s="13" customFormat="1" ht="15" customHeight="1" x14ac:dyDescent="0.2">
      <c r="A1128" s="38" t="s">
        <v>875</v>
      </c>
      <c r="B1128" s="46">
        <v>0</v>
      </c>
      <c r="C1128" s="11">
        <v>26</v>
      </c>
      <c r="D1128" s="11">
        <f t="shared" si="68"/>
        <v>26</v>
      </c>
      <c r="E1128" s="12">
        <v>0</v>
      </c>
      <c r="F1128" s="12">
        <f t="shared" si="69"/>
        <v>7.9244132886315146</v>
      </c>
      <c r="G1128" s="12">
        <v>742</v>
      </c>
      <c r="H1128" s="47">
        <v>734.07558671136849</v>
      </c>
      <c r="I1128" s="125" t="e">
        <f t="shared" si="70"/>
        <v>#N/A</v>
      </c>
      <c r="J1128" s="125" t="e">
        <f t="shared" si="71"/>
        <v>#N/A</v>
      </c>
      <c r="K1128" s="57" t="e">
        <f>VLOOKUP(A1128,'Study area wells'!$A$2:$O$330,6,FALSE)</f>
        <v>#N/A</v>
      </c>
      <c r="L1128" s="142" t="s">
        <v>22</v>
      </c>
      <c r="M1128" s="14" t="s">
        <v>3</v>
      </c>
      <c r="N1128" s="61" t="s">
        <v>1102</v>
      </c>
      <c r="O1128" s="90"/>
      <c r="P1128" s="73"/>
      <c r="Q1128" s="114"/>
      <c r="R1128" s="119" t="s">
        <v>22</v>
      </c>
      <c r="S1128" s="58"/>
    </row>
    <row r="1129" spans="1:19" s="13" customFormat="1" ht="15" customHeight="1" x14ac:dyDescent="0.2">
      <c r="A1129" s="38" t="s">
        <v>875</v>
      </c>
      <c r="B1129" s="46">
        <v>26</v>
      </c>
      <c r="C1129" s="11">
        <v>50</v>
      </c>
      <c r="D1129" s="11">
        <f t="shared" si="68"/>
        <v>24</v>
      </c>
      <c r="E1129" s="12">
        <v>7.9244132886315146</v>
      </c>
      <c r="F1129" s="12">
        <f t="shared" si="69"/>
        <v>15.239256324291373</v>
      </c>
      <c r="G1129" s="12">
        <v>734.07558671136849</v>
      </c>
      <c r="H1129" s="47">
        <v>726.76074367570868</v>
      </c>
      <c r="I1129" s="125" t="e">
        <f t="shared" si="70"/>
        <v>#N/A</v>
      </c>
      <c r="J1129" s="125" t="e">
        <f t="shared" si="71"/>
        <v>#N/A</v>
      </c>
      <c r="K1129" s="57" t="e">
        <f>VLOOKUP(A1129,'Study area wells'!$A$2:$O$330,6,FALSE)</f>
        <v>#N/A</v>
      </c>
      <c r="L1129" s="142" t="s">
        <v>25</v>
      </c>
      <c r="M1129" s="14" t="s">
        <v>2</v>
      </c>
      <c r="N1129" s="61" t="s">
        <v>7</v>
      </c>
      <c r="O1129" s="90"/>
      <c r="P1129" s="73"/>
      <c r="Q1129" s="114"/>
      <c r="R1129" s="119" t="s">
        <v>25</v>
      </c>
      <c r="S1129" s="58"/>
    </row>
    <row r="1130" spans="1:19" s="13" customFormat="1" ht="15" customHeight="1" x14ac:dyDescent="0.2">
      <c r="A1130" s="38" t="s">
        <v>875</v>
      </c>
      <c r="B1130" s="46">
        <v>50</v>
      </c>
      <c r="C1130" s="11">
        <v>53</v>
      </c>
      <c r="D1130" s="11">
        <f t="shared" si="68"/>
        <v>3</v>
      </c>
      <c r="E1130" s="12">
        <v>15.239256324291373</v>
      </c>
      <c r="F1130" s="12">
        <f t="shared" si="69"/>
        <v>16.153611703748858</v>
      </c>
      <c r="G1130" s="12">
        <v>726.76074367570868</v>
      </c>
      <c r="H1130" s="47">
        <v>725.84638829625112</v>
      </c>
      <c r="I1130" s="125" t="e">
        <f t="shared" si="70"/>
        <v>#N/A</v>
      </c>
      <c r="J1130" s="125" t="e">
        <f t="shared" si="71"/>
        <v>#N/A</v>
      </c>
      <c r="K1130" s="57" t="e">
        <f>VLOOKUP(A1130,'Study area wells'!$A$2:$O$330,6,FALSE)</f>
        <v>#N/A</v>
      </c>
      <c r="L1130" s="142" t="s">
        <v>1253</v>
      </c>
      <c r="M1130" s="14" t="s">
        <v>1</v>
      </c>
      <c r="N1130" s="61" t="s">
        <v>7</v>
      </c>
      <c r="O1130" s="90" t="s">
        <v>1254</v>
      </c>
      <c r="P1130" s="73"/>
      <c r="Q1130" s="114"/>
      <c r="R1130" s="119" t="s">
        <v>29</v>
      </c>
      <c r="S1130" s="58"/>
    </row>
    <row r="1131" spans="1:19" s="13" customFormat="1" ht="15" customHeight="1" x14ac:dyDescent="0.2">
      <c r="A1131" s="38" t="s">
        <v>875</v>
      </c>
      <c r="B1131" s="46">
        <v>53</v>
      </c>
      <c r="C1131" s="11">
        <v>70</v>
      </c>
      <c r="D1131" s="11">
        <f t="shared" si="68"/>
        <v>17</v>
      </c>
      <c r="E1131" s="12">
        <v>16.153611703748858</v>
      </c>
      <c r="F1131" s="12">
        <f t="shared" si="69"/>
        <v>21.334958854007922</v>
      </c>
      <c r="G1131" s="12">
        <v>725.84638829625112</v>
      </c>
      <c r="H1131" s="47">
        <v>720.66504114599206</v>
      </c>
      <c r="I1131" s="125" t="e">
        <f t="shared" si="70"/>
        <v>#N/A</v>
      </c>
      <c r="J1131" s="125" t="e">
        <f t="shared" si="71"/>
        <v>#N/A</v>
      </c>
      <c r="K1131" s="57" t="e">
        <f>VLOOKUP(A1131,'Study area wells'!$A$2:$O$330,6,FALSE)</f>
        <v>#N/A</v>
      </c>
      <c r="L1131" s="142" t="s">
        <v>25</v>
      </c>
      <c r="M1131" s="14" t="s">
        <v>2</v>
      </c>
      <c r="N1131" s="61" t="s">
        <v>7</v>
      </c>
      <c r="O1131" s="90"/>
      <c r="P1131" s="73"/>
      <c r="Q1131" s="114"/>
      <c r="R1131" s="119" t="s">
        <v>25</v>
      </c>
      <c r="S1131" s="58"/>
    </row>
    <row r="1132" spans="1:19" ht="15" customHeight="1" x14ac:dyDescent="0.2">
      <c r="A1132" s="39" t="s">
        <v>876</v>
      </c>
      <c r="B1132" s="48">
        <v>0</v>
      </c>
      <c r="C1132" s="15">
        <v>40</v>
      </c>
      <c r="D1132" s="15">
        <f t="shared" si="68"/>
        <v>40</v>
      </c>
      <c r="E1132" s="16">
        <v>0</v>
      </c>
      <c r="F1132" s="16">
        <f t="shared" si="69"/>
        <v>12.1914050594331</v>
      </c>
      <c r="G1132" s="16">
        <v>817</v>
      </c>
      <c r="H1132" s="49">
        <v>804.80859494056688</v>
      </c>
      <c r="I1132" s="125" t="e">
        <f t="shared" si="70"/>
        <v>#N/A</v>
      </c>
      <c r="J1132" s="125" t="e">
        <f t="shared" si="71"/>
        <v>#N/A</v>
      </c>
      <c r="K1132" s="57" t="e">
        <f>VLOOKUP(A1132,'Study area wells'!$A$2:$O$330,6,FALSE)</f>
        <v>#N/A</v>
      </c>
      <c r="L1132" s="82" t="s">
        <v>721</v>
      </c>
      <c r="M1132" s="17" t="s">
        <v>1263</v>
      </c>
      <c r="N1132" s="62" t="s">
        <v>1102</v>
      </c>
      <c r="O1132" s="87"/>
      <c r="R1132" s="120" t="s">
        <v>28</v>
      </c>
    </row>
    <row r="1133" spans="1:19" ht="15" customHeight="1" x14ac:dyDescent="0.2">
      <c r="A1133" s="39" t="s">
        <v>876</v>
      </c>
      <c r="B1133" s="48">
        <v>40</v>
      </c>
      <c r="C1133" s="15">
        <v>50</v>
      </c>
      <c r="D1133" s="15">
        <f t="shared" si="68"/>
        <v>10</v>
      </c>
      <c r="E1133" s="16">
        <v>12.1914050594331</v>
      </c>
      <c r="F1133" s="16">
        <f t="shared" si="69"/>
        <v>15.239256324291373</v>
      </c>
      <c r="G1133" s="16">
        <v>804.80859494056688</v>
      </c>
      <c r="H1133" s="49">
        <v>801.76074367570868</v>
      </c>
      <c r="I1133" s="125" t="e">
        <f t="shared" si="70"/>
        <v>#N/A</v>
      </c>
      <c r="J1133" s="125" t="e">
        <f t="shared" si="71"/>
        <v>#N/A</v>
      </c>
      <c r="K1133" s="57" t="e">
        <f>VLOOKUP(A1133,'Study area wells'!$A$2:$O$330,6,FALSE)</f>
        <v>#N/A</v>
      </c>
      <c r="L1133" s="82" t="s">
        <v>877</v>
      </c>
      <c r="M1133" s="17" t="s">
        <v>42</v>
      </c>
      <c r="N1133" s="62" t="s">
        <v>1894</v>
      </c>
      <c r="O1133" s="87"/>
      <c r="R1133" s="120" t="s">
        <v>158</v>
      </c>
    </row>
    <row r="1134" spans="1:19" ht="15" customHeight="1" x14ac:dyDescent="0.2">
      <c r="A1134" s="39" t="s">
        <v>876</v>
      </c>
      <c r="B1134" s="48">
        <v>50</v>
      </c>
      <c r="C1134" s="15">
        <v>80</v>
      </c>
      <c r="D1134" s="15">
        <f t="shared" si="68"/>
        <v>30</v>
      </c>
      <c r="E1134" s="16">
        <v>15.239256324291373</v>
      </c>
      <c r="F1134" s="16">
        <f t="shared" si="69"/>
        <v>24.3828101188662</v>
      </c>
      <c r="G1134" s="16">
        <v>801.76074367570868</v>
      </c>
      <c r="H1134" s="49">
        <v>792.61718988113375</v>
      </c>
      <c r="I1134" s="125" t="e">
        <f t="shared" si="70"/>
        <v>#N/A</v>
      </c>
      <c r="J1134" s="125" t="e">
        <f t="shared" si="71"/>
        <v>#N/A</v>
      </c>
      <c r="K1134" s="57" t="e">
        <f>VLOOKUP(A1134,'Study area wells'!$A$2:$O$330,6,FALSE)</f>
        <v>#N/A</v>
      </c>
      <c r="L1134" s="82" t="s">
        <v>1069</v>
      </c>
      <c r="M1134" s="17" t="s">
        <v>2</v>
      </c>
      <c r="N1134" s="62" t="s">
        <v>7</v>
      </c>
      <c r="O1134" s="87"/>
      <c r="R1134" s="120" t="s">
        <v>25</v>
      </c>
    </row>
    <row r="1135" spans="1:19" ht="15" customHeight="1" x14ac:dyDescent="0.2">
      <c r="A1135" s="39" t="s">
        <v>876</v>
      </c>
      <c r="B1135" s="48">
        <v>80</v>
      </c>
      <c r="C1135" s="15">
        <v>115</v>
      </c>
      <c r="D1135" s="15">
        <f t="shared" si="68"/>
        <v>35</v>
      </c>
      <c r="E1135" s="16">
        <v>24.3828101188662</v>
      </c>
      <c r="F1135" s="16">
        <f t="shared" si="69"/>
        <v>35.050289545870157</v>
      </c>
      <c r="G1135" s="16">
        <v>792.61718988113375</v>
      </c>
      <c r="H1135" s="49">
        <v>781.9497104541299</v>
      </c>
      <c r="I1135" s="125" t="e">
        <f t="shared" si="70"/>
        <v>#N/A</v>
      </c>
      <c r="J1135" s="125" t="e">
        <f t="shared" si="71"/>
        <v>#N/A</v>
      </c>
      <c r="K1135" s="57" t="e">
        <f>VLOOKUP(A1135,'Study area wells'!$A$2:$O$330,6,FALSE)</f>
        <v>#N/A</v>
      </c>
      <c r="L1135" s="82" t="s">
        <v>1258</v>
      </c>
      <c r="M1135" s="17" t="s">
        <v>2</v>
      </c>
      <c r="N1135" s="62" t="s">
        <v>7</v>
      </c>
      <c r="O1135" s="87"/>
      <c r="R1135" s="120" t="s">
        <v>25</v>
      </c>
    </row>
    <row r="1136" spans="1:19" ht="15" customHeight="1" x14ac:dyDescent="0.2">
      <c r="A1136" s="39" t="s">
        <v>876</v>
      </c>
      <c r="B1136" s="48">
        <v>115</v>
      </c>
      <c r="C1136" s="15">
        <v>220</v>
      </c>
      <c r="D1136" s="15">
        <f t="shared" si="68"/>
        <v>105</v>
      </c>
      <c r="E1136" s="16">
        <v>35.050289545870157</v>
      </c>
      <c r="F1136" s="16">
        <f t="shared" si="69"/>
        <v>67.052727826882048</v>
      </c>
      <c r="G1136" s="16">
        <v>781.9497104541299</v>
      </c>
      <c r="H1136" s="49">
        <v>749.94727217311799</v>
      </c>
      <c r="I1136" s="125" t="e">
        <f t="shared" si="70"/>
        <v>#N/A</v>
      </c>
      <c r="J1136" s="125" t="e">
        <f t="shared" si="71"/>
        <v>#N/A</v>
      </c>
      <c r="K1136" s="57" t="e">
        <f>VLOOKUP(A1136,'Study area wells'!$A$2:$O$330,6,FALSE)</f>
        <v>#N/A</v>
      </c>
      <c r="L1136" s="82" t="s">
        <v>1255</v>
      </c>
      <c r="M1136" s="17" t="s">
        <v>1091</v>
      </c>
      <c r="N1136" s="62" t="s">
        <v>7</v>
      </c>
      <c r="O1136" s="87" t="s">
        <v>1259</v>
      </c>
      <c r="R1136" s="120" t="s">
        <v>29</v>
      </c>
    </row>
    <row r="1137" spans="1:19" ht="15" customHeight="1" x14ac:dyDescent="0.2">
      <c r="A1137" s="39" t="s">
        <v>876</v>
      </c>
      <c r="B1137" s="48">
        <v>220</v>
      </c>
      <c r="C1137" s="15">
        <v>295</v>
      </c>
      <c r="D1137" s="15">
        <f t="shared" si="68"/>
        <v>75</v>
      </c>
      <c r="E1137" s="16">
        <v>67.052727826882048</v>
      </c>
      <c r="F1137" s="16">
        <f t="shared" si="69"/>
        <v>89.911612313319111</v>
      </c>
      <c r="G1137" s="16">
        <v>749.94727217311799</v>
      </c>
      <c r="H1137" s="49">
        <v>727.0883876866809</v>
      </c>
      <c r="I1137" s="125" t="e">
        <f t="shared" si="70"/>
        <v>#N/A</v>
      </c>
      <c r="J1137" s="125" t="e">
        <f t="shared" si="71"/>
        <v>#N/A</v>
      </c>
      <c r="K1137" s="57" t="e">
        <f>VLOOKUP(A1137,'Study area wells'!$A$2:$O$330,6,FALSE)</f>
        <v>#N/A</v>
      </c>
      <c r="L1137" s="82" t="s">
        <v>878</v>
      </c>
      <c r="M1137" s="17" t="s">
        <v>1091</v>
      </c>
      <c r="N1137" s="62" t="s">
        <v>7</v>
      </c>
      <c r="O1137" s="87"/>
      <c r="R1137" s="120" t="s">
        <v>23</v>
      </c>
    </row>
    <row r="1138" spans="1:19" ht="15" customHeight="1" x14ac:dyDescent="0.2">
      <c r="A1138" s="39" t="s">
        <v>876</v>
      </c>
      <c r="B1138" s="48">
        <v>295</v>
      </c>
      <c r="C1138" s="15">
        <v>400</v>
      </c>
      <c r="D1138" s="15">
        <f t="shared" si="68"/>
        <v>105</v>
      </c>
      <c r="E1138" s="16">
        <v>89.911612313319111</v>
      </c>
      <c r="F1138" s="16">
        <f t="shared" si="69"/>
        <v>121.91405059433099</v>
      </c>
      <c r="G1138" s="16">
        <v>727.0883876866809</v>
      </c>
      <c r="H1138" s="49">
        <v>695.085949405669</v>
      </c>
      <c r="I1138" s="125" t="e">
        <f t="shared" si="70"/>
        <v>#N/A</v>
      </c>
      <c r="J1138" s="125" t="e">
        <f t="shared" si="71"/>
        <v>#N/A</v>
      </c>
      <c r="K1138" s="57" t="e">
        <f>VLOOKUP(A1138,'Study area wells'!$A$2:$O$330,6,FALSE)</f>
        <v>#N/A</v>
      </c>
      <c r="L1138" s="82" t="s">
        <v>1256</v>
      </c>
      <c r="M1138" s="17" t="s">
        <v>1091</v>
      </c>
      <c r="N1138" s="62" t="s">
        <v>7</v>
      </c>
      <c r="O1138" s="87" t="s">
        <v>1260</v>
      </c>
      <c r="R1138" s="120" t="s">
        <v>23</v>
      </c>
    </row>
    <row r="1139" spans="1:19" s="13" customFormat="1" ht="15" customHeight="1" x14ac:dyDescent="0.2">
      <c r="A1139" s="38" t="s">
        <v>879</v>
      </c>
      <c r="B1139" s="46">
        <v>0</v>
      </c>
      <c r="C1139" s="11">
        <v>20</v>
      </c>
      <c r="D1139" s="11">
        <f t="shared" si="68"/>
        <v>20</v>
      </c>
      <c r="E1139" s="12">
        <v>0</v>
      </c>
      <c r="F1139" s="12">
        <f t="shared" si="69"/>
        <v>6.0957025297165499</v>
      </c>
      <c r="G1139" s="12">
        <v>734</v>
      </c>
      <c r="H1139" s="47">
        <v>727.9042974702835</v>
      </c>
      <c r="I1139" s="125" t="e">
        <f t="shared" si="70"/>
        <v>#N/A</v>
      </c>
      <c r="J1139" s="125" t="e">
        <f t="shared" si="71"/>
        <v>#N/A</v>
      </c>
      <c r="K1139" s="57" t="e">
        <f>VLOOKUP(A1139,'Study area wells'!$A$2:$O$330,6,FALSE)</f>
        <v>#N/A</v>
      </c>
      <c r="L1139" s="142" t="s">
        <v>35</v>
      </c>
      <c r="M1139" s="14" t="s">
        <v>5</v>
      </c>
      <c r="N1139" s="61" t="s">
        <v>1894</v>
      </c>
      <c r="O1139" s="90"/>
      <c r="P1139" s="73"/>
      <c r="Q1139" s="114"/>
      <c r="R1139" s="119" t="s">
        <v>35</v>
      </c>
      <c r="S1139" s="58"/>
    </row>
    <row r="1140" spans="1:19" s="13" customFormat="1" ht="15" customHeight="1" x14ac:dyDescent="0.2">
      <c r="A1140" s="38" t="s">
        <v>879</v>
      </c>
      <c r="B1140" s="46">
        <v>20</v>
      </c>
      <c r="C1140" s="11">
        <v>40</v>
      </c>
      <c r="D1140" s="11">
        <f t="shared" si="68"/>
        <v>20</v>
      </c>
      <c r="E1140" s="12">
        <v>6.0957025297165499</v>
      </c>
      <c r="F1140" s="12">
        <f t="shared" si="69"/>
        <v>12.1914050594331</v>
      </c>
      <c r="G1140" s="12">
        <v>727.9042974702835</v>
      </c>
      <c r="H1140" s="47">
        <v>721.80859494056688</v>
      </c>
      <c r="I1140" s="125" t="e">
        <f t="shared" si="70"/>
        <v>#N/A</v>
      </c>
      <c r="J1140" s="125" t="e">
        <f t="shared" si="71"/>
        <v>#N/A</v>
      </c>
      <c r="K1140" s="57" t="e">
        <f>VLOOKUP(A1140,'Study area wells'!$A$2:$O$330,6,FALSE)</f>
        <v>#N/A</v>
      </c>
      <c r="L1140" s="142" t="s">
        <v>32</v>
      </c>
      <c r="M1140" s="14" t="s">
        <v>44</v>
      </c>
      <c r="N1140" s="61" t="s">
        <v>1102</v>
      </c>
      <c r="O1140" s="90"/>
      <c r="P1140" s="73"/>
      <c r="Q1140" s="114"/>
      <c r="R1140" s="119" t="s">
        <v>32</v>
      </c>
      <c r="S1140" s="58"/>
    </row>
    <row r="1141" spans="1:19" s="13" customFormat="1" ht="15" customHeight="1" x14ac:dyDescent="0.2">
      <c r="A1141" s="38" t="s">
        <v>879</v>
      </c>
      <c r="B1141" s="46">
        <v>40</v>
      </c>
      <c r="C1141" s="11">
        <v>60</v>
      </c>
      <c r="D1141" s="11">
        <f t="shared" si="68"/>
        <v>20</v>
      </c>
      <c r="E1141" s="12">
        <v>12.1914050594331</v>
      </c>
      <c r="F1141" s="12">
        <f t="shared" si="69"/>
        <v>18.287107589149649</v>
      </c>
      <c r="G1141" s="12">
        <v>721.80859494056688</v>
      </c>
      <c r="H1141" s="47">
        <v>715.71289241085037</v>
      </c>
      <c r="I1141" s="125" t="e">
        <f t="shared" si="70"/>
        <v>#N/A</v>
      </c>
      <c r="J1141" s="125" t="e">
        <f t="shared" si="71"/>
        <v>#N/A</v>
      </c>
      <c r="K1141" s="57" t="e">
        <f>VLOOKUP(A1141,'Study area wells'!$A$2:$O$330,6,FALSE)</f>
        <v>#N/A</v>
      </c>
      <c r="L1141" s="142" t="s">
        <v>32</v>
      </c>
      <c r="M1141" s="14" t="s">
        <v>44</v>
      </c>
      <c r="N1141" s="61" t="s">
        <v>1102</v>
      </c>
      <c r="O1141" s="90"/>
      <c r="P1141" s="73"/>
      <c r="Q1141" s="114"/>
      <c r="R1141" s="119" t="s">
        <v>32</v>
      </c>
      <c r="S1141" s="58"/>
    </row>
    <row r="1142" spans="1:19" s="13" customFormat="1" ht="15" customHeight="1" x14ac:dyDescent="0.2">
      <c r="A1142" s="38" t="s">
        <v>879</v>
      </c>
      <c r="B1142" s="46">
        <v>60</v>
      </c>
      <c r="C1142" s="11">
        <v>80</v>
      </c>
      <c r="D1142" s="11">
        <f t="shared" si="68"/>
        <v>20</v>
      </c>
      <c r="E1142" s="12">
        <v>18.287107589149649</v>
      </c>
      <c r="F1142" s="12">
        <f t="shared" si="69"/>
        <v>24.3828101188662</v>
      </c>
      <c r="G1142" s="12">
        <v>715.71289241085037</v>
      </c>
      <c r="H1142" s="47">
        <v>709.61718988113375</v>
      </c>
      <c r="I1142" s="125" t="e">
        <f t="shared" si="70"/>
        <v>#N/A</v>
      </c>
      <c r="J1142" s="125" t="e">
        <f t="shared" si="71"/>
        <v>#N/A</v>
      </c>
      <c r="K1142" s="57" t="e">
        <f>VLOOKUP(A1142,'Study area wells'!$A$2:$O$330,6,FALSE)</f>
        <v>#N/A</v>
      </c>
      <c r="L1142" s="142" t="s">
        <v>32</v>
      </c>
      <c r="M1142" s="14" t="s">
        <v>44</v>
      </c>
      <c r="N1142" s="61" t="s">
        <v>1102</v>
      </c>
      <c r="O1142" s="90"/>
      <c r="P1142" s="73"/>
      <c r="Q1142" s="114"/>
      <c r="R1142" s="119" t="s">
        <v>32</v>
      </c>
      <c r="S1142" s="58"/>
    </row>
    <row r="1143" spans="1:19" s="13" customFormat="1" ht="15" customHeight="1" x14ac:dyDescent="0.2">
      <c r="A1143" s="38" t="s">
        <v>879</v>
      </c>
      <c r="B1143" s="46">
        <v>80</v>
      </c>
      <c r="C1143" s="11">
        <v>100</v>
      </c>
      <c r="D1143" s="11">
        <f t="shared" si="68"/>
        <v>20</v>
      </c>
      <c r="E1143" s="12">
        <v>24.3828101188662</v>
      </c>
      <c r="F1143" s="12">
        <f t="shared" si="69"/>
        <v>30.478512648582747</v>
      </c>
      <c r="G1143" s="12">
        <v>709.61718988113375</v>
      </c>
      <c r="H1143" s="47">
        <v>703.52148735141725</v>
      </c>
      <c r="I1143" s="125" t="e">
        <f t="shared" si="70"/>
        <v>#N/A</v>
      </c>
      <c r="J1143" s="125" t="e">
        <f t="shared" si="71"/>
        <v>#N/A</v>
      </c>
      <c r="K1143" s="57" t="e">
        <f>VLOOKUP(A1143,'Study area wells'!$A$2:$O$330,6,FALSE)</f>
        <v>#N/A</v>
      </c>
      <c r="L1143" s="142" t="s">
        <v>880</v>
      </c>
      <c r="M1143" s="14" t="s">
        <v>3</v>
      </c>
      <c r="N1143" s="61" t="s">
        <v>1102</v>
      </c>
      <c r="O1143" s="90"/>
      <c r="P1143" s="73"/>
      <c r="Q1143" s="114"/>
      <c r="R1143" s="119" t="s">
        <v>1023</v>
      </c>
      <c r="S1143" s="58"/>
    </row>
    <row r="1144" spans="1:19" s="13" customFormat="1" ht="15" customHeight="1" x14ac:dyDescent="0.2">
      <c r="A1144" s="38" t="s">
        <v>879</v>
      </c>
      <c r="B1144" s="46">
        <v>100</v>
      </c>
      <c r="C1144" s="11">
        <v>120</v>
      </c>
      <c r="D1144" s="11">
        <f t="shared" si="68"/>
        <v>20</v>
      </c>
      <c r="E1144" s="12">
        <v>30.478512648582747</v>
      </c>
      <c r="F1144" s="12">
        <f t="shared" si="69"/>
        <v>36.574215178299298</v>
      </c>
      <c r="G1144" s="12">
        <v>703.52148735141725</v>
      </c>
      <c r="H1144" s="47">
        <v>697.42578482170074</v>
      </c>
      <c r="I1144" s="125" t="e">
        <f t="shared" si="70"/>
        <v>#N/A</v>
      </c>
      <c r="J1144" s="125" t="e">
        <f t="shared" si="71"/>
        <v>#N/A</v>
      </c>
      <c r="K1144" s="57" t="e">
        <f>VLOOKUP(A1144,'Study area wells'!$A$2:$O$330,6,FALSE)</f>
        <v>#N/A</v>
      </c>
      <c r="L1144" s="142" t="s">
        <v>881</v>
      </c>
      <c r="M1144" s="14" t="s">
        <v>2</v>
      </c>
      <c r="N1144" s="61" t="s">
        <v>7</v>
      </c>
      <c r="O1144" s="90"/>
      <c r="P1144" s="73"/>
      <c r="Q1144" s="114"/>
      <c r="R1144" s="119" t="s">
        <v>457</v>
      </c>
      <c r="S1144" s="58"/>
    </row>
    <row r="1145" spans="1:19" s="13" customFormat="1" ht="15" customHeight="1" x14ac:dyDescent="0.2">
      <c r="A1145" s="38" t="s">
        <v>879</v>
      </c>
      <c r="B1145" s="46">
        <v>120</v>
      </c>
      <c r="C1145" s="11">
        <v>140</v>
      </c>
      <c r="D1145" s="11">
        <f t="shared" si="68"/>
        <v>20</v>
      </c>
      <c r="E1145" s="12">
        <v>36.574215178299298</v>
      </c>
      <c r="F1145" s="12">
        <f t="shared" si="69"/>
        <v>42.669917708015845</v>
      </c>
      <c r="G1145" s="12">
        <v>697.42578482170074</v>
      </c>
      <c r="H1145" s="47">
        <v>691.33008229198413</v>
      </c>
      <c r="I1145" s="125" t="e">
        <f t="shared" si="70"/>
        <v>#N/A</v>
      </c>
      <c r="J1145" s="125" t="e">
        <f t="shared" si="71"/>
        <v>#N/A</v>
      </c>
      <c r="K1145" s="57" t="e">
        <f>VLOOKUP(A1145,'Study area wells'!$A$2:$O$330,6,FALSE)</f>
        <v>#N/A</v>
      </c>
      <c r="L1145" s="142" t="s">
        <v>881</v>
      </c>
      <c r="M1145" s="14" t="s">
        <v>2</v>
      </c>
      <c r="N1145" s="61" t="s">
        <v>7</v>
      </c>
      <c r="O1145" s="90"/>
      <c r="P1145" s="73"/>
      <c r="Q1145" s="114"/>
      <c r="R1145" s="119" t="s">
        <v>457</v>
      </c>
      <c r="S1145" s="58"/>
    </row>
    <row r="1146" spans="1:19" s="13" customFormat="1" ht="15" customHeight="1" x14ac:dyDescent="0.2">
      <c r="A1146" s="38" t="s">
        <v>879</v>
      </c>
      <c r="B1146" s="46">
        <v>140</v>
      </c>
      <c r="C1146" s="11">
        <v>160</v>
      </c>
      <c r="D1146" s="11">
        <f t="shared" si="68"/>
        <v>20</v>
      </c>
      <c r="E1146" s="12">
        <v>42.669917708015845</v>
      </c>
      <c r="F1146" s="12">
        <f t="shared" si="69"/>
        <v>48.765620237732399</v>
      </c>
      <c r="G1146" s="12">
        <v>691.33008229198413</v>
      </c>
      <c r="H1146" s="47">
        <v>685.23437976226762</v>
      </c>
      <c r="I1146" s="125" t="e">
        <f t="shared" si="70"/>
        <v>#N/A</v>
      </c>
      <c r="J1146" s="125" t="e">
        <f t="shared" si="71"/>
        <v>#N/A</v>
      </c>
      <c r="K1146" s="57" t="e">
        <f>VLOOKUP(A1146,'Study area wells'!$A$2:$O$330,6,FALSE)</f>
        <v>#N/A</v>
      </c>
      <c r="L1146" s="142" t="s">
        <v>881</v>
      </c>
      <c r="M1146" s="14" t="s">
        <v>2</v>
      </c>
      <c r="N1146" s="61" t="s">
        <v>7</v>
      </c>
      <c r="O1146" s="90"/>
      <c r="P1146" s="73"/>
      <c r="Q1146" s="114"/>
      <c r="R1146" s="119" t="s">
        <v>457</v>
      </c>
      <c r="S1146" s="58"/>
    </row>
    <row r="1147" spans="1:19" s="13" customFormat="1" ht="15" customHeight="1" x14ac:dyDescent="0.2">
      <c r="A1147" s="38" t="s">
        <v>879</v>
      </c>
      <c r="B1147" s="46">
        <v>160</v>
      </c>
      <c r="C1147" s="11">
        <v>180</v>
      </c>
      <c r="D1147" s="11">
        <f t="shared" si="68"/>
        <v>20</v>
      </c>
      <c r="E1147" s="12">
        <v>48.765620237732399</v>
      </c>
      <c r="F1147" s="12">
        <f t="shared" si="69"/>
        <v>54.861322767448947</v>
      </c>
      <c r="G1147" s="12">
        <v>685.23437976226762</v>
      </c>
      <c r="H1147" s="47">
        <v>679.138677232551</v>
      </c>
      <c r="I1147" s="125" t="e">
        <f t="shared" si="70"/>
        <v>#N/A</v>
      </c>
      <c r="J1147" s="125" t="e">
        <f t="shared" si="71"/>
        <v>#N/A</v>
      </c>
      <c r="K1147" s="57" t="e">
        <f>VLOOKUP(A1147,'Study area wells'!$A$2:$O$330,6,FALSE)</f>
        <v>#N/A</v>
      </c>
      <c r="L1147" s="142" t="s">
        <v>881</v>
      </c>
      <c r="M1147" s="14" t="s">
        <v>2</v>
      </c>
      <c r="N1147" s="61" t="s">
        <v>7</v>
      </c>
      <c r="O1147" s="90"/>
      <c r="P1147" s="73"/>
      <c r="Q1147" s="114"/>
      <c r="R1147" s="119" t="s">
        <v>457</v>
      </c>
      <c r="S1147" s="58"/>
    </row>
    <row r="1148" spans="1:19" s="13" customFormat="1" ht="15" customHeight="1" x14ac:dyDescent="0.2">
      <c r="A1148" s="38" t="s">
        <v>879</v>
      </c>
      <c r="B1148" s="46">
        <v>180</v>
      </c>
      <c r="C1148" s="11">
        <v>200</v>
      </c>
      <c r="D1148" s="11">
        <f t="shared" si="68"/>
        <v>20</v>
      </c>
      <c r="E1148" s="12">
        <v>54.861322767448947</v>
      </c>
      <c r="F1148" s="12">
        <f t="shared" si="69"/>
        <v>60.957025297165494</v>
      </c>
      <c r="G1148" s="12">
        <v>679.138677232551</v>
      </c>
      <c r="H1148" s="47">
        <v>673.0429747028345</v>
      </c>
      <c r="I1148" s="125" t="e">
        <f t="shared" si="70"/>
        <v>#N/A</v>
      </c>
      <c r="J1148" s="125" t="e">
        <f t="shared" si="71"/>
        <v>#N/A</v>
      </c>
      <c r="K1148" s="57" t="e">
        <f>VLOOKUP(A1148,'Study area wells'!$A$2:$O$330,6,FALSE)</f>
        <v>#N/A</v>
      </c>
      <c r="L1148" s="142" t="s">
        <v>882</v>
      </c>
      <c r="M1148" s="14" t="s">
        <v>2</v>
      </c>
      <c r="N1148" s="61" t="s">
        <v>7</v>
      </c>
      <c r="O1148" s="90"/>
      <c r="P1148" s="73"/>
      <c r="Q1148" s="114"/>
      <c r="R1148" s="119" t="s">
        <v>457</v>
      </c>
      <c r="S1148" s="58"/>
    </row>
    <row r="1149" spans="1:19" s="13" customFormat="1" ht="15" customHeight="1" x14ac:dyDescent="0.2">
      <c r="A1149" s="38" t="s">
        <v>879</v>
      </c>
      <c r="B1149" s="46">
        <v>200</v>
      </c>
      <c r="C1149" s="11">
        <v>220</v>
      </c>
      <c r="D1149" s="11">
        <f t="shared" si="68"/>
        <v>20</v>
      </c>
      <c r="E1149" s="12">
        <v>60.957025297165494</v>
      </c>
      <c r="F1149" s="12">
        <f t="shared" si="69"/>
        <v>67.052727826882048</v>
      </c>
      <c r="G1149" s="12">
        <v>673.0429747028345</v>
      </c>
      <c r="H1149" s="47">
        <v>666.94727217311799</v>
      </c>
      <c r="I1149" s="125" t="e">
        <f t="shared" si="70"/>
        <v>#N/A</v>
      </c>
      <c r="J1149" s="125" t="e">
        <f t="shared" si="71"/>
        <v>#N/A</v>
      </c>
      <c r="K1149" s="57" t="e">
        <f>VLOOKUP(A1149,'Study area wells'!$A$2:$O$330,6,FALSE)</f>
        <v>#N/A</v>
      </c>
      <c r="L1149" s="142" t="s">
        <v>1257</v>
      </c>
      <c r="M1149" s="14" t="s">
        <v>1077</v>
      </c>
      <c r="N1149" s="61" t="s">
        <v>7</v>
      </c>
      <c r="O1149" s="90" t="s">
        <v>1215</v>
      </c>
      <c r="P1149" s="73"/>
      <c r="Q1149" s="114"/>
      <c r="R1149" s="119" t="s">
        <v>40</v>
      </c>
      <c r="S1149" s="58"/>
    </row>
    <row r="1150" spans="1:19" ht="15" customHeight="1" x14ac:dyDescent="0.2">
      <c r="A1150" s="39" t="s">
        <v>884</v>
      </c>
      <c r="B1150" s="48">
        <v>0</v>
      </c>
      <c r="C1150" s="15">
        <v>20</v>
      </c>
      <c r="D1150" s="15">
        <f t="shared" si="68"/>
        <v>20</v>
      </c>
      <c r="E1150" s="16">
        <v>0</v>
      </c>
      <c r="F1150" s="16">
        <f t="shared" si="69"/>
        <v>6.0957025297165499</v>
      </c>
      <c r="G1150" s="16">
        <v>841</v>
      </c>
      <c r="H1150" s="49">
        <v>834.9042974702835</v>
      </c>
      <c r="I1150" s="125" t="e">
        <f t="shared" si="70"/>
        <v>#N/A</v>
      </c>
      <c r="J1150" s="125" t="e">
        <f t="shared" si="71"/>
        <v>#N/A</v>
      </c>
      <c r="K1150" s="57" t="e">
        <f>VLOOKUP(A1150,'Study area wells'!$A$2:$O$330,6,FALSE)</f>
        <v>#N/A</v>
      </c>
      <c r="L1150" s="82" t="s">
        <v>22</v>
      </c>
      <c r="M1150" s="17" t="s">
        <v>3</v>
      </c>
      <c r="N1150" s="62" t="s">
        <v>1102</v>
      </c>
      <c r="O1150" s="87"/>
      <c r="R1150" s="120" t="s">
        <v>22</v>
      </c>
    </row>
    <row r="1151" spans="1:19" ht="15" customHeight="1" x14ac:dyDescent="0.2">
      <c r="A1151" s="39" t="s">
        <v>884</v>
      </c>
      <c r="B1151" s="48">
        <v>20</v>
      </c>
      <c r="C1151" s="15">
        <v>36</v>
      </c>
      <c r="D1151" s="15">
        <f t="shared" si="68"/>
        <v>16</v>
      </c>
      <c r="E1151" s="16">
        <v>6.0957025297165499</v>
      </c>
      <c r="F1151" s="16">
        <f t="shared" si="69"/>
        <v>10.97226455348979</v>
      </c>
      <c r="G1151" s="16">
        <v>834.9042974702835</v>
      </c>
      <c r="H1151" s="49">
        <v>830.02773544651018</v>
      </c>
      <c r="I1151" s="125" t="e">
        <f t="shared" si="70"/>
        <v>#N/A</v>
      </c>
      <c r="J1151" s="125" t="e">
        <f t="shared" si="71"/>
        <v>#N/A</v>
      </c>
      <c r="K1151" s="57" t="e">
        <f>VLOOKUP(A1151,'Study area wells'!$A$2:$O$330,6,FALSE)</f>
        <v>#N/A</v>
      </c>
      <c r="L1151" s="82" t="s">
        <v>22</v>
      </c>
      <c r="M1151" s="17" t="s">
        <v>3</v>
      </c>
      <c r="N1151" s="62" t="s">
        <v>1102</v>
      </c>
      <c r="O1151" s="87"/>
      <c r="R1151" s="120" t="s">
        <v>22</v>
      </c>
    </row>
    <row r="1152" spans="1:19" ht="15" customHeight="1" x14ac:dyDescent="0.2">
      <c r="A1152" s="39" t="s">
        <v>884</v>
      </c>
      <c r="B1152" s="48">
        <v>36</v>
      </c>
      <c r="C1152" s="15">
        <v>60</v>
      </c>
      <c r="D1152" s="15">
        <f t="shared" si="68"/>
        <v>24</v>
      </c>
      <c r="E1152" s="16">
        <v>10.97226455348979</v>
      </c>
      <c r="F1152" s="16">
        <f t="shared" si="69"/>
        <v>18.287107589149649</v>
      </c>
      <c r="G1152" s="16">
        <v>830.02773544651018</v>
      </c>
      <c r="H1152" s="49">
        <v>822.71289241085037</v>
      </c>
      <c r="I1152" s="125" t="e">
        <f t="shared" si="70"/>
        <v>#N/A</v>
      </c>
      <c r="J1152" s="125" t="e">
        <f t="shared" si="71"/>
        <v>#N/A</v>
      </c>
      <c r="K1152" s="57" t="e">
        <f>VLOOKUP(A1152,'Study area wells'!$A$2:$O$330,6,FALSE)</f>
        <v>#N/A</v>
      </c>
      <c r="L1152" s="82" t="s">
        <v>1069</v>
      </c>
      <c r="M1152" s="17" t="s">
        <v>2</v>
      </c>
      <c r="N1152" s="62" t="s">
        <v>7</v>
      </c>
      <c r="O1152" s="87"/>
      <c r="R1152" s="120" t="s">
        <v>25</v>
      </c>
    </row>
    <row r="1153" spans="1:19" ht="15" customHeight="1" x14ac:dyDescent="0.2">
      <c r="A1153" s="39" t="s">
        <v>884</v>
      </c>
      <c r="B1153" s="48">
        <v>60</v>
      </c>
      <c r="C1153" s="15">
        <v>80</v>
      </c>
      <c r="D1153" s="15">
        <f t="shared" si="68"/>
        <v>20</v>
      </c>
      <c r="E1153" s="16">
        <v>18.287107589149649</v>
      </c>
      <c r="F1153" s="16">
        <f t="shared" si="69"/>
        <v>24.3828101188662</v>
      </c>
      <c r="G1153" s="16">
        <v>822.71289241085037</v>
      </c>
      <c r="H1153" s="49">
        <v>816.61718988113375</v>
      </c>
      <c r="I1153" s="125" t="e">
        <f t="shared" si="70"/>
        <v>#N/A</v>
      </c>
      <c r="J1153" s="125" t="e">
        <f t="shared" si="71"/>
        <v>#N/A</v>
      </c>
      <c r="K1153" s="57" t="e">
        <f>VLOOKUP(A1153,'Study area wells'!$A$2:$O$330,6,FALSE)</f>
        <v>#N/A</v>
      </c>
      <c r="L1153" s="82" t="s">
        <v>1063</v>
      </c>
      <c r="M1153" s="17" t="s">
        <v>2</v>
      </c>
      <c r="N1153" s="62" t="s">
        <v>7</v>
      </c>
      <c r="O1153" s="87"/>
      <c r="R1153" s="120" t="s">
        <v>25</v>
      </c>
    </row>
    <row r="1154" spans="1:19" ht="15" customHeight="1" x14ac:dyDescent="0.2">
      <c r="A1154" s="39" t="s">
        <v>884</v>
      </c>
      <c r="B1154" s="48">
        <v>80</v>
      </c>
      <c r="C1154" s="15">
        <v>100</v>
      </c>
      <c r="D1154" s="15">
        <f t="shared" si="68"/>
        <v>20</v>
      </c>
      <c r="E1154" s="16">
        <v>24.3828101188662</v>
      </c>
      <c r="F1154" s="16">
        <f t="shared" si="69"/>
        <v>30.478512648582747</v>
      </c>
      <c r="G1154" s="16">
        <v>816.61718988113375</v>
      </c>
      <c r="H1154" s="49">
        <v>810.52148735141725</v>
      </c>
      <c r="I1154" s="125" t="e">
        <f t="shared" si="70"/>
        <v>#N/A</v>
      </c>
      <c r="J1154" s="125" t="e">
        <f t="shared" si="71"/>
        <v>#N/A</v>
      </c>
      <c r="K1154" s="57" t="e">
        <f>VLOOKUP(A1154,'Study area wells'!$A$2:$O$330,6,FALSE)</f>
        <v>#N/A</v>
      </c>
      <c r="L1154" s="82" t="s">
        <v>1063</v>
      </c>
      <c r="M1154" s="17" t="s">
        <v>2</v>
      </c>
      <c r="N1154" s="62" t="s">
        <v>7</v>
      </c>
      <c r="O1154" s="87"/>
      <c r="R1154" s="120" t="s">
        <v>25</v>
      </c>
    </row>
    <row r="1155" spans="1:19" ht="15" customHeight="1" x14ac:dyDescent="0.2">
      <c r="A1155" s="39" t="s">
        <v>884</v>
      </c>
      <c r="B1155" s="48">
        <v>100</v>
      </c>
      <c r="C1155" s="15">
        <v>105</v>
      </c>
      <c r="D1155" s="15">
        <f t="shared" si="68"/>
        <v>5</v>
      </c>
      <c r="E1155" s="16">
        <v>30.478512648582747</v>
      </c>
      <c r="F1155" s="16">
        <f t="shared" si="69"/>
        <v>32.002438281011884</v>
      </c>
      <c r="G1155" s="16">
        <v>810.52148735141725</v>
      </c>
      <c r="H1155" s="49">
        <v>808.99756171898809</v>
      </c>
      <c r="I1155" s="125" t="e">
        <f t="shared" si="70"/>
        <v>#N/A</v>
      </c>
      <c r="J1155" s="125" t="e">
        <f t="shared" si="71"/>
        <v>#N/A</v>
      </c>
      <c r="K1155" s="57" t="e">
        <f>VLOOKUP(A1155,'Study area wells'!$A$2:$O$330,6,FALSE)</f>
        <v>#N/A</v>
      </c>
      <c r="L1155" s="82" t="s">
        <v>1063</v>
      </c>
      <c r="M1155" s="17" t="s">
        <v>2</v>
      </c>
      <c r="N1155" s="62" t="s">
        <v>7</v>
      </c>
      <c r="O1155" s="87"/>
      <c r="R1155" s="120" t="s">
        <v>25</v>
      </c>
    </row>
    <row r="1156" spans="1:19" ht="15" customHeight="1" x14ac:dyDescent="0.2">
      <c r="A1156" s="39" t="s">
        <v>884</v>
      </c>
      <c r="B1156" s="48">
        <v>105</v>
      </c>
      <c r="C1156" s="15">
        <v>120</v>
      </c>
      <c r="D1156" s="15">
        <f t="shared" si="68"/>
        <v>15</v>
      </c>
      <c r="E1156" s="16">
        <v>32.002438281011884</v>
      </c>
      <c r="F1156" s="16">
        <f t="shared" si="69"/>
        <v>36.574215178299298</v>
      </c>
      <c r="G1156" s="16">
        <v>808.99756171898809</v>
      </c>
      <c r="H1156" s="49">
        <v>804.42578482170074</v>
      </c>
      <c r="I1156" s="125" t="e">
        <f t="shared" si="70"/>
        <v>#N/A</v>
      </c>
      <c r="J1156" s="125" t="e">
        <f t="shared" si="71"/>
        <v>#N/A</v>
      </c>
      <c r="K1156" s="57" t="e">
        <f>VLOOKUP(A1156,'Study area wells'!$A$2:$O$330,6,FALSE)</f>
        <v>#N/A</v>
      </c>
      <c r="L1156" s="82" t="s">
        <v>25</v>
      </c>
      <c r="M1156" s="17" t="s">
        <v>2</v>
      </c>
      <c r="N1156" s="62" t="s">
        <v>7</v>
      </c>
      <c r="O1156" s="87"/>
      <c r="R1156" s="120" t="s">
        <v>25</v>
      </c>
    </row>
    <row r="1157" spans="1:19" ht="15" customHeight="1" x14ac:dyDescent="0.2">
      <c r="A1157" s="39" t="s">
        <v>884</v>
      </c>
      <c r="B1157" s="48">
        <v>120</v>
      </c>
      <c r="C1157" s="15">
        <v>140</v>
      </c>
      <c r="D1157" s="15">
        <f t="shared" si="68"/>
        <v>20</v>
      </c>
      <c r="E1157" s="16">
        <v>36.574215178299298</v>
      </c>
      <c r="F1157" s="16">
        <f t="shared" si="69"/>
        <v>42.669917708015845</v>
      </c>
      <c r="G1157" s="16">
        <v>804.42578482170074</v>
      </c>
      <c r="H1157" s="49">
        <v>798.33008229198413</v>
      </c>
      <c r="I1157" s="125" t="e">
        <f t="shared" si="70"/>
        <v>#N/A</v>
      </c>
      <c r="J1157" s="125" t="e">
        <f t="shared" si="71"/>
        <v>#N/A</v>
      </c>
      <c r="K1157" s="57" t="e">
        <f>VLOOKUP(A1157,'Study area wells'!$A$2:$O$330,6,FALSE)</f>
        <v>#N/A</v>
      </c>
      <c r="L1157" s="82" t="s">
        <v>25</v>
      </c>
      <c r="M1157" s="17" t="s">
        <v>2</v>
      </c>
      <c r="N1157" s="62" t="s">
        <v>7</v>
      </c>
      <c r="O1157" s="87"/>
      <c r="R1157" s="120" t="s">
        <v>25</v>
      </c>
    </row>
    <row r="1158" spans="1:19" ht="15" customHeight="1" x14ac:dyDescent="0.2">
      <c r="A1158" s="39" t="s">
        <v>884</v>
      </c>
      <c r="B1158" s="48">
        <v>140</v>
      </c>
      <c r="C1158" s="15">
        <v>150</v>
      </c>
      <c r="D1158" s="15">
        <f t="shared" si="68"/>
        <v>10</v>
      </c>
      <c r="E1158" s="16">
        <v>42.669917708015845</v>
      </c>
      <c r="F1158" s="16">
        <f t="shared" si="69"/>
        <v>45.717768972874119</v>
      </c>
      <c r="G1158" s="16">
        <v>798.33008229198413</v>
      </c>
      <c r="H1158" s="49">
        <v>795.28223102712593</v>
      </c>
      <c r="I1158" s="125" t="e">
        <f t="shared" si="70"/>
        <v>#N/A</v>
      </c>
      <c r="J1158" s="125" t="e">
        <f t="shared" si="71"/>
        <v>#N/A</v>
      </c>
      <c r="K1158" s="57" t="e">
        <f>VLOOKUP(A1158,'Study area wells'!$A$2:$O$330,6,FALSE)</f>
        <v>#N/A</v>
      </c>
      <c r="L1158" s="82" t="s">
        <v>25</v>
      </c>
      <c r="M1158" s="17" t="s">
        <v>2</v>
      </c>
      <c r="N1158" s="62" t="s">
        <v>7</v>
      </c>
      <c r="O1158" s="87"/>
      <c r="R1158" s="120" t="s">
        <v>25</v>
      </c>
    </row>
    <row r="1159" spans="1:19" ht="15" customHeight="1" x14ac:dyDescent="0.2">
      <c r="A1159" s="39" t="s">
        <v>884</v>
      </c>
      <c r="B1159" s="48">
        <v>150</v>
      </c>
      <c r="C1159" s="15">
        <v>151</v>
      </c>
      <c r="D1159" s="15">
        <f t="shared" si="68"/>
        <v>1</v>
      </c>
      <c r="E1159" s="16">
        <v>45.717768972874119</v>
      </c>
      <c r="F1159" s="16">
        <f t="shared" si="69"/>
        <v>46.022554099359951</v>
      </c>
      <c r="G1159" s="16">
        <v>795.28223102712593</v>
      </c>
      <c r="H1159" s="49">
        <v>794.97744590064008</v>
      </c>
      <c r="I1159" s="125" t="e">
        <f t="shared" si="70"/>
        <v>#N/A</v>
      </c>
      <c r="J1159" s="125" t="e">
        <f t="shared" si="71"/>
        <v>#N/A</v>
      </c>
      <c r="K1159" s="57" t="e">
        <f>VLOOKUP(A1159,'Study area wells'!$A$2:$O$330,6,FALSE)</f>
        <v>#N/A</v>
      </c>
      <c r="L1159" s="82" t="s">
        <v>29</v>
      </c>
      <c r="M1159" s="17" t="s">
        <v>1</v>
      </c>
      <c r="N1159" s="62" t="s">
        <v>7</v>
      </c>
      <c r="O1159" s="87" t="s">
        <v>1215</v>
      </c>
      <c r="R1159" s="120" t="s">
        <v>29</v>
      </c>
    </row>
    <row r="1160" spans="1:19" ht="15" customHeight="1" x14ac:dyDescent="0.2">
      <c r="A1160" s="39" t="s">
        <v>884</v>
      </c>
      <c r="B1160" s="48">
        <v>151</v>
      </c>
      <c r="C1160" s="15">
        <v>157</v>
      </c>
      <c r="D1160" s="15">
        <f t="shared" ref="D1160:D1223" si="72">C1160-B1160</f>
        <v>6</v>
      </c>
      <c r="E1160" s="16">
        <v>46.022554099359951</v>
      </c>
      <c r="F1160" s="16">
        <f t="shared" ref="F1160:F1223" si="73">C1160/3.281</f>
        <v>47.851264858274916</v>
      </c>
      <c r="G1160" s="16">
        <v>794.97744590064008</v>
      </c>
      <c r="H1160" s="49">
        <v>793.14873514172507</v>
      </c>
      <c r="I1160" s="125" t="e">
        <f t="shared" ref="I1160:I1223" si="74">K1160-E1160</f>
        <v>#N/A</v>
      </c>
      <c r="J1160" s="125" t="e">
        <f t="shared" ref="J1160:J1223" si="75">K1160-F1160</f>
        <v>#N/A</v>
      </c>
      <c r="K1160" s="57" t="e">
        <f>VLOOKUP(A1160,'Study area wells'!$A$2:$O$330,6,FALSE)</f>
        <v>#N/A</v>
      </c>
      <c r="L1160" s="82" t="s">
        <v>1280</v>
      </c>
      <c r="M1160" s="17" t="s">
        <v>2</v>
      </c>
      <c r="N1160" s="62" t="s">
        <v>7</v>
      </c>
      <c r="O1160" s="87"/>
      <c r="R1160" s="120" t="s">
        <v>25</v>
      </c>
    </row>
    <row r="1161" spans="1:19" s="13" customFormat="1" ht="15" customHeight="1" x14ac:dyDescent="0.2">
      <c r="A1161" s="38" t="s">
        <v>885</v>
      </c>
      <c r="B1161" s="46">
        <v>0</v>
      </c>
      <c r="C1161" s="11">
        <v>4</v>
      </c>
      <c r="D1161" s="11">
        <f t="shared" si="72"/>
        <v>4</v>
      </c>
      <c r="E1161" s="12">
        <v>0</v>
      </c>
      <c r="F1161" s="12">
        <f t="shared" si="73"/>
        <v>1.2191405059433098</v>
      </c>
      <c r="G1161" s="12">
        <v>836</v>
      </c>
      <c r="H1161" s="47">
        <v>834.7808594940567</v>
      </c>
      <c r="I1161" s="125" t="e">
        <f t="shared" si="74"/>
        <v>#N/A</v>
      </c>
      <c r="J1161" s="125" t="e">
        <f t="shared" si="75"/>
        <v>#N/A</v>
      </c>
      <c r="K1161" s="57" t="e">
        <f>VLOOKUP(A1161,'Study area wells'!$A$2:$O$330,6,FALSE)</f>
        <v>#N/A</v>
      </c>
      <c r="L1161" s="142" t="s">
        <v>22</v>
      </c>
      <c r="M1161" s="14" t="s">
        <v>3</v>
      </c>
      <c r="N1161" s="61" t="s">
        <v>1102</v>
      </c>
      <c r="O1161" s="90"/>
      <c r="P1161" s="73"/>
      <c r="Q1161" s="114"/>
      <c r="R1161" s="119" t="s">
        <v>22</v>
      </c>
      <c r="S1161" s="58"/>
    </row>
    <row r="1162" spans="1:19" s="13" customFormat="1" ht="15" customHeight="1" x14ac:dyDescent="0.2">
      <c r="A1162" s="38" t="s">
        <v>885</v>
      </c>
      <c r="B1162" s="46">
        <v>4</v>
      </c>
      <c r="C1162" s="11">
        <v>200</v>
      </c>
      <c r="D1162" s="11">
        <f t="shared" si="72"/>
        <v>196</v>
      </c>
      <c r="E1162" s="12">
        <v>1.2191405059433098</v>
      </c>
      <c r="F1162" s="12">
        <f t="shared" si="73"/>
        <v>60.957025297165494</v>
      </c>
      <c r="G1162" s="12">
        <v>834.7808594940567</v>
      </c>
      <c r="H1162" s="47">
        <v>775.0429747028345</v>
      </c>
      <c r="I1162" s="125" t="e">
        <f t="shared" si="74"/>
        <v>#N/A</v>
      </c>
      <c r="J1162" s="125" t="e">
        <f t="shared" si="75"/>
        <v>#N/A</v>
      </c>
      <c r="K1162" s="57" t="e">
        <f>VLOOKUP(A1162,'Study area wells'!$A$2:$O$330,6,FALSE)</f>
        <v>#N/A</v>
      </c>
      <c r="L1162" s="142" t="s">
        <v>1137</v>
      </c>
      <c r="M1162" s="14" t="s">
        <v>2</v>
      </c>
      <c r="N1162" s="61" t="s">
        <v>7</v>
      </c>
      <c r="O1162" s="90" t="s">
        <v>1215</v>
      </c>
      <c r="P1162" s="73"/>
      <c r="Q1162" s="114"/>
      <c r="R1162" s="119" t="s">
        <v>25</v>
      </c>
      <c r="S1162" s="58"/>
    </row>
    <row r="1163" spans="1:19" ht="15" customHeight="1" x14ac:dyDescent="0.2">
      <c r="A1163" s="39" t="s">
        <v>886</v>
      </c>
      <c r="B1163" s="48">
        <v>0</v>
      </c>
      <c r="C1163" s="15">
        <v>110</v>
      </c>
      <c r="D1163" s="15">
        <f t="shared" si="72"/>
        <v>110</v>
      </c>
      <c r="E1163" s="16">
        <v>0</v>
      </c>
      <c r="F1163" s="16">
        <f t="shared" si="73"/>
        <v>33.526363913441024</v>
      </c>
      <c r="G1163" s="16">
        <v>755</v>
      </c>
      <c r="H1163" s="49">
        <v>721.47363608655894</v>
      </c>
      <c r="I1163" s="125" t="e">
        <f t="shared" si="74"/>
        <v>#N/A</v>
      </c>
      <c r="J1163" s="125" t="e">
        <f t="shared" si="75"/>
        <v>#N/A</v>
      </c>
      <c r="K1163" s="57" t="e">
        <f>VLOOKUP(A1163,'Study area wells'!$A$2:$O$330,6,FALSE)</f>
        <v>#N/A</v>
      </c>
      <c r="L1163" s="48" t="s">
        <v>721</v>
      </c>
      <c r="M1163" s="17" t="s">
        <v>1263</v>
      </c>
      <c r="N1163" s="62" t="s">
        <v>1102</v>
      </c>
      <c r="O1163" s="87"/>
      <c r="R1163" s="120" t="s">
        <v>28</v>
      </c>
    </row>
    <row r="1164" spans="1:19" ht="15" customHeight="1" x14ac:dyDescent="0.2">
      <c r="A1164" s="39" t="s">
        <v>886</v>
      </c>
      <c r="B1164" s="48">
        <v>110</v>
      </c>
      <c r="C1164" s="15">
        <v>195</v>
      </c>
      <c r="D1164" s="15">
        <f t="shared" si="72"/>
        <v>85</v>
      </c>
      <c r="E1164" s="16">
        <v>33.526363913441024</v>
      </c>
      <c r="F1164" s="16">
        <f t="shared" si="73"/>
        <v>59.433099664736361</v>
      </c>
      <c r="G1164" s="16">
        <v>721.47363608655894</v>
      </c>
      <c r="H1164" s="49">
        <v>695.56690033526365</v>
      </c>
      <c r="I1164" s="125" t="e">
        <f t="shared" si="74"/>
        <v>#N/A</v>
      </c>
      <c r="J1164" s="125" t="e">
        <f t="shared" si="75"/>
        <v>#N/A</v>
      </c>
      <c r="K1164" s="57" t="e">
        <f>VLOOKUP(A1164,'Study area wells'!$A$2:$O$330,6,FALSE)</f>
        <v>#N/A</v>
      </c>
      <c r="L1164" s="48" t="s">
        <v>887</v>
      </c>
      <c r="M1164" s="17" t="s">
        <v>1091</v>
      </c>
      <c r="N1164" s="62" t="s">
        <v>7</v>
      </c>
      <c r="O1164" s="87"/>
      <c r="R1164" s="120" t="s">
        <v>23</v>
      </c>
    </row>
    <row r="1165" spans="1:19" ht="15" customHeight="1" x14ac:dyDescent="0.2">
      <c r="A1165" s="39" t="s">
        <v>886</v>
      </c>
      <c r="B1165" s="48">
        <v>195</v>
      </c>
      <c r="C1165" s="15">
        <v>215</v>
      </c>
      <c r="D1165" s="15">
        <f t="shared" si="72"/>
        <v>20</v>
      </c>
      <c r="E1165" s="16">
        <v>59.433099664736361</v>
      </c>
      <c r="F1165" s="16">
        <f t="shared" si="73"/>
        <v>65.528802194452908</v>
      </c>
      <c r="G1165" s="16">
        <v>695.56690033526365</v>
      </c>
      <c r="H1165" s="49">
        <v>689.47119780554704</v>
      </c>
      <c r="I1165" s="125" t="e">
        <f t="shared" si="74"/>
        <v>#N/A</v>
      </c>
      <c r="J1165" s="125" t="e">
        <f t="shared" si="75"/>
        <v>#N/A</v>
      </c>
      <c r="K1165" s="57" t="e">
        <f>VLOOKUP(A1165,'Study area wells'!$A$2:$O$330,6,FALSE)</f>
        <v>#N/A</v>
      </c>
      <c r="L1165" s="48" t="s">
        <v>888</v>
      </c>
      <c r="M1165" s="17" t="s">
        <v>2</v>
      </c>
      <c r="N1165" s="62" t="s">
        <v>7</v>
      </c>
      <c r="O1165" s="87"/>
      <c r="R1165" s="120" t="s">
        <v>25</v>
      </c>
    </row>
    <row r="1166" spans="1:19" ht="15" customHeight="1" x14ac:dyDescent="0.2">
      <c r="A1166" s="39" t="s">
        <v>886</v>
      </c>
      <c r="B1166" s="48">
        <v>215</v>
      </c>
      <c r="C1166" s="15">
        <v>234</v>
      </c>
      <c r="D1166" s="15">
        <f t="shared" si="72"/>
        <v>19</v>
      </c>
      <c r="E1166" s="16">
        <v>65.528802194452908</v>
      </c>
      <c r="F1166" s="16">
        <f t="shared" si="73"/>
        <v>71.31971959768363</v>
      </c>
      <c r="G1166" s="16">
        <v>689.47119780554704</v>
      </c>
      <c r="H1166" s="49">
        <v>683.68028040231638</v>
      </c>
      <c r="I1166" s="125" t="e">
        <f t="shared" si="74"/>
        <v>#N/A</v>
      </c>
      <c r="J1166" s="125" t="e">
        <f t="shared" si="75"/>
        <v>#N/A</v>
      </c>
      <c r="K1166" s="57" t="e">
        <f>VLOOKUP(A1166,'Study area wells'!$A$2:$O$330,6,FALSE)</f>
        <v>#N/A</v>
      </c>
      <c r="L1166" s="48" t="s">
        <v>2126</v>
      </c>
      <c r="M1166" s="17" t="s">
        <v>1</v>
      </c>
      <c r="N1166" s="62" t="s">
        <v>7</v>
      </c>
      <c r="O1166" s="87"/>
      <c r="R1166" s="120" t="s">
        <v>29</v>
      </c>
    </row>
    <row r="1167" spans="1:19" ht="15" customHeight="1" x14ac:dyDescent="0.2">
      <c r="A1167" s="39" t="s">
        <v>886</v>
      </c>
      <c r="B1167" s="48">
        <v>234</v>
      </c>
      <c r="C1167" s="15">
        <v>239</v>
      </c>
      <c r="D1167" s="15">
        <f t="shared" si="72"/>
        <v>5</v>
      </c>
      <c r="E1167" s="16">
        <v>71.31971959768363</v>
      </c>
      <c r="F1167" s="16">
        <f t="shared" si="73"/>
        <v>72.84364523011277</v>
      </c>
      <c r="G1167" s="16">
        <v>683.68028040231638</v>
      </c>
      <c r="H1167" s="49">
        <v>682.15635476988723</v>
      </c>
      <c r="I1167" s="125" t="e">
        <f t="shared" si="74"/>
        <v>#N/A</v>
      </c>
      <c r="J1167" s="125" t="e">
        <f t="shared" si="75"/>
        <v>#N/A</v>
      </c>
      <c r="K1167" s="57" t="e">
        <f>VLOOKUP(A1167,'Study area wells'!$A$2:$O$330,6,FALSE)</f>
        <v>#N/A</v>
      </c>
      <c r="L1167" s="48" t="s">
        <v>854</v>
      </c>
      <c r="M1167" s="17" t="s">
        <v>1</v>
      </c>
      <c r="N1167" s="62" t="s">
        <v>7</v>
      </c>
      <c r="O1167" s="87"/>
      <c r="R1167" s="120" t="s">
        <v>29</v>
      </c>
    </row>
    <row r="1168" spans="1:19" s="13" customFormat="1" ht="15" customHeight="1" x14ac:dyDescent="0.2">
      <c r="A1168" s="38" t="s">
        <v>889</v>
      </c>
      <c r="B1168" s="46">
        <v>0</v>
      </c>
      <c r="C1168" s="11">
        <v>32</v>
      </c>
      <c r="D1168" s="11">
        <f t="shared" si="72"/>
        <v>32</v>
      </c>
      <c r="E1168" s="12">
        <v>0</v>
      </c>
      <c r="F1168" s="12">
        <f t="shared" si="73"/>
        <v>9.7531240475464784</v>
      </c>
      <c r="G1168" s="12">
        <v>745</v>
      </c>
      <c r="H1168" s="47">
        <v>735.24687595245348</v>
      </c>
      <c r="I1168" s="125" t="e">
        <f t="shared" si="74"/>
        <v>#N/A</v>
      </c>
      <c r="J1168" s="125" t="e">
        <f t="shared" si="75"/>
        <v>#N/A</v>
      </c>
      <c r="K1168" s="57" t="e">
        <f>VLOOKUP(A1168,'Study area wells'!$A$2:$O$330,6,FALSE)</f>
        <v>#N/A</v>
      </c>
      <c r="L1168" s="142" t="s">
        <v>22</v>
      </c>
      <c r="M1168" s="14" t="s">
        <v>3</v>
      </c>
      <c r="N1168" s="61" t="s">
        <v>1102</v>
      </c>
      <c r="O1168" s="90"/>
      <c r="P1168" s="73"/>
      <c r="Q1168" s="114"/>
      <c r="R1168" s="119" t="s">
        <v>22</v>
      </c>
      <c r="S1168" s="58"/>
    </row>
    <row r="1169" spans="1:19" s="13" customFormat="1" ht="15" customHeight="1" x14ac:dyDescent="0.2">
      <c r="A1169" s="38" t="s">
        <v>889</v>
      </c>
      <c r="B1169" s="46">
        <v>32</v>
      </c>
      <c r="C1169" s="11">
        <v>55</v>
      </c>
      <c r="D1169" s="11">
        <f t="shared" si="72"/>
        <v>23</v>
      </c>
      <c r="E1169" s="12">
        <v>9.7531240475464784</v>
      </c>
      <c r="F1169" s="12">
        <f t="shared" si="73"/>
        <v>16.763181956720512</v>
      </c>
      <c r="G1169" s="12">
        <v>735.24687595245348</v>
      </c>
      <c r="H1169" s="47">
        <v>728.23681804327953</v>
      </c>
      <c r="I1169" s="125" t="e">
        <f t="shared" si="74"/>
        <v>#N/A</v>
      </c>
      <c r="J1169" s="125" t="e">
        <f t="shared" si="75"/>
        <v>#N/A</v>
      </c>
      <c r="K1169" s="57" t="e">
        <f>VLOOKUP(A1169,'Study area wells'!$A$2:$O$330,6,FALSE)</f>
        <v>#N/A</v>
      </c>
      <c r="L1169" s="142" t="s">
        <v>1281</v>
      </c>
      <c r="M1169" s="14" t="s">
        <v>2</v>
      </c>
      <c r="N1169" s="61" t="s">
        <v>7</v>
      </c>
      <c r="O1169" s="90"/>
      <c r="P1169" s="73"/>
      <c r="Q1169" s="114"/>
      <c r="R1169" s="119" t="s">
        <v>25</v>
      </c>
      <c r="S1169" s="58"/>
    </row>
    <row r="1170" spans="1:19" s="13" customFormat="1" ht="15" customHeight="1" x14ac:dyDescent="0.2">
      <c r="A1170" s="38" t="s">
        <v>889</v>
      </c>
      <c r="B1170" s="46">
        <v>55</v>
      </c>
      <c r="C1170" s="11">
        <v>80</v>
      </c>
      <c r="D1170" s="11">
        <f t="shared" si="72"/>
        <v>25</v>
      </c>
      <c r="E1170" s="12">
        <v>16.763181956720512</v>
      </c>
      <c r="F1170" s="12">
        <f t="shared" si="73"/>
        <v>24.3828101188662</v>
      </c>
      <c r="G1170" s="12">
        <v>728.23681804327953</v>
      </c>
      <c r="H1170" s="47">
        <v>720.61718988113375</v>
      </c>
      <c r="I1170" s="125" t="e">
        <f t="shared" si="74"/>
        <v>#N/A</v>
      </c>
      <c r="J1170" s="125" t="e">
        <f t="shared" si="75"/>
        <v>#N/A</v>
      </c>
      <c r="K1170" s="57" t="e">
        <f>VLOOKUP(A1170,'Study area wells'!$A$2:$O$330,6,FALSE)</f>
        <v>#N/A</v>
      </c>
      <c r="L1170" s="142" t="s">
        <v>890</v>
      </c>
      <c r="M1170" s="14" t="s">
        <v>2</v>
      </c>
      <c r="N1170" s="61" t="s">
        <v>7</v>
      </c>
      <c r="O1170" s="90"/>
      <c r="P1170" s="73"/>
      <c r="Q1170" s="114"/>
      <c r="R1170" s="119" t="s">
        <v>705</v>
      </c>
      <c r="S1170" s="58"/>
    </row>
    <row r="1171" spans="1:19" s="13" customFormat="1" ht="15" customHeight="1" x14ac:dyDescent="0.2">
      <c r="A1171" s="38" t="s">
        <v>889</v>
      </c>
      <c r="B1171" s="46">
        <v>80</v>
      </c>
      <c r="C1171" s="11">
        <v>100</v>
      </c>
      <c r="D1171" s="11">
        <f t="shared" si="72"/>
        <v>20</v>
      </c>
      <c r="E1171" s="12">
        <v>24.3828101188662</v>
      </c>
      <c r="F1171" s="12">
        <f t="shared" si="73"/>
        <v>30.478512648582747</v>
      </c>
      <c r="G1171" s="12">
        <v>720.61718988113375</v>
      </c>
      <c r="H1171" s="47">
        <v>714.52148735141725</v>
      </c>
      <c r="I1171" s="125" t="e">
        <f t="shared" si="74"/>
        <v>#N/A</v>
      </c>
      <c r="J1171" s="125" t="e">
        <f t="shared" si="75"/>
        <v>#N/A</v>
      </c>
      <c r="K1171" s="57" t="e">
        <f>VLOOKUP(A1171,'Study area wells'!$A$2:$O$330,6,FALSE)</f>
        <v>#N/A</v>
      </c>
      <c r="L1171" s="142" t="s">
        <v>881</v>
      </c>
      <c r="M1171" s="14" t="s">
        <v>2</v>
      </c>
      <c r="N1171" s="61" t="s">
        <v>7</v>
      </c>
      <c r="O1171" s="90"/>
      <c r="P1171" s="73"/>
      <c r="Q1171" s="114"/>
      <c r="R1171" s="119" t="s">
        <v>457</v>
      </c>
      <c r="S1171" s="58"/>
    </row>
    <row r="1172" spans="1:19" s="13" customFormat="1" ht="15" customHeight="1" x14ac:dyDescent="0.2">
      <c r="A1172" s="38" t="s">
        <v>889</v>
      </c>
      <c r="B1172" s="46">
        <v>100</v>
      </c>
      <c r="C1172" s="11">
        <v>200</v>
      </c>
      <c r="D1172" s="11">
        <f t="shared" si="72"/>
        <v>100</v>
      </c>
      <c r="E1172" s="12">
        <v>30.478512648582747</v>
      </c>
      <c r="F1172" s="12">
        <f t="shared" si="73"/>
        <v>60.957025297165494</v>
      </c>
      <c r="G1172" s="12">
        <v>714.52148735141725</v>
      </c>
      <c r="H1172" s="47">
        <v>684.0429747028345</v>
      </c>
      <c r="I1172" s="125" t="e">
        <f t="shared" si="74"/>
        <v>#N/A</v>
      </c>
      <c r="J1172" s="125" t="e">
        <f t="shared" si="75"/>
        <v>#N/A</v>
      </c>
      <c r="K1172" s="57" t="e">
        <f>VLOOKUP(A1172,'Study area wells'!$A$2:$O$330,6,FALSE)</f>
        <v>#N/A</v>
      </c>
      <c r="L1172" s="142" t="s">
        <v>881</v>
      </c>
      <c r="M1172" s="14" t="s">
        <v>2</v>
      </c>
      <c r="N1172" s="61" t="s">
        <v>7</v>
      </c>
      <c r="O1172" s="90" t="s">
        <v>1215</v>
      </c>
      <c r="P1172" s="73"/>
      <c r="Q1172" s="114"/>
      <c r="R1172" s="119" t="s">
        <v>457</v>
      </c>
      <c r="S1172" s="58"/>
    </row>
    <row r="1173" spans="1:19" s="13" customFormat="1" ht="15" customHeight="1" x14ac:dyDescent="0.2">
      <c r="A1173" s="38" t="s">
        <v>889</v>
      </c>
      <c r="B1173" s="46">
        <v>200</v>
      </c>
      <c r="C1173" s="11">
        <v>300</v>
      </c>
      <c r="D1173" s="11">
        <f t="shared" si="72"/>
        <v>100</v>
      </c>
      <c r="E1173" s="12">
        <v>60.957025297165494</v>
      </c>
      <c r="F1173" s="12">
        <f t="shared" si="73"/>
        <v>91.435537945748237</v>
      </c>
      <c r="G1173" s="12">
        <v>684.0429747028345</v>
      </c>
      <c r="H1173" s="47">
        <v>653.56446205425175</v>
      </c>
      <c r="I1173" s="125" t="e">
        <f t="shared" si="74"/>
        <v>#N/A</v>
      </c>
      <c r="J1173" s="125" t="e">
        <f t="shared" si="75"/>
        <v>#N/A</v>
      </c>
      <c r="K1173" s="57" t="e">
        <f>VLOOKUP(A1173,'Study area wells'!$A$2:$O$330,6,FALSE)</f>
        <v>#N/A</v>
      </c>
      <c r="L1173" s="142" t="s">
        <v>881</v>
      </c>
      <c r="M1173" s="14" t="s">
        <v>2</v>
      </c>
      <c r="N1173" s="61" t="s">
        <v>7</v>
      </c>
      <c r="O1173" s="90" t="s">
        <v>1215</v>
      </c>
      <c r="P1173" s="73"/>
      <c r="Q1173" s="114"/>
      <c r="R1173" s="119" t="s">
        <v>457</v>
      </c>
      <c r="S1173" s="58"/>
    </row>
    <row r="1174" spans="1:19" ht="15" customHeight="1" x14ac:dyDescent="0.2">
      <c r="A1174" s="39" t="s">
        <v>891</v>
      </c>
      <c r="B1174" s="48">
        <v>0</v>
      </c>
      <c r="C1174" s="15">
        <v>24</v>
      </c>
      <c r="D1174" s="15">
        <f t="shared" si="72"/>
        <v>24</v>
      </c>
      <c r="E1174" s="16">
        <v>0</v>
      </c>
      <c r="F1174" s="16">
        <f t="shared" si="73"/>
        <v>7.3148430356598597</v>
      </c>
      <c r="G1174" s="16">
        <v>750</v>
      </c>
      <c r="H1174" s="49">
        <v>742.68515696434019</v>
      </c>
      <c r="I1174" s="125" t="e">
        <f t="shared" si="74"/>
        <v>#N/A</v>
      </c>
      <c r="J1174" s="125" t="e">
        <f t="shared" si="75"/>
        <v>#N/A</v>
      </c>
      <c r="K1174" s="57" t="e">
        <f>VLOOKUP(A1174,'Study area wells'!$A$2:$O$330,6,FALSE)</f>
        <v>#N/A</v>
      </c>
      <c r="L1174" s="48" t="s">
        <v>22</v>
      </c>
      <c r="M1174" s="17" t="s">
        <v>3</v>
      </c>
      <c r="N1174" s="62" t="s">
        <v>1102</v>
      </c>
      <c r="O1174" s="87"/>
      <c r="R1174" s="120" t="s">
        <v>22</v>
      </c>
    </row>
    <row r="1175" spans="1:19" ht="15" customHeight="1" x14ac:dyDescent="0.2">
      <c r="A1175" s="39" t="s">
        <v>891</v>
      </c>
      <c r="B1175" s="48">
        <v>24</v>
      </c>
      <c r="C1175" s="15">
        <v>36</v>
      </c>
      <c r="D1175" s="15">
        <f t="shared" si="72"/>
        <v>12</v>
      </c>
      <c r="E1175" s="16">
        <v>7.3148430356598597</v>
      </c>
      <c r="F1175" s="16">
        <f t="shared" si="73"/>
        <v>10.97226455348979</v>
      </c>
      <c r="G1175" s="16">
        <v>742.68515696434019</v>
      </c>
      <c r="H1175" s="49">
        <v>739.02773544651018</v>
      </c>
      <c r="I1175" s="125" t="e">
        <f t="shared" si="74"/>
        <v>#N/A</v>
      </c>
      <c r="J1175" s="125" t="e">
        <f t="shared" si="75"/>
        <v>#N/A</v>
      </c>
      <c r="K1175" s="57" t="e">
        <f>VLOOKUP(A1175,'Study area wells'!$A$2:$O$330,6,FALSE)</f>
        <v>#N/A</v>
      </c>
      <c r="L1175" s="48" t="s">
        <v>1069</v>
      </c>
      <c r="M1175" s="17" t="s">
        <v>2</v>
      </c>
      <c r="N1175" s="62" t="s">
        <v>7</v>
      </c>
      <c r="O1175" s="87"/>
      <c r="R1175" s="120" t="s">
        <v>25</v>
      </c>
    </row>
    <row r="1176" spans="1:19" ht="15" customHeight="1" x14ac:dyDescent="0.2">
      <c r="A1176" s="39" t="s">
        <v>891</v>
      </c>
      <c r="B1176" s="48">
        <v>36</v>
      </c>
      <c r="C1176" s="15">
        <v>60</v>
      </c>
      <c r="D1176" s="15">
        <f t="shared" si="72"/>
        <v>24</v>
      </c>
      <c r="E1176" s="16">
        <v>10.97226455348979</v>
      </c>
      <c r="F1176" s="16">
        <f t="shared" si="73"/>
        <v>18.287107589149649</v>
      </c>
      <c r="G1176" s="16">
        <v>739.02773544651018</v>
      </c>
      <c r="H1176" s="49">
        <v>731.71289241085037</v>
      </c>
      <c r="I1176" s="125" t="e">
        <f t="shared" si="74"/>
        <v>#N/A</v>
      </c>
      <c r="J1176" s="125" t="e">
        <f t="shared" si="75"/>
        <v>#N/A</v>
      </c>
      <c r="K1176" s="57" t="e">
        <f>VLOOKUP(A1176,'Study area wells'!$A$2:$O$330,6,FALSE)</f>
        <v>#N/A</v>
      </c>
      <c r="L1176" s="48" t="s">
        <v>881</v>
      </c>
      <c r="M1176" s="17" t="s">
        <v>2</v>
      </c>
      <c r="N1176" s="62" t="s">
        <v>7</v>
      </c>
      <c r="O1176" s="87"/>
      <c r="R1176" s="120" t="s">
        <v>457</v>
      </c>
    </row>
    <row r="1177" spans="1:19" ht="15" customHeight="1" x14ac:dyDescent="0.2">
      <c r="A1177" s="39" t="s">
        <v>891</v>
      </c>
      <c r="B1177" s="48">
        <v>60</v>
      </c>
      <c r="C1177" s="15">
        <v>100</v>
      </c>
      <c r="D1177" s="15">
        <f t="shared" si="72"/>
        <v>40</v>
      </c>
      <c r="E1177" s="16">
        <v>18.287107589149649</v>
      </c>
      <c r="F1177" s="16">
        <f t="shared" si="73"/>
        <v>30.478512648582747</v>
      </c>
      <c r="G1177" s="16">
        <v>731.71289241085037</v>
      </c>
      <c r="H1177" s="49">
        <v>719.52148735141725</v>
      </c>
      <c r="I1177" s="125" t="e">
        <f t="shared" si="74"/>
        <v>#N/A</v>
      </c>
      <c r="J1177" s="125" t="e">
        <f t="shared" si="75"/>
        <v>#N/A</v>
      </c>
      <c r="K1177" s="57" t="e">
        <f>VLOOKUP(A1177,'Study area wells'!$A$2:$O$330,6,FALSE)</f>
        <v>#N/A</v>
      </c>
      <c r="L1177" s="48" t="s">
        <v>881</v>
      </c>
      <c r="M1177" s="17" t="s">
        <v>2</v>
      </c>
      <c r="N1177" s="62" t="s">
        <v>7</v>
      </c>
      <c r="O1177" s="87"/>
      <c r="R1177" s="120" t="s">
        <v>457</v>
      </c>
    </row>
    <row r="1178" spans="1:19" ht="15" customHeight="1" x14ac:dyDescent="0.2">
      <c r="A1178" s="39" t="s">
        <v>891</v>
      </c>
      <c r="B1178" s="48">
        <v>100</v>
      </c>
      <c r="C1178" s="15">
        <v>140</v>
      </c>
      <c r="D1178" s="15">
        <f t="shared" si="72"/>
        <v>40</v>
      </c>
      <c r="E1178" s="16">
        <v>30.478512648582747</v>
      </c>
      <c r="F1178" s="16">
        <f t="shared" si="73"/>
        <v>42.669917708015845</v>
      </c>
      <c r="G1178" s="16">
        <v>719.52148735141725</v>
      </c>
      <c r="H1178" s="49">
        <v>707.33008229198413</v>
      </c>
      <c r="I1178" s="125" t="e">
        <f t="shared" si="74"/>
        <v>#N/A</v>
      </c>
      <c r="J1178" s="125" t="e">
        <f t="shared" si="75"/>
        <v>#N/A</v>
      </c>
      <c r="K1178" s="57" t="e">
        <f>VLOOKUP(A1178,'Study area wells'!$A$2:$O$330,6,FALSE)</f>
        <v>#N/A</v>
      </c>
      <c r="L1178" s="48" t="s">
        <v>881</v>
      </c>
      <c r="M1178" s="17" t="s">
        <v>2</v>
      </c>
      <c r="N1178" s="62" t="s">
        <v>7</v>
      </c>
      <c r="O1178" s="87"/>
      <c r="R1178" s="120" t="s">
        <v>457</v>
      </c>
    </row>
    <row r="1179" spans="1:19" ht="15" customHeight="1" x14ac:dyDescent="0.2">
      <c r="A1179" s="39" t="s">
        <v>891</v>
      </c>
      <c r="B1179" s="48">
        <v>140</v>
      </c>
      <c r="C1179" s="15">
        <v>200</v>
      </c>
      <c r="D1179" s="15">
        <f t="shared" si="72"/>
        <v>60</v>
      </c>
      <c r="E1179" s="16">
        <v>42.669917708015845</v>
      </c>
      <c r="F1179" s="16">
        <f t="shared" si="73"/>
        <v>60.957025297165494</v>
      </c>
      <c r="G1179" s="16">
        <v>707.33008229198413</v>
      </c>
      <c r="H1179" s="49">
        <v>689.0429747028345</v>
      </c>
      <c r="I1179" s="125" t="e">
        <f t="shared" si="74"/>
        <v>#N/A</v>
      </c>
      <c r="J1179" s="125" t="e">
        <f t="shared" si="75"/>
        <v>#N/A</v>
      </c>
      <c r="K1179" s="57" t="e">
        <f>VLOOKUP(A1179,'Study area wells'!$A$2:$O$330,6,FALSE)</f>
        <v>#N/A</v>
      </c>
      <c r="L1179" s="48" t="s">
        <v>881</v>
      </c>
      <c r="M1179" s="17" t="s">
        <v>2</v>
      </c>
      <c r="N1179" s="62" t="s">
        <v>7</v>
      </c>
      <c r="O1179" s="87"/>
      <c r="R1179" s="120" t="s">
        <v>457</v>
      </c>
    </row>
    <row r="1180" spans="1:19" s="13" customFormat="1" ht="15" customHeight="1" x14ac:dyDescent="0.2">
      <c r="A1180" s="38" t="s">
        <v>892</v>
      </c>
      <c r="B1180" s="46">
        <v>0</v>
      </c>
      <c r="C1180" s="11">
        <v>60</v>
      </c>
      <c r="D1180" s="11">
        <f t="shared" si="72"/>
        <v>60</v>
      </c>
      <c r="E1180" s="12">
        <v>0</v>
      </c>
      <c r="F1180" s="12">
        <f t="shared" si="73"/>
        <v>18.287107589149649</v>
      </c>
      <c r="G1180" s="12">
        <v>792</v>
      </c>
      <c r="H1180" s="47">
        <v>773.71289241085037</v>
      </c>
      <c r="I1180" s="125" t="e">
        <f t="shared" si="74"/>
        <v>#N/A</v>
      </c>
      <c r="J1180" s="125" t="e">
        <f t="shared" si="75"/>
        <v>#N/A</v>
      </c>
      <c r="K1180" s="57" t="e">
        <f>VLOOKUP(A1180,'Study area wells'!$A$2:$O$330,6,FALSE)</f>
        <v>#N/A</v>
      </c>
      <c r="L1180" s="46" t="s">
        <v>893</v>
      </c>
      <c r="M1180" s="14" t="s">
        <v>3</v>
      </c>
      <c r="N1180" s="61" t="s">
        <v>1102</v>
      </c>
      <c r="O1180" s="90"/>
      <c r="P1180" s="73"/>
      <c r="Q1180" s="114"/>
      <c r="R1180" s="119" t="s">
        <v>1034</v>
      </c>
      <c r="S1180" s="58"/>
    </row>
    <row r="1181" spans="1:19" s="13" customFormat="1" ht="15" customHeight="1" x14ac:dyDescent="0.2">
      <c r="A1181" s="38" t="s">
        <v>892</v>
      </c>
      <c r="B1181" s="46">
        <v>60</v>
      </c>
      <c r="C1181" s="11">
        <v>280</v>
      </c>
      <c r="D1181" s="11">
        <f t="shared" si="72"/>
        <v>220</v>
      </c>
      <c r="E1181" s="12">
        <v>18.287107589149649</v>
      </c>
      <c r="F1181" s="12">
        <f t="shared" si="73"/>
        <v>85.33983541603169</v>
      </c>
      <c r="G1181" s="12">
        <v>773.71289241085037</v>
      </c>
      <c r="H1181" s="47">
        <v>706.66016458396825</v>
      </c>
      <c r="I1181" s="125" t="e">
        <f t="shared" si="74"/>
        <v>#N/A</v>
      </c>
      <c r="J1181" s="125" t="e">
        <f t="shared" si="75"/>
        <v>#N/A</v>
      </c>
      <c r="K1181" s="57" t="e">
        <f>VLOOKUP(A1181,'Study area wells'!$A$2:$O$330,6,FALSE)</f>
        <v>#N/A</v>
      </c>
      <c r="L1181" s="46" t="s">
        <v>1282</v>
      </c>
      <c r="M1181" s="14" t="s">
        <v>2</v>
      </c>
      <c r="N1181" s="61" t="s">
        <v>7</v>
      </c>
      <c r="O1181" s="90"/>
      <c r="P1181" s="73"/>
      <c r="Q1181" s="114"/>
      <c r="R1181" s="119" t="s">
        <v>25</v>
      </c>
      <c r="S1181" s="58"/>
    </row>
    <row r="1182" spans="1:19" s="13" customFormat="1" ht="15" customHeight="1" x14ac:dyDescent="0.2">
      <c r="A1182" s="38" t="s">
        <v>892</v>
      </c>
      <c r="B1182" s="46">
        <v>280</v>
      </c>
      <c r="C1182" s="11">
        <v>300</v>
      </c>
      <c r="D1182" s="11">
        <f t="shared" si="72"/>
        <v>20</v>
      </c>
      <c r="E1182" s="12">
        <v>85.33983541603169</v>
      </c>
      <c r="F1182" s="12">
        <f t="shared" si="73"/>
        <v>91.435537945748237</v>
      </c>
      <c r="G1182" s="12">
        <v>706.66016458396825</v>
      </c>
      <c r="H1182" s="47">
        <v>700.56446205425175</v>
      </c>
      <c r="I1182" s="125" t="e">
        <f t="shared" si="74"/>
        <v>#N/A</v>
      </c>
      <c r="J1182" s="125" t="e">
        <f t="shared" si="75"/>
        <v>#N/A</v>
      </c>
      <c r="K1182" s="57" t="e">
        <f>VLOOKUP(A1182,'Study area wells'!$A$2:$O$330,6,FALSE)</f>
        <v>#N/A</v>
      </c>
      <c r="L1182" s="46" t="s">
        <v>1283</v>
      </c>
      <c r="M1182" s="14" t="s">
        <v>2</v>
      </c>
      <c r="N1182" s="61" t="s">
        <v>7</v>
      </c>
      <c r="O1182" s="90"/>
      <c r="P1182" s="73"/>
      <c r="Q1182" s="114"/>
      <c r="R1182" s="119" t="s">
        <v>25</v>
      </c>
      <c r="S1182" s="58"/>
    </row>
    <row r="1183" spans="1:19" s="13" customFormat="1" ht="15" customHeight="1" x14ac:dyDescent="0.2">
      <c r="A1183" s="38" t="s">
        <v>892</v>
      </c>
      <c r="B1183" s="46">
        <v>300</v>
      </c>
      <c r="C1183" s="11">
        <v>360</v>
      </c>
      <c r="D1183" s="11">
        <f t="shared" si="72"/>
        <v>60</v>
      </c>
      <c r="E1183" s="12">
        <v>91.435537945748237</v>
      </c>
      <c r="F1183" s="12">
        <f t="shared" si="73"/>
        <v>109.72264553489789</v>
      </c>
      <c r="G1183" s="12">
        <v>700.56446205425175</v>
      </c>
      <c r="H1183" s="47">
        <v>682.27735446510212</v>
      </c>
      <c r="I1183" s="125" t="e">
        <f t="shared" si="74"/>
        <v>#N/A</v>
      </c>
      <c r="J1183" s="125" t="e">
        <f t="shared" si="75"/>
        <v>#N/A</v>
      </c>
      <c r="K1183" s="57" t="e">
        <f>VLOOKUP(A1183,'Study area wells'!$A$2:$O$330,6,FALSE)</f>
        <v>#N/A</v>
      </c>
      <c r="L1183" s="46" t="s">
        <v>894</v>
      </c>
      <c r="M1183" s="14" t="s">
        <v>1091</v>
      </c>
      <c r="N1183" s="61" t="s">
        <v>7</v>
      </c>
      <c r="O1183" s="90"/>
      <c r="P1183" s="73"/>
      <c r="Q1183" s="114"/>
      <c r="R1183" s="119" t="s">
        <v>397</v>
      </c>
      <c r="S1183" s="58"/>
    </row>
    <row r="1184" spans="1:19" ht="15" customHeight="1" x14ac:dyDescent="0.2">
      <c r="A1184" s="39" t="s">
        <v>895</v>
      </c>
      <c r="B1184" s="48">
        <v>0</v>
      </c>
      <c r="C1184" s="15">
        <v>15</v>
      </c>
      <c r="D1184" s="15">
        <f t="shared" si="72"/>
        <v>15</v>
      </c>
      <c r="E1184" s="16">
        <v>0</v>
      </c>
      <c r="F1184" s="16">
        <f t="shared" si="73"/>
        <v>4.5717768972874122</v>
      </c>
      <c r="G1184" s="16">
        <v>717</v>
      </c>
      <c r="H1184" s="49">
        <v>712.42822310271254</v>
      </c>
      <c r="I1184" s="125" t="e">
        <f t="shared" si="74"/>
        <v>#N/A</v>
      </c>
      <c r="J1184" s="125" t="e">
        <f t="shared" si="75"/>
        <v>#N/A</v>
      </c>
      <c r="K1184" s="57" t="e">
        <f>VLOOKUP(A1184,'Study area wells'!$A$2:$O$330,6,FALSE)</f>
        <v>#N/A</v>
      </c>
      <c r="L1184" s="82" t="s">
        <v>555</v>
      </c>
      <c r="M1184" s="17" t="s">
        <v>3</v>
      </c>
      <c r="N1184" s="62" t="s">
        <v>1102</v>
      </c>
      <c r="O1184" s="87"/>
      <c r="R1184" s="120" t="s">
        <v>22</v>
      </c>
    </row>
    <row r="1185" spans="1:19" ht="15" customHeight="1" x14ac:dyDescent="0.2">
      <c r="A1185" s="39" t="s">
        <v>895</v>
      </c>
      <c r="B1185" s="48">
        <v>15</v>
      </c>
      <c r="C1185" s="15">
        <v>52</v>
      </c>
      <c r="D1185" s="15">
        <f t="shared" si="72"/>
        <v>37</v>
      </c>
      <c r="E1185" s="16">
        <v>4.5717768972874122</v>
      </c>
      <c r="F1185" s="16">
        <f t="shared" si="73"/>
        <v>15.848826577263029</v>
      </c>
      <c r="G1185" s="16">
        <v>712.42822310271254</v>
      </c>
      <c r="H1185" s="49">
        <v>701.15117342273697</v>
      </c>
      <c r="I1185" s="125" t="e">
        <f t="shared" si="74"/>
        <v>#N/A</v>
      </c>
      <c r="J1185" s="125" t="e">
        <f t="shared" si="75"/>
        <v>#N/A</v>
      </c>
      <c r="K1185" s="57" t="e">
        <f>VLOOKUP(A1185,'Study area wells'!$A$2:$O$330,6,FALSE)</f>
        <v>#N/A</v>
      </c>
      <c r="L1185" s="82" t="s">
        <v>896</v>
      </c>
      <c r="M1185" s="17" t="s">
        <v>3</v>
      </c>
      <c r="N1185" s="62" t="s">
        <v>1102</v>
      </c>
      <c r="O1185" s="87"/>
      <c r="R1185" s="120" t="s">
        <v>22</v>
      </c>
    </row>
    <row r="1186" spans="1:19" ht="15" customHeight="1" x14ac:dyDescent="0.2">
      <c r="A1186" s="39" t="s">
        <v>895</v>
      </c>
      <c r="B1186" s="48">
        <v>52</v>
      </c>
      <c r="C1186" s="15">
        <v>95</v>
      </c>
      <c r="D1186" s="15">
        <f t="shared" si="72"/>
        <v>43</v>
      </c>
      <c r="E1186" s="16">
        <v>15.848826577263029</v>
      </c>
      <c r="F1186" s="16">
        <f t="shared" si="73"/>
        <v>28.95458701615361</v>
      </c>
      <c r="G1186" s="16">
        <v>701.15117342273697</v>
      </c>
      <c r="H1186" s="49">
        <v>688.0454129838464</v>
      </c>
      <c r="I1186" s="125" t="e">
        <f t="shared" si="74"/>
        <v>#N/A</v>
      </c>
      <c r="J1186" s="125" t="e">
        <f t="shared" si="75"/>
        <v>#N/A</v>
      </c>
      <c r="K1186" s="57" t="e">
        <f>VLOOKUP(A1186,'Study area wells'!$A$2:$O$330,6,FALSE)</f>
        <v>#N/A</v>
      </c>
      <c r="L1186" s="82" t="s">
        <v>897</v>
      </c>
      <c r="M1186" s="17" t="s">
        <v>44</v>
      </c>
      <c r="N1186" s="62" t="s">
        <v>1102</v>
      </c>
      <c r="O1186" s="87" t="s">
        <v>46</v>
      </c>
      <c r="R1186" s="120" t="s">
        <v>32</v>
      </c>
    </row>
    <row r="1187" spans="1:19" s="13" customFormat="1" ht="15" customHeight="1" x14ac:dyDescent="0.2">
      <c r="A1187" s="38" t="s">
        <v>898</v>
      </c>
      <c r="B1187" s="46">
        <v>0</v>
      </c>
      <c r="C1187" s="11">
        <v>55</v>
      </c>
      <c r="D1187" s="11">
        <f t="shared" si="72"/>
        <v>55</v>
      </c>
      <c r="E1187" s="12">
        <v>0</v>
      </c>
      <c r="F1187" s="12">
        <f t="shared" si="73"/>
        <v>16.763181956720512</v>
      </c>
      <c r="G1187" s="12">
        <v>757</v>
      </c>
      <c r="H1187" s="47">
        <v>740.23681804327953</v>
      </c>
      <c r="I1187" s="125" t="e">
        <f t="shared" si="74"/>
        <v>#N/A</v>
      </c>
      <c r="J1187" s="125" t="e">
        <f t="shared" si="75"/>
        <v>#N/A</v>
      </c>
      <c r="K1187" s="57" t="e">
        <f>VLOOKUP(A1187,'Study area wells'!$A$2:$O$330,6,FALSE)</f>
        <v>#N/A</v>
      </c>
      <c r="L1187" s="46" t="s">
        <v>721</v>
      </c>
      <c r="M1187" s="14" t="s">
        <v>1263</v>
      </c>
      <c r="N1187" s="61" t="s">
        <v>1102</v>
      </c>
      <c r="O1187" s="90"/>
      <c r="P1187" s="73"/>
      <c r="Q1187" s="114"/>
      <c r="R1187" s="119" t="s">
        <v>28</v>
      </c>
      <c r="S1187" s="58"/>
    </row>
    <row r="1188" spans="1:19" s="13" customFormat="1" ht="15" customHeight="1" x14ac:dyDescent="0.2">
      <c r="A1188" s="38" t="s">
        <v>898</v>
      </c>
      <c r="B1188" s="46">
        <v>55</v>
      </c>
      <c r="C1188" s="11">
        <v>180</v>
      </c>
      <c r="D1188" s="11">
        <f t="shared" si="72"/>
        <v>125</v>
      </c>
      <c r="E1188" s="12">
        <v>16.763181956720512</v>
      </c>
      <c r="F1188" s="12">
        <f t="shared" si="73"/>
        <v>54.861322767448947</v>
      </c>
      <c r="G1188" s="12">
        <v>740.23681804327953</v>
      </c>
      <c r="H1188" s="47">
        <v>702.138677232551</v>
      </c>
      <c r="I1188" s="125" t="e">
        <f t="shared" si="74"/>
        <v>#N/A</v>
      </c>
      <c r="J1188" s="125" t="e">
        <f t="shared" si="75"/>
        <v>#N/A</v>
      </c>
      <c r="K1188" s="57" t="e">
        <f>VLOOKUP(A1188,'Study area wells'!$A$2:$O$330,6,FALSE)</f>
        <v>#N/A</v>
      </c>
      <c r="L1188" s="46" t="s">
        <v>899</v>
      </c>
      <c r="M1188" s="14" t="s">
        <v>2</v>
      </c>
      <c r="N1188" s="61" t="s">
        <v>7</v>
      </c>
      <c r="O1188" s="90"/>
      <c r="P1188" s="73"/>
      <c r="Q1188" s="114"/>
      <c r="R1188" s="119" t="s">
        <v>25</v>
      </c>
      <c r="S1188" s="58"/>
    </row>
    <row r="1189" spans="1:19" s="13" customFormat="1" ht="15" customHeight="1" x14ac:dyDescent="0.2">
      <c r="A1189" s="38" t="s">
        <v>898</v>
      </c>
      <c r="B1189" s="46">
        <v>180</v>
      </c>
      <c r="C1189" s="11">
        <v>260</v>
      </c>
      <c r="D1189" s="11">
        <f t="shared" si="72"/>
        <v>80</v>
      </c>
      <c r="E1189" s="12">
        <v>54.861322767448947</v>
      </c>
      <c r="F1189" s="12">
        <f t="shared" si="73"/>
        <v>79.244132886315143</v>
      </c>
      <c r="G1189" s="12">
        <v>702.138677232551</v>
      </c>
      <c r="H1189" s="47">
        <v>677.75586711368487</v>
      </c>
      <c r="I1189" s="125" t="e">
        <f t="shared" si="74"/>
        <v>#N/A</v>
      </c>
      <c r="J1189" s="125" t="e">
        <f t="shared" si="75"/>
        <v>#N/A</v>
      </c>
      <c r="K1189" s="57" t="e">
        <f>VLOOKUP(A1189,'Study area wells'!$A$2:$O$330,6,FALSE)</f>
        <v>#N/A</v>
      </c>
      <c r="L1189" s="46" t="s">
        <v>900</v>
      </c>
      <c r="M1189" s="14" t="s">
        <v>2</v>
      </c>
      <c r="N1189" s="61" t="s">
        <v>7</v>
      </c>
      <c r="O1189" s="90"/>
      <c r="P1189" s="73"/>
      <c r="Q1189" s="114"/>
      <c r="R1189" s="119" t="s">
        <v>25</v>
      </c>
      <c r="S1189" s="58"/>
    </row>
    <row r="1190" spans="1:19" s="13" customFormat="1" ht="15" customHeight="1" x14ac:dyDescent="0.2">
      <c r="A1190" s="38" t="s">
        <v>898</v>
      </c>
      <c r="B1190" s="46">
        <v>260</v>
      </c>
      <c r="C1190" s="11">
        <v>270</v>
      </c>
      <c r="D1190" s="11">
        <f t="shared" si="72"/>
        <v>10</v>
      </c>
      <c r="E1190" s="12">
        <v>79.244132886315143</v>
      </c>
      <c r="F1190" s="12">
        <f t="shared" si="73"/>
        <v>82.291984151173423</v>
      </c>
      <c r="G1190" s="12">
        <v>677.75586711368487</v>
      </c>
      <c r="H1190" s="47">
        <v>674.70801584882656</v>
      </c>
      <c r="I1190" s="125" t="e">
        <f t="shared" si="74"/>
        <v>#N/A</v>
      </c>
      <c r="J1190" s="125" t="e">
        <f t="shared" si="75"/>
        <v>#N/A</v>
      </c>
      <c r="K1190" s="57" t="e">
        <f>VLOOKUP(A1190,'Study area wells'!$A$2:$O$330,6,FALSE)</f>
        <v>#N/A</v>
      </c>
      <c r="L1190" s="46" t="s">
        <v>901</v>
      </c>
      <c r="M1190" s="14" t="s">
        <v>1</v>
      </c>
      <c r="N1190" s="61" t="s">
        <v>7</v>
      </c>
      <c r="O1190" s="90"/>
      <c r="P1190" s="73"/>
      <c r="Q1190" s="114"/>
      <c r="R1190" s="119" t="s">
        <v>29</v>
      </c>
      <c r="S1190" s="58"/>
    </row>
    <row r="1191" spans="1:19" s="13" customFormat="1" ht="15" customHeight="1" x14ac:dyDescent="0.2">
      <c r="A1191" s="38" t="s">
        <v>898</v>
      </c>
      <c r="B1191" s="46">
        <v>270</v>
      </c>
      <c r="C1191" s="11">
        <v>277</v>
      </c>
      <c r="D1191" s="11">
        <f t="shared" si="72"/>
        <v>7</v>
      </c>
      <c r="E1191" s="12">
        <v>82.291984151173423</v>
      </c>
      <c r="F1191" s="12">
        <f t="shared" si="73"/>
        <v>84.425480036574214</v>
      </c>
      <c r="G1191" s="12">
        <v>674.70801584882656</v>
      </c>
      <c r="H1191" s="47">
        <v>672.57451996342581</v>
      </c>
      <c r="I1191" s="125" t="e">
        <f t="shared" si="74"/>
        <v>#N/A</v>
      </c>
      <c r="J1191" s="125" t="e">
        <f t="shared" si="75"/>
        <v>#N/A</v>
      </c>
      <c r="K1191" s="57" t="e">
        <f>VLOOKUP(A1191,'Study area wells'!$A$2:$O$330,6,FALSE)</f>
        <v>#N/A</v>
      </c>
      <c r="L1191" s="46" t="s">
        <v>2</v>
      </c>
      <c r="M1191" s="14" t="s">
        <v>2</v>
      </c>
      <c r="N1191" s="61" t="s">
        <v>7</v>
      </c>
      <c r="O1191" s="90"/>
      <c r="P1191" s="73"/>
      <c r="Q1191" s="114"/>
      <c r="R1191" s="119" t="s">
        <v>25</v>
      </c>
      <c r="S1191" s="58"/>
    </row>
    <row r="1192" spans="1:19" ht="15" customHeight="1" x14ac:dyDescent="0.2">
      <c r="A1192" s="39" t="s">
        <v>902</v>
      </c>
      <c r="B1192" s="48">
        <v>0</v>
      </c>
      <c r="C1192" s="15">
        <v>98</v>
      </c>
      <c r="D1192" s="15">
        <f t="shared" si="72"/>
        <v>98</v>
      </c>
      <c r="E1192" s="16">
        <v>0</v>
      </c>
      <c r="F1192" s="16">
        <f t="shared" si="73"/>
        <v>29.868942395611093</v>
      </c>
      <c r="G1192" s="16">
        <v>634</v>
      </c>
      <c r="H1192" s="49">
        <v>604.13105760438896</v>
      </c>
      <c r="I1192" s="125" t="e">
        <f t="shared" si="74"/>
        <v>#N/A</v>
      </c>
      <c r="J1192" s="125" t="e">
        <f t="shared" si="75"/>
        <v>#N/A</v>
      </c>
      <c r="K1192" s="57" t="e">
        <f>VLOOKUP(A1192,'Study area wells'!$A$2:$O$330,6,FALSE)</f>
        <v>#N/A</v>
      </c>
      <c r="L1192" s="48" t="s">
        <v>22</v>
      </c>
      <c r="M1192" s="17" t="s">
        <v>3</v>
      </c>
      <c r="N1192" s="62" t="s">
        <v>1102</v>
      </c>
      <c r="O1192" s="87"/>
      <c r="R1192" s="120" t="s">
        <v>22</v>
      </c>
    </row>
    <row r="1193" spans="1:19" ht="15" customHeight="1" x14ac:dyDescent="0.2">
      <c r="A1193" s="39" t="s">
        <v>902</v>
      </c>
      <c r="B1193" s="48">
        <v>98</v>
      </c>
      <c r="C1193" s="15">
        <v>140</v>
      </c>
      <c r="D1193" s="15">
        <f t="shared" si="72"/>
        <v>42</v>
      </c>
      <c r="E1193" s="16">
        <v>29.868942395611093</v>
      </c>
      <c r="F1193" s="16">
        <f t="shared" si="73"/>
        <v>42.669917708015845</v>
      </c>
      <c r="G1193" s="16">
        <v>604.13105760438896</v>
      </c>
      <c r="H1193" s="49">
        <v>591.33008229198413</v>
      </c>
      <c r="I1193" s="125" t="e">
        <f t="shared" si="74"/>
        <v>#N/A</v>
      </c>
      <c r="J1193" s="125" t="e">
        <f t="shared" si="75"/>
        <v>#N/A</v>
      </c>
      <c r="K1193" s="57" t="e">
        <f>VLOOKUP(A1193,'Study area wells'!$A$2:$O$330,6,FALSE)</f>
        <v>#N/A</v>
      </c>
      <c r="L1193" s="48" t="s">
        <v>1070</v>
      </c>
      <c r="M1193" s="17" t="s">
        <v>1263</v>
      </c>
      <c r="N1193" s="62" t="s">
        <v>1102</v>
      </c>
      <c r="O1193" s="87"/>
      <c r="R1193" s="120" t="s">
        <v>28</v>
      </c>
    </row>
    <row r="1194" spans="1:19" s="13" customFormat="1" ht="15" customHeight="1" x14ac:dyDescent="0.2">
      <c r="A1194" s="38" t="s">
        <v>903</v>
      </c>
      <c r="B1194" s="46">
        <v>0</v>
      </c>
      <c r="C1194" s="11">
        <v>18</v>
      </c>
      <c r="D1194" s="11">
        <f t="shared" si="72"/>
        <v>18</v>
      </c>
      <c r="E1194" s="12">
        <v>0</v>
      </c>
      <c r="F1194" s="12">
        <f t="shared" si="73"/>
        <v>5.486132276744895</v>
      </c>
      <c r="G1194" s="12">
        <v>726</v>
      </c>
      <c r="H1194" s="47">
        <v>720.51386772325509</v>
      </c>
      <c r="I1194" s="125" t="e">
        <f t="shared" si="74"/>
        <v>#N/A</v>
      </c>
      <c r="J1194" s="125" t="e">
        <f t="shared" si="75"/>
        <v>#N/A</v>
      </c>
      <c r="K1194" s="57" t="e">
        <f>VLOOKUP(A1194,'Study area wells'!$A$2:$O$330,6,FALSE)</f>
        <v>#N/A</v>
      </c>
      <c r="L1194" s="142" t="s">
        <v>104</v>
      </c>
      <c r="M1194" s="14" t="s">
        <v>1011</v>
      </c>
      <c r="N1194" s="61" t="s">
        <v>1102</v>
      </c>
      <c r="O1194" s="90"/>
      <c r="P1194" s="73"/>
      <c r="Q1194" s="114"/>
      <c r="R1194" s="119" t="s">
        <v>27</v>
      </c>
      <c r="S1194" s="58"/>
    </row>
    <row r="1195" spans="1:19" s="13" customFormat="1" ht="15" customHeight="1" x14ac:dyDescent="0.2">
      <c r="A1195" s="38" t="s">
        <v>903</v>
      </c>
      <c r="B1195" s="46">
        <v>18</v>
      </c>
      <c r="C1195" s="11">
        <v>40</v>
      </c>
      <c r="D1195" s="11">
        <f t="shared" si="72"/>
        <v>22</v>
      </c>
      <c r="E1195" s="12">
        <v>5.486132276744895</v>
      </c>
      <c r="F1195" s="12">
        <f t="shared" si="73"/>
        <v>12.1914050594331</v>
      </c>
      <c r="G1195" s="12">
        <v>720.51386772325509</v>
      </c>
      <c r="H1195" s="47">
        <v>713.80859494056688</v>
      </c>
      <c r="I1195" s="125" t="e">
        <f t="shared" si="74"/>
        <v>#N/A</v>
      </c>
      <c r="J1195" s="125" t="e">
        <f t="shared" si="75"/>
        <v>#N/A</v>
      </c>
      <c r="K1195" s="57" t="e">
        <f>VLOOKUP(A1195,'Study area wells'!$A$2:$O$330,6,FALSE)</f>
        <v>#N/A</v>
      </c>
      <c r="L1195" s="142" t="s">
        <v>22</v>
      </c>
      <c r="M1195" s="14" t="s">
        <v>3</v>
      </c>
      <c r="N1195" s="61" t="s">
        <v>1102</v>
      </c>
      <c r="O1195" s="90"/>
      <c r="P1195" s="73"/>
      <c r="Q1195" s="114"/>
      <c r="R1195" s="119" t="s">
        <v>22</v>
      </c>
      <c r="S1195" s="58"/>
    </row>
    <row r="1196" spans="1:19" s="13" customFormat="1" ht="15" customHeight="1" x14ac:dyDescent="0.2">
      <c r="A1196" s="38" t="s">
        <v>903</v>
      </c>
      <c r="B1196" s="46">
        <v>40</v>
      </c>
      <c r="C1196" s="11">
        <v>80</v>
      </c>
      <c r="D1196" s="11">
        <f t="shared" si="72"/>
        <v>40</v>
      </c>
      <c r="E1196" s="12">
        <v>12.1914050594331</v>
      </c>
      <c r="F1196" s="12">
        <f t="shared" si="73"/>
        <v>24.3828101188662</v>
      </c>
      <c r="G1196" s="12">
        <v>713.80859494056688</v>
      </c>
      <c r="H1196" s="47">
        <v>701.61718988113375</v>
      </c>
      <c r="I1196" s="125" t="e">
        <f t="shared" si="74"/>
        <v>#N/A</v>
      </c>
      <c r="J1196" s="125" t="e">
        <f t="shared" si="75"/>
        <v>#N/A</v>
      </c>
      <c r="K1196" s="57" t="e">
        <f>VLOOKUP(A1196,'Study area wells'!$A$2:$O$330,6,FALSE)</f>
        <v>#N/A</v>
      </c>
      <c r="L1196" s="142" t="s">
        <v>22</v>
      </c>
      <c r="M1196" s="14" t="s">
        <v>3</v>
      </c>
      <c r="N1196" s="61" t="s">
        <v>1102</v>
      </c>
      <c r="O1196" s="90"/>
      <c r="P1196" s="73"/>
      <c r="Q1196" s="114"/>
      <c r="R1196" s="119" t="s">
        <v>22</v>
      </c>
      <c r="S1196" s="58"/>
    </row>
    <row r="1197" spans="1:19" s="13" customFormat="1" ht="15" customHeight="1" x14ac:dyDescent="0.2">
      <c r="A1197" s="38" t="s">
        <v>903</v>
      </c>
      <c r="B1197" s="46">
        <v>80</v>
      </c>
      <c r="C1197" s="11">
        <v>140</v>
      </c>
      <c r="D1197" s="11">
        <f t="shared" si="72"/>
        <v>60</v>
      </c>
      <c r="E1197" s="12">
        <v>24.3828101188662</v>
      </c>
      <c r="F1197" s="12">
        <f t="shared" si="73"/>
        <v>42.669917708015845</v>
      </c>
      <c r="G1197" s="12">
        <v>701.61718988113375</v>
      </c>
      <c r="H1197" s="47">
        <v>683.33008229198413</v>
      </c>
      <c r="I1197" s="125" t="e">
        <f t="shared" si="74"/>
        <v>#N/A</v>
      </c>
      <c r="J1197" s="125" t="e">
        <f t="shared" si="75"/>
        <v>#N/A</v>
      </c>
      <c r="K1197" s="57" t="e">
        <f>VLOOKUP(A1197,'Study area wells'!$A$2:$O$330,6,FALSE)</f>
        <v>#N/A</v>
      </c>
      <c r="L1197" s="142" t="s">
        <v>22</v>
      </c>
      <c r="M1197" s="14" t="s">
        <v>3</v>
      </c>
      <c r="N1197" s="61" t="s">
        <v>1102</v>
      </c>
      <c r="O1197" s="90"/>
      <c r="P1197" s="73"/>
      <c r="Q1197" s="114"/>
      <c r="R1197" s="119" t="s">
        <v>22</v>
      </c>
      <c r="S1197" s="58"/>
    </row>
    <row r="1198" spans="1:19" s="13" customFormat="1" ht="15" customHeight="1" x14ac:dyDescent="0.2">
      <c r="A1198" s="38" t="s">
        <v>903</v>
      </c>
      <c r="B1198" s="46">
        <v>140</v>
      </c>
      <c r="C1198" s="11">
        <v>260</v>
      </c>
      <c r="D1198" s="11">
        <f t="shared" si="72"/>
        <v>120</v>
      </c>
      <c r="E1198" s="12">
        <v>42.669917708015845</v>
      </c>
      <c r="F1198" s="12">
        <f t="shared" si="73"/>
        <v>79.244132886315143</v>
      </c>
      <c r="G1198" s="12">
        <v>683.33008229198413</v>
      </c>
      <c r="H1198" s="47">
        <v>646.75586711368487</v>
      </c>
      <c r="I1198" s="125" t="e">
        <f t="shared" si="74"/>
        <v>#N/A</v>
      </c>
      <c r="J1198" s="125" t="e">
        <f t="shared" si="75"/>
        <v>#N/A</v>
      </c>
      <c r="K1198" s="57" t="e">
        <f>VLOOKUP(A1198,'Study area wells'!$A$2:$O$330,6,FALSE)</f>
        <v>#N/A</v>
      </c>
      <c r="L1198" s="142" t="s">
        <v>904</v>
      </c>
      <c r="M1198" s="14" t="s">
        <v>5</v>
      </c>
      <c r="N1198" s="61" t="s">
        <v>1894</v>
      </c>
      <c r="O1198" s="90"/>
      <c r="P1198" s="73"/>
      <c r="Q1198" s="114"/>
      <c r="R1198" s="119" t="s">
        <v>35</v>
      </c>
      <c r="S1198" s="58"/>
    </row>
    <row r="1199" spans="1:19" s="13" customFormat="1" ht="15" customHeight="1" x14ac:dyDescent="0.2">
      <c r="A1199" s="38" t="s">
        <v>903</v>
      </c>
      <c r="B1199" s="46">
        <v>260</v>
      </c>
      <c r="C1199" s="11">
        <v>300</v>
      </c>
      <c r="D1199" s="11">
        <f t="shared" si="72"/>
        <v>40</v>
      </c>
      <c r="E1199" s="12">
        <v>79.244132886315143</v>
      </c>
      <c r="F1199" s="12">
        <f t="shared" si="73"/>
        <v>91.435537945748237</v>
      </c>
      <c r="G1199" s="12">
        <v>646.75586711368487</v>
      </c>
      <c r="H1199" s="47">
        <v>634.56446205425175</v>
      </c>
      <c r="I1199" s="125" t="e">
        <f t="shared" si="74"/>
        <v>#N/A</v>
      </c>
      <c r="J1199" s="125" t="e">
        <f t="shared" si="75"/>
        <v>#N/A</v>
      </c>
      <c r="K1199" s="57" t="e">
        <f>VLOOKUP(A1199,'Study area wells'!$A$2:$O$330,6,FALSE)</f>
        <v>#N/A</v>
      </c>
      <c r="L1199" s="142" t="s">
        <v>22</v>
      </c>
      <c r="M1199" s="14" t="s">
        <v>3</v>
      </c>
      <c r="N1199" s="61" t="s">
        <v>1102</v>
      </c>
      <c r="O1199" s="90"/>
      <c r="P1199" s="73"/>
      <c r="Q1199" s="114"/>
      <c r="R1199" s="119" t="s">
        <v>22</v>
      </c>
      <c r="S1199" s="58"/>
    </row>
    <row r="1200" spans="1:19" s="13" customFormat="1" ht="15" customHeight="1" x14ac:dyDescent="0.2">
      <c r="A1200" s="38" t="s">
        <v>903</v>
      </c>
      <c r="B1200" s="46">
        <v>300</v>
      </c>
      <c r="C1200" s="11">
        <v>308</v>
      </c>
      <c r="D1200" s="11">
        <f t="shared" si="72"/>
        <v>8</v>
      </c>
      <c r="E1200" s="12">
        <v>91.435537945748237</v>
      </c>
      <c r="F1200" s="12">
        <f t="shared" si="73"/>
        <v>93.873818957634867</v>
      </c>
      <c r="G1200" s="12">
        <v>634.56446205425175</v>
      </c>
      <c r="H1200" s="47">
        <v>632.12618104236515</v>
      </c>
      <c r="I1200" s="125" t="e">
        <f t="shared" si="74"/>
        <v>#N/A</v>
      </c>
      <c r="J1200" s="125" t="e">
        <f t="shared" si="75"/>
        <v>#N/A</v>
      </c>
      <c r="K1200" s="57" t="e">
        <f>VLOOKUP(A1200,'Study area wells'!$A$2:$O$330,6,FALSE)</f>
        <v>#N/A</v>
      </c>
      <c r="L1200" s="142" t="s">
        <v>22</v>
      </c>
      <c r="M1200" s="14" t="s">
        <v>3</v>
      </c>
      <c r="N1200" s="61" t="s">
        <v>1102</v>
      </c>
      <c r="O1200" s="90"/>
      <c r="P1200" s="73"/>
      <c r="Q1200" s="114"/>
      <c r="R1200" s="119" t="s">
        <v>22</v>
      </c>
      <c r="S1200" s="58"/>
    </row>
    <row r="1201" spans="1:19" s="13" customFormat="1" ht="15" customHeight="1" x14ac:dyDescent="0.2">
      <c r="A1201" s="38" t="s">
        <v>903</v>
      </c>
      <c r="B1201" s="46">
        <v>308</v>
      </c>
      <c r="C1201" s="11">
        <v>310</v>
      </c>
      <c r="D1201" s="11">
        <f t="shared" si="72"/>
        <v>2</v>
      </c>
      <c r="E1201" s="12">
        <v>93.873818957634867</v>
      </c>
      <c r="F1201" s="12">
        <f t="shared" si="73"/>
        <v>94.483389210606518</v>
      </c>
      <c r="G1201" s="12">
        <v>632.12618104236515</v>
      </c>
      <c r="H1201" s="47">
        <v>631.51661078939344</v>
      </c>
      <c r="I1201" s="125" t="e">
        <f t="shared" si="74"/>
        <v>#N/A</v>
      </c>
      <c r="J1201" s="125" t="e">
        <f t="shared" si="75"/>
        <v>#N/A</v>
      </c>
      <c r="K1201" s="57" t="e">
        <f>VLOOKUP(A1201,'Study area wells'!$A$2:$O$330,6,FALSE)</f>
        <v>#N/A</v>
      </c>
      <c r="L1201" s="142" t="s">
        <v>158</v>
      </c>
      <c r="M1201" s="14" t="s">
        <v>42</v>
      </c>
      <c r="N1201" s="61" t="s">
        <v>1894</v>
      </c>
      <c r="O1201" s="90"/>
      <c r="P1201" s="73"/>
      <c r="Q1201" s="114"/>
      <c r="R1201" s="119" t="s">
        <v>158</v>
      </c>
      <c r="S1201" s="58"/>
    </row>
    <row r="1202" spans="1:19" ht="15" customHeight="1" x14ac:dyDescent="0.2">
      <c r="A1202" s="39" t="s">
        <v>905</v>
      </c>
      <c r="B1202" s="48">
        <v>0</v>
      </c>
      <c r="C1202" s="15">
        <v>2</v>
      </c>
      <c r="D1202" s="15">
        <f t="shared" si="72"/>
        <v>2</v>
      </c>
      <c r="E1202" s="16">
        <v>0</v>
      </c>
      <c r="F1202" s="16">
        <f t="shared" si="73"/>
        <v>0.6095702529716549</v>
      </c>
      <c r="G1202" s="16">
        <v>656</v>
      </c>
      <c r="H1202" s="49">
        <v>655.39042974702829</v>
      </c>
      <c r="I1202" s="125" t="e">
        <f t="shared" si="74"/>
        <v>#N/A</v>
      </c>
      <c r="J1202" s="125" t="e">
        <f t="shared" si="75"/>
        <v>#N/A</v>
      </c>
      <c r="K1202" s="57" t="e">
        <f>VLOOKUP(A1202,'Study area wells'!$A$2:$O$330,6,FALSE)</f>
        <v>#N/A</v>
      </c>
      <c r="L1202" s="48" t="s">
        <v>906</v>
      </c>
      <c r="M1202" s="17" t="s">
        <v>1011</v>
      </c>
      <c r="N1202" s="62" t="s">
        <v>1102</v>
      </c>
      <c r="O1202" s="87"/>
      <c r="R1202" s="120" t="s">
        <v>27</v>
      </c>
    </row>
    <row r="1203" spans="1:19" ht="15" customHeight="1" x14ac:dyDescent="0.2">
      <c r="A1203" s="39" t="s">
        <v>905</v>
      </c>
      <c r="B1203" s="48">
        <v>2</v>
      </c>
      <c r="C1203" s="15">
        <v>18</v>
      </c>
      <c r="D1203" s="15">
        <f t="shared" si="72"/>
        <v>16</v>
      </c>
      <c r="E1203" s="16">
        <v>0.6095702529716549</v>
      </c>
      <c r="F1203" s="16">
        <f t="shared" si="73"/>
        <v>5.486132276744895</v>
      </c>
      <c r="G1203" s="16">
        <v>655.39042974702829</v>
      </c>
      <c r="H1203" s="49">
        <v>650.51386772325509</v>
      </c>
      <c r="I1203" s="125" t="e">
        <f t="shared" si="74"/>
        <v>#N/A</v>
      </c>
      <c r="J1203" s="125" t="e">
        <f t="shared" si="75"/>
        <v>#N/A</v>
      </c>
      <c r="K1203" s="57" t="e">
        <f>VLOOKUP(A1203,'Study area wells'!$A$2:$O$330,6,FALSE)</f>
        <v>#N/A</v>
      </c>
      <c r="L1203" s="48" t="s">
        <v>907</v>
      </c>
      <c r="M1203" s="17" t="s">
        <v>5</v>
      </c>
      <c r="N1203" s="62" t="s">
        <v>1894</v>
      </c>
      <c r="O1203" s="87"/>
      <c r="R1203" s="120" t="s">
        <v>35</v>
      </c>
    </row>
    <row r="1204" spans="1:19" ht="15" customHeight="1" x14ac:dyDescent="0.2">
      <c r="A1204" s="39" t="s">
        <v>905</v>
      </c>
      <c r="B1204" s="48">
        <v>18</v>
      </c>
      <c r="C1204" s="15">
        <v>168</v>
      </c>
      <c r="D1204" s="15">
        <f t="shared" si="72"/>
        <v>150</v>
      </c>
      <c r="E1204" s="16">
        <v>5.486132276744895</v>
      </c>
      <c r="F1204" s="16">
        <f t="shared" si="73"/>
        <v>51.203901249619015</v>
      </c>
      <c r="G1204" s="16">
        <v>650.51386772325509</v>
      </c>
      <c r="H1204" s="49">
        <v>604.79609875038102</v>
      </c>
      <c r="I1204" s="125" t="e">
        <f t="shared" si="74"/>
        <v>#N/A</v>
      </c>
      <c r="J1204" s="125" t="e">
        <f t="shared" si="75"/>
        <v>#N/A</v>
      </c>
      <c r="K1204" s="57" t="e">
        <f>VLOOKUP(A1204,'Study area wells'!$A$2:$O$330,6,FALSE)</f>
        <v>#N/A</v>
      </c>
      <c r="L1204" s="48" t="s">
        <v>908</v>
      </c>
      <c r="M1204" s="17" t="s">
        <v>1263</v>
      </c>
      <c r="N1204" s="62" t="s">
        <v>1102</v>
      </c>
      <c r="O1204" s="87"/>
      <c r="R1204" s="120" t="s">
        <v>1028</v>
      </c>
    </row>
    <row r="1205" spans="1:19" ht="15" customHeight="1" x14ac:dyDescent="0.2">
      <c r="A1205" s="39" t="s">
        <v>905</v>
      </c>
      <c r="B1205" s="48">
        <v>168</v>
      </c>
      <c r="C1205" s="15">
        <v>400</v>
      </c>
      <c r="D1205" s="15">
        <f t="shared" si="72"/>
        <v>232</v>
      </c>
      <c r="E1205" s="16">
        <v>51.203901249619015</v>
      </c>
      <c r="F1205" s="16">
        <f t="shared" si="73"/>
        <v>121.91405059433099</v>
      </c>
      <c r="G1205" s="16">
        <v>604.79609875038102</v>
      </c>
      <c r="H1205" s="49">
        <v>534.085949405669</v>
      </c>
      <c r="I1205" s="125" t="e">
        <f t="shared" si="74"/>
        <v>#N/A</v>
      </c>
      <c r="J1205" s="125" t="e">
        <f t="shared" si="75"/>
        <v>#N/A</v>
      </c>
      <c r="K1205" s="57" t="e">
        <f>VLOOKUP(A1205,'Study area wells'!$A$2:$O$330,6,FALSE)</f>
        <v>#N/A</v>
      </c>
      <c r="L1205" s="48" t="s">
        <v>1284</v>
      </c>
      <c r="M1205" s="17" t="s">
        <v>2</v>
      </c>
      <c r="N1205" s="62" t="s">
        <v>7</v>
      </c>
      <c r="O1205" s="87"/>
      <c r="R1205" s="120" t="s">
        <v>25</v>
      </c>
    </row>
    <row r="1206" spans="1:19" s="13" customFormat="1" ht="15" customHeight="1" x14ac:dyDescent="0.2">
      <c r="A1206" s="38" t="s">
        <v>909</v>
      </c>
      <c r="B1206" s="46">
        <v>0</v>
      </c>
      <c r="C1206" s="11">
        <v>80</v>
      </c>
      <c r="D1206" s="11">
        <f t="shared" si="72"/>
        <v>80</v>
      </c>
      <c r="E1206" s="12">
        <v>0</v>
      </c>
      <c r="F1206" s="12">
        <f t="shared" si="73"/>
        <v>24.3828101188662</v>
      </c>
      <c r="G1206" s="12">
        <v>715</v>
      </c>
      <c r="H1206" s="47">
        <v>690.61718988113375</v>
      </c>
      <c r="I1206" s="125" t="e">
        <f t="shared" si="74"/>
        <v>#N/A</v>
      </c>
      <c r="J1206" s="125" t="e">
        <f t="shared" si="75"/>
        <v>#N/A</v>
      </c>
      <c r="K1206" s="57" t="e">
        <f>VLOOKUP(A1206,'Study area wells'!$A$2:$O$330,6,FALSE)</f>
        <v>#N/A</v>
      </c>
      <c r="L1206" s="142" t="s">
        <v>22</v>
      </c>
      <c r="M1206" s="14" t="s">
        <v>3</v>
      </c>
      <c r="N1206" s="61" t="s">
        <v>1102</v>
      </c>
      <c r="O1206" s="90"/>
      <c r="P1206" s="73"/>
      <c r="Q1206" s="114"/>
      <c r="R1206" s="119" t="s">
        <v>22</v>
      </c>
      <c r="S1206" s="58"/>
    </row>
    <row r="1207" spans="1:19" s="13" customFormat="1" ht="15" customHeight="1" x14ac:dyDescent="0.2">
      <c r="A1207" s="38" t="s">
        <v>909</v>
      </c>
      <c r="B1207" s="46">
        <v>80</v>
      </c>
      <c r="C1207" s="11">
        <v>110</v>
      </c>
      <c r="D1207" s="11">
        <f t="shared" si="72"/>
        <v>30</v>
      </c>
      <c r="E1207" s="12">
        <v>24.3828101188662</v>
      </c>
      <c r="F1207" s="12">
        <f t="shared" si="73"/>
        <v>33.526363913441024</v>
      </c>
      <c r="G1207" s="12">
        <v>690.61718988113375</v>
      </c>
      <c r="H1207" s="47">
        <v>681.47363608655894</v>
      </c>
      <c r="I1207" s="125" t="e">
        <f t="shared" si="74"/>
        <v>#N/A</v>
      </c>
      <c r="J1207" s="125" t="e">
        <f t="shared" si="75"/>
        <v>#N/A</v>
      </c>
      <c r="K1207" s="57" t="e">
        <f>VLOOKUP(A1207,'Study area wells'!$A$2:$O$330,6,FALSE)</f>
        <v>#N/A</v>
      </c>
      <c r="L1207" s="142" t="s">
        <v>1285</v>
      </c>
      <c r="M1207" s="14" t="s">
        <v>44</v>
      </c>
      <c r="N1207" s="61" t="s">
        <v>1102</v>
      </c>
      <c r="O1207" s="90"/>
      <c r="P1207" s="73"/>
      <c r="Q1207" s="114"/>
      <c r="R1207" s="119" t="s">
        <v>32</v>
      </c>
      <c r="S1207" s="58"/>
    </row>
    <row r="1208" spans="1:19" s="13" customFormat="1" ht="15" customHeight="1" x14ac:dyDescent="0.2">
      <c r="A1208" s="38" t="s">
        <v>909</v>
      </c>
      <c r="B1208" s="46">
        <v>110</v>
      </c>
      <c r="C1208" s="11">
        <v>145</v>
      </c>
      <c r="D1208" s="11">
        <f t="shared" si="72"/>
        <v>35</v>
      </c>
      <c r="E1208" s="12">
        <v>33.526363913441024</v>
      </c>
      <c r="F1208" s="12">
        <f t="shared" si="73"/>
        <v>44.193843340444985</v>
      </c>
      <c r="G1208" s="12">
        <v>681.47363608655894</v>
      </c>
      <c r="H1208" s="47">
        <v>670.80615665955497</v>
      </c>
      <c r="I1208" s="125" t="e">
        <f t="shared" si="74"/>
        <v>#N/A</v>
      </c>
      <c r="J1208" s="125" t="e">
        <f t="shared" si="75"/>
        <v>#N/A</v>
      </c>
      <c r="K1208" s="57" t="e">
        <f>VLOOKUP(A1208,'Study area wells'!$A$2:$O$330,6,FALSE)</f>
        <v>#N/A</v>
      </c>
      <c r="L1208" s="142" t="s">
        <v>732</v>
      </c>
      <c r="M1208" s="14" t="s">
        <v>1263</v>
      </c>
      <c r="N1208" s="61" t="s">
        <v>1102</v>
      </c>
      <c r="O1208" s="90"/>
      <c r="P1208" s="73"/>
      <c r="Q1208" s="114"/>
      <c r="R1208" s="119" t="s">
        <v>1028</v>
      </c>
      <c r="S1208" s="58"/>
    </row>
    <row r="1209" spans="1:19" s="13" customFormat="1" ht="15" customHeight="1" x14ac:dyDescent="0.2">
      <c r="A1209" s="38" t="s">
        <v>909</v>
      </c>
      <c r="B1209" s="46">
        <v>145</v>
      </c>
      <c r="C1209" s="11">
        <v>170</v>
      </c>
      <c r="D1209" s="11">
        <f t="shared" si="72"/>
        <v>25</v>
      </c>
      <c r="E1209" s="12">
        <v>44.193843340444985</v>
      </c>
      <c r="F1209" s="12">
        <f t="shared" si="73"/>
        <v>51.813471502590673</v>
      </c>
      <c r="G1209" s="12">
        <v>670.80615665955497</v>
      </c>
      <c r="H1209" s="47">
        <v>663.18652849740931</v>
      </c>
      <c r="I1209" s="125" t="e">
        <f t="shared" si="74"/>
        <v>#N/A</v>
      </c>
      <c r="J1209" s="125" t="e">
        <f t="shared" si="75"/>
        <v>#N/A</v>
      </c>
      <c r="K1209" s="57" t="e">
        <f>VLOOKUP(A1209,'Study area wells'!$A$2:$O$330,6,FALSE)</f>
        <v>#N/A</v>
      </c>
      <c r="L1209" s="142" t="s">
        <v>1286</v>
      </c>
      <c r="M1209" s="14" t="s">
        <v>1263</v>
      </c>
      <c r="N1209" s="61" t="s">
        <v>1102</v>
      </c>
      <c r="O1209" s="90" t="s">
        <v>1269</v>
      </c>
      <c r="P1209" s="73"/>
      <c r="Q1209" s="114"/>
      <c r="R1209" s="119" t="s">
        <v>28</v>
      </c>
      <c r="S1209" s="58"/>
    </row>
    <row r="1210" spans="1:19" s="13" customFormat="1" ht="15" customHeight="1" x14ac:dyDescent="0.2">
      <c r="A1210" s="38" t="s">
        <v>909</v>
      </c>
      <c r="B1210" s="46">
        <v>170</v>
      </c>
      <c r="C1210" s="11">
        <v>270</v>
      </c>
      <c r="D1210" s="11">
        <f t="shared" si="72"/>
        <v>100</v>
      </c>
      <c r="E1210" s="12">
        <v>51.813471502590673</v>
      </c>
      <c r="F1210" s="12">
        <f t="shared" si="73"/>
        <v>82.291984151173423</v>
      </c>
      <c r="G1210" s="12">
        <v>663.18652849740931</v>
      </c>
      <c r="H1210" s="47">
        <v>632.70801584882656</v>
      </c>
      <c r="I1210" s="125" t="e">
        <f t="shared" si="74"/>
        <v>#N/A</v>
      </c>
      <c r="J1210" s="125" t="e">
        <f t="shared" si="75"/>
        <v>#N/A</v>
      </c>
      <c r="K1210" s="57" t="e">
        <f>VLOOKUP(A1210,'Study area wells'!$A$2:$O$330,6,FALSE)</f>
        <v>#N/A</v>
      </c>
      <c r="L1210" s="142" t="s">
        <v>910</v>
      </c>
      <c r="M1210" s="14" t="s">
        <v>1263</v>
      </c>
      <c r="N1210" s="61" t="s">
        <v>1102</v>
      </c>
      <c r="O1210" s="90"/>
      <c r="P1210" s="73"/>
      <c r="Q1210" s="114"/>
      <c r="R1210" s="119" t="s">
        <v>1028</v>
      </c>
      <c r="S1210" s="58"/>
    </row>
    <row r="1211" spans="1:19" s="13" customFormat="1" ht="15" customHeight="1" x14ac:dyDescent="0.2">
      <c r="A1211" s="38" t="s">
        <v>909</v>
      </c>
      <c r="B1211" s="46">
        <v>270</v>
      </c>
      <c r="C1211" s="11">
        <v>360</v>
      </c>
      <c r="D1211" s="11">
        <f t="shared" si="72"/>
        <v>90</v>
      </c>
      <c r="E1211" s="12">
        <v>82.291984151173423</v>
      </c>
      <c r="F1211" s="12">
        <f t="shared" si="73"/>
        <v>109.72264553489789</v>
      </c>
      <c r="G1211" s="12">
        <v>632.70801584882656</v>
      </c>
      <c r="H1211" s="47">
        <v>605.27735446510212</v>
      </c>
      <c r="I1211" s="125" t="e">
        <f t="shared" si="74"/>
        <v>#N/A</v>
      </c>
      <c r="J1211" s="125" t="e">
        <f t="shared" si="75"/>
        <v>#N/A</v>
      </c>
      <c r="K1211" s="57" t="e">
        <f>VLOOKUP(A1211,'Study area wells'!$A$2:$O$330,6,FALSE)</f>
        <v>#N/A</v>
      </c>
      <c r="L1211" s="142" t="s">
        <v>1281</v>
      </c>
      <c r="M1211" s="14" t="s">
        <v>2</v>
      </c>
      <c r="N1211" s="61" t="s">
        <v>7</v>
      </c>
      <c r="O1211" s="90"/>
      <c r="P1211" s="73"/>
      <c r="Q1211" s="114"/>
      <c r="R1211" s="119" t="s">
        <v>25</v>
      </c>
      <c r="S1211" s="58"/>
    </row>
    <row r="1212" spans="1:19" ht="15" customHeight="1" x14ac:dyDescent="0.2">
      <c r="A1212" s="39" t="s">
        <v>911</v>
      </c>
      <c r="B1212" s="48">
        <v>0</v>
      </c>
      <c r="C1212" s="15">
        <v>11</v>
      </c>
      <c r="D1212" s="15">
        <f t="shared" si="72"/>
        <v>11</v>
      </c>
      <c r="E1212" s="16">
        <v>0</v>
      </c>
      <c r="F1212" s="16">
        <f t="shared" si="73"/>
        <v>3.3526363913441024</v>
      </c>
      <c r="G1212" s="16">
        <v>763</v>
      </c>
      <c r="H1212" s="49">
        <v>759.64736360865595</v>
      </c>
      <c r="I1212" s="125" t="e">
        <f t="shared" si="74"/>
        <v>#N/A</v>
      </c>
      <c r="J1212" s="125" t="e">
        <f t="shared" si="75"/>
        <v>#N/A</v>
      </c>
      <c r="K1212" s="57" t="e">
        <f>VLOOKUP(A1212,'Study area wells'!$A$2:$O$330,6,FALSE)</f>
        <v>#N/A</v>
      </c>
      <c r="L1212" s="48" t="s">
        <v>1071</v>
      </c>
      <c r="M1212" s="17" t="s">
        <v>1263</v>
      </c>
      <c r="N1212" s="62" t="s">
        <v>1102</v>
      </c>
      <c r="O1212" s="87"/>
      <c r="R1212" s="120" t="s">
        <v>28</v>
      </c>
    </row>
    <row r="1213" spans="1:19" ht="15" customHeight="1" x14ac:dyDescent="0.2">
      <c r="A1213" s="39" t="s">
        <v>911</v>
      </c>
      <c r="B1213" s="48">
        <v>11</v>
      </c>
      <c r="C1213" s="15">
        <v>67</v>
      </c>
      <c r="D1213" s="15">
        <f t="shared" si="72"/>
        <v>56</v>
      </c>
      <c r="E1213" s="16">
        <v>3.3526363913441024</v>
      </c>
      <c r="F1213" s="16">
        <f t="shared" si="73"/>
        <v>20.42060347455044</v>
      </c>
      <c r="G1213" s="16">
        <v>759.64736360865595</v>
      </c>
      <c r="H1213" s="49">
        <v>742.57939652544951</v>
      </c>
      <c r="I1213" s="125" t="e">
        <f t="shared" si="74"/>
        <v>#N/A</v>
      </c>
      <c r="J1213" s="125" t="e">
        <f t="shared" si="75"/>
        <v>#N/A</v>
      </c>
      <c r="K1213" s="57" t="e">
        <f>VLOOKUP(A1213,'Study area wells'!$A$2:$O$330,6,FALSE)</f>
        <v>#N/A</v>
      </c>
      <c r="L1213" s="48" t="s">
        <v>912</v>
      </c>
      <c r="M1213" s="17" t="s">
        <v>1263</v>
      </c>
      <c r="N1213" s="62" t="s">
        <v>1102</v>
      </c>
      <c r="O1213" s="87"/>
      <c r="R1213" s="120" t="s">
        <v>28</v>
      </c>
    </row>
    <row r="1214" spans="1:19" ht="15" customHeight="1" x14ac:dyDescent="0.2">
      <c r="A1214" s="39" t="s">
        <v>911</v>
      </c>
      <c r="B1214" s="48">
        <v>67</v>
      </c>
      <c r="C1214" s="15">
        <v>78</v>
      </c>
      <c r="D1214" s="15">
        <f t="shared" si="72"/>
        <v>11</v>
      </c>
      <c r="E1214" s="16">
        <v>20.42060347455044</v>
      </c>
      <c r="F1214" s="16">
        <f t="shared" si="73"/>
        <v>23.773239865894542</v>
      </c>
      <c r="G1214" s="16">
        <v>742.57939652544951</v>
      </c>
      <c r="H1214" s="49">
        <v>739.22676013410546</v>
      </c>
      <c r="I1214" s="125" t="e">
        <f t="shared" si="74"/>
        <v>#N/A</v>
      </c>
      <c r="J1214" s="125" t="e">
        <f t="shared" si="75"/>
        <v>#N/A</v>
      </c>
      <c r="K1214" s="57" t="e">
        <f>VLOOKUP(A1214,'Study area wells'!$A$2:$O$330,6,FALSE)</f>
        <v>#N/A</v>
      </c>
      <c r="L1214" s="48" t="s">
        <v>913</v>
      </c>
      <c r="M1214" s="17" t="s">
        <v>1091</v>
      </c>
      <c r="N1214" s="62" t="s">
        <v>7</v>
      </c>
      <c r="O1214" s="87" t="s">
        <v>1215</v>
      </c>
      <c r="R1214" s="120" t="s">
        <v>25</v>
      </c>
    </row>
    <row r="1215" spans="1:19" ht="15" customHeight="1" x14ac:dyDescent="0.2">
      <c r="A1215" s="39" t="s">
        <v>911</v>
      </c>
      <c r="B1215" s="48">
        <v>78</v>
      </c>
      <c r="C1215" s="15">
        <v>117</v>
      </c>
      <c r="D1215" s="15">
        <f t="shared" si="72"/>
        <v>39</v>
      </c>
      <c r="E1215" s="16">
        <v>23.773239865894542</v>
      </c>
      <c r="F1215" s="16">
        <f t="shared" si="73"/>
        <v>35.659859798841815</v>
      </c>
      <c r="G1215" s="16">
        <v>739.22676013410546</v>
      </c>
      <c r="H1215" s="49">
        <v>727.34014020115819</v>
      </c>
      <c r="I1215" s="125" t="e">
        <f t="shared" si="74"/>
        <v>#N/A</v>
      </c>
      <c r="J1215" s="125" t="e">
        <f t="shared" si="75"/>
        <v>#N/A</v>
      </c>
      <c r="K1215" s="57" t="e">
        <f>VLOOKUP(A1215,'Study area wells'!$A$2:$O$330,6,FALSE)</f>
        <v>#N/A</v>
      </c>
      <c r="L1215" s="48" t="s">
        <v>914</v>
      </c>
      <c r="M1215" s="17" t="s">
        <v>1091</v>
      </c>
      <c r="N1215" s="62" t="s">
        <v>7</v>
      </c>
      <c r="O1215" s="87" t="s">
        <v>1215</v>
      </c>
      <c r="R1215" s="120" t="s">
        <v>25</v>
      </c>
    </row>
    <row r="1216" spans="1:19" s="13" customFormat="1" ht="15" customHeight="1" x14ac:dyDescent="0.2">
      <c r="A1216" s="38" t="s">
        <v>915</v>
      </c>
      <c r="B1216" s="46">
        <v>0</v>
      </c>
      <c r="C1216" s="11">
        <v>27</v>
      </c>
      <c r="D1216" s="11">
        <f t="shared" si="72"/>
        <v>27</v>
      </c>
      <c r="E1216" s="12">
        <v>0</v>
      </c>
      <c r="F1216" s="12">
        <f t="shared" si="73"/>
        <v>8.2291984151173416</v>
      </c>
      <c r="G1216" s="12">
        <v>839</v>
      </c>
      <c r="H1216" s="47">
        <v>830.77080158488263</v>
      </c>
      <c r="I1216" s="125" t="e">
        <f t="shared" si="74"/>
        <v>#N/A</v>
      </c>
      <c r="J1216" s="125" t="e">
        <f t="shared" si="75"/>
        <v>#N/A</v>
      </c>
      <c r="K1216" s="57" t="e">
        <f>VLOOKUP(A1216,'Study area wells'!$A$2:$O$330,6,FALSE)</f>
        <v>#N/A</v>
      </c>
      <c r="L1216" s="142" t="s">
        <v>916</v>
      </c>
      <c r="M1216" s="14" t="s">
        <v>3</v>
      </c>
      <c r="N1216" s="61" t="s">
        <v>1102</v>
      </c>
      <c r="O1216" s="90"/>
      <c r="P1216" s="73"/>
      <c r="Q1216" s="114"/>
      <c r="R1216" s="119" t="s">
        <v>22</v>
      </c>
      <c r="S1216" s="58"/>
    </row>
    <row r="1217" spans="1:19" s="13" customFormat="1" ht="15" customHeight="1" x14ac:dyDescent="0.2">
      <c r="A1217" s="38" t="s">
        <v>915</v>
      </c>
      <c r="B1217" s="46">
        <v>27</v>
      </c>
      <c r="C1217" s="11">
        <v>33</v>
      </c>
      <c r="D1217" s="11">
        <f t="shared" si="72"/>
        <v>6</v>
      </c>
      <c r="E1217" s="12">
        <v>8.2291984151173416</v>
      </c>
      <c r="F1217" s="12">
        <f t="shared" si="73"/>
        <v>10.057909174032307</v>
      </c>
      <c r="G1217" s="12">
        <v>830.77080158488263</v>
      </c>
      <c r="H1217" s="47">
        <v>828.94209082596774</v>
      </c>
      <c r="I1217" s="125" t="e">
        <f t="shared" si="74"/>
        <v>#N/A</v>
      </c>
      <c r="J1217" s="125" t="e">
        <f t="shared" si="75"/>
        <v>#N/A</v>
      </c>
      <c r="K1217" s="57" t="e">
        <f>VLOOKUP(A1217,'Study area wells'!$A$2:$O$330,6,FALSE)</f>
        <v>#N/A</v>
      </c>
      <c r="L1217" s="142" t="s">
        <v>1287</v>
      </c>
      <c r="M1217" s="14" t="s">
        <v>2</v>
      </c>
      <c r="N1217" s="61" t="s">
        <v>7</v>
      </c>
      <c r="O1217" s="90"/>
      <c r="P1217" s="73"/>
      <c r="Q1217" s="114"/>
      <c r="R1217" s="119" t="s">
        <v>25</v>
      </c>
      <c r="S1217" s="58"/>
    </row>
    <row r="1218" spans="1:19" s="13" customFormat="1" ht="15" customHeight="1" x14ac:dyDescent="0.2">
      <c r="A1218" s="38" t="s">
        <v>915</v>
      </c>
      <c r="B1218" s="46">
        <v>33</v>
      </c>
      <c r="C1218" s="11">
        <v>46</v>
      </c>
      <c r="D1218" s="11">
        <f t="shared" si="72"/>
        <v>13</v>
      </c>
      <c r="E1218" s="12">
        <v>10.057909174032307</v>
      </c>
      <c r="F1218" s="12">
        <f t="shared" si="73"/>
        <v>14.020115818348064</v>
      </c>
      <c r="G1218" s="12">
        <v>828.94209082596774</v>
      </c>
      <c r="H1218" s="47">
        <v>824.97988418165198</v>
      </c>
      <c r="I1218" s="125" t="e">
        <f t="shared" si="74"/>
        <v>#N/A</v>
      </c>
      <c r="J1218" s="125" t="e">
        <f t="shared" si="75"/>
        <v>#N/A</v>
      </c>
      <c r="K1218" s="57" t="e">
        <f>VLOOKUP(A1218,'Study area wells'!$A$2:$O$330,6,FALSE)</f>
        <v>#N/A</v>
      </c>
      <c r="L1218" s="142" t="s">
        <v>1288</v>
      </c>
      <c r="M1218" s="14" t="s">
        <v>2</v>
      </c>
      <c r="N1218" s="61" t="s">
        <v>7</v>
      </c>
      <c r="O1218" s="90"/>
      <c r="P1218" s="73"/>
      <c r="Q1218" s="114"/>
      <c r="R1218" s="119" t="s">
        <v>25</v>
      </c>
      <c r="S1218" s="58"/>
    </row>
    <row r="1219" spans="1:19" s="13" customFormat="1" ht="15" customHeight="1" x14ac:dyDescent="0.2">
      <c r="A1219" s="38" t="s">
        <v>915</v>
      </c>
      <c r="B1219" s="46">
        <v>46</v>
      </c>
      <c r="C1219" s="11">
        <v>50</v>
      </c>
      <c r="D1219" s="11">
        <f t="shared" si="72"/>
        <v>4</v>
      </c>
      <c r="E1219" s="12">
        <v>14.020115818348064</v>
      </c>
      <c r="F1219" s="12">
        <f t="shared" si="73"/>
        <v>15.239256324291373</v>
      </c>
      <c r="G1219" s="12">
        <v>824.97988418165198</v>
      </c>
      <c r="H1219" s="47">
        <v>823.76074367570868</v>
      </c>
      <c r="I1219" s="125" t="e">
        <f t="shared" si="74"/>
        <v>#N/A</v>
      </c>
      <c r="J1219" s="125" t="e">
        <f t="shared" si="75"/>
        <v>#N/A</v>
      </c>
      <c r="K1219" s="57" t="e">
        <f>VLOOKUP(A1219,'Study area wells'!$A$2:$O$330,6,FALSE)</f>
        <v>#N/A</v>
      </c>
      <c r="L1219" s="142" t="s">
        <v>1142</v>
      </c>
      <c r="M1219" s="14" t="s">
        <v>2</v>
      </c>
      <c r="N1219" s="61" t="s">
        <v>7</v>
      </c>
      <c r="O1219" s="90"/>
      <c r="P1219" s="73"/>
      <c r="Q1219" s="114"/>
      <c r="R1219" s="119" t="s">
        <v>25</v>
      </c>
      <c r="S1219" s="58"/>
    </row>
    <row r="1220" spans="1:19" s="13" customFormat="1" ht="15" customHeight="1" x14ac:dyDescent="0.2">
      <c r="A1220" s="38" t="s">
        <v>915</v>
      </c>
      <c r="B1220" s="46">
        <v>50</v>
      </c>
      <c r="C1220" s="11">
        <v>62</v>
      </c>
      <c r="D1220" s="11">
        <f t="shared" si="72"/>
        <v>12</v>
      </c>
      <c r="E1220" s="12">
        <v>15.239256324291373</v>
      </c>
      <c r="F1220" s="12">
        <f t="shared" si="73"/>
        <v>18.896677842121303</v>
      </c>
      <c r="G1220" s="12">
        <v>823.76074367570868</v>
      </c>
      <c r="H1220" s="47">
        <v>820.10332215787867</v>
      </c>
      <c r="I1220" s="125" t="e">
        <f t="shared" si="74"/>
        <v>#N/A</v>
      </c>
      <c r="J1220" s="125" t="e">
        <f t="shared" si="75"/>
        <v>#N/A</v>
      </c>
      <c r="K1220" s="57" t="e">
        <f>VLOOKUP(A1220,'Study area wells'!$A$2:$O$330,6,FALSE)</f>
        <v>#N/A</v>
      </c>
      <c r="L1220" s="142" t="s">
        <v>1289</v>
      </c>
      <c r="M1220" s="14" t="s">
        <v>1</v>
      </c>
      <c r="N1220" s="61" t="s">
        <v>7</v>
      </c>
      <c r="O1220" s="90"/>
      <c r="P1220" s="73"/>
      <c r="Q1220" s="114"/>
      <c r="R1220" s="119" t="s">
        <v>29</v>
      </c>
      <c r="S1220" s="58"/>
    </row>
    <row r="1221" spans="1:19" s="13" customFormat="1" ht="15" customHeight="1" x14ac:dyDescent="0.2">
      <c r="A1221" s="38" t="s">
        <v>915</v>
      </c>
      <c r="B1221" s="46">
        <v>62</v>
      </c>
      <c r="C1221" s="11">
        <v>75</v>
      </c>
      <c r="D1221" s="11">
        <f t="shared" si="72"/>
        <v>13</v>
      </c>
      <c r="E1221" s="12">
        <v>18.896677842121303</v>
      </c>
      <c r="F1221" s="12">
        <f t="shared" si="73"/>
        <v>22.858884486437059</v>
      </c>
      <c r="G1221" s="12">
        <v>820.10332215787867</v>
      </c>
      <c r="H1221" s="47">
        <v>816.14111551356291</v>
      </c>
      <c r="I1221" s="125" t="e">
        <f t="shared" si="74"/>
        <v>#N/A</v>
      </c>
      <c r="J1221" s="125" t="e">
        <f t="shared" si="75"/>
        <v>#N/A</v>
      </c>
      <c r="K1221" s="57" t="e">
        <f>VLOOKUP(A1221,'Study area wells'!$A$2:$O$330,6,FALSE)</f>
        <v>#N/A</v>
      </c>
      <c r="L1221" s="142" t="s">
        <v>1288</v>
      </c>
      <c r="M1221" s="14" t="s">
        <v>2</v>
      </c>
      <c r="N1221" s="61" t="s">
        <v>7</v>
      </c>
      <c r="O1221" s="90"/>
      <c r="P1221" s="73"/>
      <c r="Q1221" s="114"/>
      <c r="R1221" s="119" t="s">
        <v>25</v>
      </c>
      <c r="S1221" s="58"/>
    </row>
    <row r="1222" spans="1:19" s="13" customFormat="1" ht="15" customHeight="1" x14ac:dyDescent="0.2">
      <c r="A1222" s="38" t="s">
        <v>915</v>
      </c>
      <c r="B1222" s="46">
        <v>75</v>
      </c>
      <c r="C1222" s="11">
        <v>78</v>
      </c>
      <c r="D1222" s="11">
        <f t="shared" si="72"/>
        <v>3</v>
      </c>
      <c r="E1222" s="12">
        <v>22.858884486437059</v>
      </c>
      <c r="F1222" s="12">
        <f t="shared" si="73"/>
        <v>23.773239865894542</v>
      </c>
      <c r="G1222" s="12">
        <v>816.14111551356291</v>
      </c>
      <c r="H1222" s="47">
        <v>815.22676013410546</v>
      </c>
      <c r="I1222" s="125" t="e">
        <f t="shared" si="74"/>
        <v>#N/A</v>
      </c>
      <c r="J1222" s="125" t="e">
        <f t="shared" si="75"/>
        <v>#N/A</v>
      </c>
      <c r="K1222" s="57" t="e">
        <f>VLOOKUP(A1222,'Study area wells'!$A$2:$O$330,6,FALSE)</f>
        <v>#N/A</v>
      </c>
      <c r="L1222" s="142" t="s">
        <v>1290</v>
      </c>
      <c r="M1222" s="14" t="s">
        <v>2</v>
      </c>
      <c r="N1222" s="61" t="s">
        <v>7</v>
      </c>
      <c r="O1222" s="90"/>
      <c r="P1222" s="73"/>
      <c r="Q1222" s="114"/>
      <c r="R1222" s="119" t="s">
        <v>25</v>
      </c>
      <c r="S1222" s="58"/>
    </row>
    <row r="1223" spans="1:19" s="13" customFormat="1" ht="15" customHeight="1" x14ac:dyDescent="0.2">
      <c r="A1223" s="38" t="s">
        <v>915</v>
      </c>
      <c r="B1223" s="46">
        <v>78</v>
      </c>
      <c r="C1223" s="11">
        <v>89</v>
      </c>
      <c r="D1223" s="11">
        <f t="shared" si="72"/>
        <v>11</v>
      </c>
      <c r="E1223" s="12">
        <v>23.773239865894542</v>
      </c>
      <c r="F1223" s="12">
        <f t="shared" si="73"/>
        <v>27.125876257238644</v>
      </c>
      <c r="G1223" s="12">
        <v>815.22676013410546</v>
      </c>
      <c r="H1223" s="47">
        <v>811.87412374276141</v>
      </c>
      <c r="I1223" s="125" t="e">
        <f t="shared" si="74"/>
        <v>#N/A</v>
      </c>
      <c r="J1223" s="125" t="e">
        <f t="shared" si="75"/>
        <v>#N/A</v>
      </c>
      <c r="K1223" s="57" t="e">
        <f>VLOOKUP(A1223,'Study area wells'!$A$2:$O$330,6,FALSE)</f>
        <v>#N/A</v>
      </c>
      <c r="L1223" s="142" t="s">
        <v>1291</v>
      </c>
      <c r="M1223" s="14" t="s">
        <v>1</v>
      </c>
      <c r="N1223" s="61" t="s">
        <v>7</v>
      </c>
      <c r="O1223" s="90" t="s">
        <v>1215</v>
      </c>
      <c r="P1223" s="73"/>
      <c r="Q1223" s="114"/>
      <c r="R1223" s="119" t="s">
        <v>29</v>
      </c>
      <c r="S1223" s="58"/>
    </row>
    <row r="1224" spans="1:19" s="13" customFormat="1" ht="15" customHeight="1" x14ac:dyDescent="0.2">
      <c r="A1224" s="38" t="s">
        <v>915</v>
      </c>
      <c r="B1224" s="46">
        <v>89</v>
      </c>
      <c r="C1224" s="11">
        <v>90</v>
      </c>
      <c r="D1224" s="11">
        <f t="shared" ref="D1224:D1287" si="76">C1224-B1224</f>
        <v>1</v>
      </c>
      <c r="E1224" s="12">
        <v>27.125876257238644</v>
      </c>
      <c r="F1224" s="12">
        <f t="shared" ref="F1224:F1287" si="77">C1224/3.281</f>
        <v>27.430661383724473</v>
      </c>
      <c r="G1224" s="12">
        <v>811.87412374276141</v>
      </c>
      <c r="H1224" s="47">
        <v>811.56933861627556</v>
      </c>
      <c r="I1224" s="125" t="e">
        <f t="shared" ref="I1224:I1287" si="78">K1224-E1224</f>
        <v>#N/A</v>
      </c>
      <c r="J1224" s="125" t="e">
        <f t="shared" ref="J1224:J1287" si="79">K1224-F1224</f>
        <v>#N/A</v>
      </c>
      <c r="K1224" s="57" t="e">
        <f>VLOOKUP(A1224,'Study area wells'!$A$2:$O$330,6,FALSE)</f>
        <v>#N/A</v>
      </c>
      <c r="L1224" s="142" t="s">
        <v>1288</v>
      </c>
      <c r="M1224" s="14" t="s">
        <v>2</v>
      </c>
      <c r="N1224" s="61" t="s">
        <v>7</v>
      </c>
      <c r="O1224" s="90"/>
      <c r="P1224" s="73"/>
      <c r="Q1224" s="114"/>
      <c r="R1224" s="119" t="s">
        <v>25</v>
      </c>
      <c r="S1224" s="58"/>
    </row>
    <row r="1225" spans="1:19" ht="15" customHeight="1" x14ac:dyDescent="0.2">
      <c r="A1225" s="39" t="s">
        <v>917</v>
      </c>
      <c r="B1225" s="48">
        <v>0</v>
      </c>
      <c r="C1225" s="15">
        <v>198</v>
      </c>
      <c r="D1225" s="15">
        <f t="shared" si="76"/>
        <v>198</v>
      </c>
      <c r="E1225" s="16">
        <v>0</v>
      </c>
      <c r="F1225" s="16">
        <f t="shared" si="77"/>
        <v>60.347455044193843</v>
      </c>
      <c r="G1225" s="16">
        <v>718</v>
      </c>
      <c r="H1225" s="49">
        <v>657.65254495580621</v>
      </c>
      <c r="I1225" s="125" t="e">
        <f t="shared" si="78"/>
        <v>#N/A</v>
      </c>
      <c r="J1225" s="125" t="e">
        <f t="shared" si="79"/>
        <v>#N/A</v>
      </c>
      <c r="K1225" s="57" t="e">
        <f>VLOOKUP(A1225,'Study area wells'!$A$2:$O$330,6,FALSE)</f>
        <v>#N/A</v>
      </c>
      <c r="L1225" s="48" t="s">
        <v>1292</v>
      </c>
      <c r="M1225" s="17" t="s">
        <v>3</v>
      </c>
      <c r="N1225" s="62" t="s">
        <v>1102</v>
      </c>
      <c r="O1225" s="87"/>
      <c r="R1225" s="120" t="s">
        <v>22</v>
      </c>
    </row>
    <row r="1226" spans="1:19" s="13" customFormat="1" ht="15" customHeight="1" x14ac:dyDescent="0.2">
      <c r="A1226" s="38" t="s">
        <v>918</v>
      </c>
      <c r="B1226" s="46">
        <v>0</v>
      </c>
      <c r="C1226" s="11">
        <v>50</v>
      </c>
      <c r="D1226" s="11">
        <f t="shared" si="76"/>
        <v>50</v>
      </c>
      <c r="E1226" s="12">
        <v>0</v>
      </c>
      <c r="F1226" s="12">
        <f t="shared" si="77"/>
        <v>15.239256324291373</v>
      </c>
      <c r="G1226" s="12">
        <v>755</v>
      </c>
      <c r="H1226" s="47">
        <v>739.76074367570868</v>
      </c>
      <c r="I1226" s="125" t="e">
        <f t="shared" si="78"/>
        <v>#N/A</v>
      </c>
      <c r="J1226" s="125" t="e">
        <f t="shared" si="79"/>
        <v>#N/A</v>
      </c>
      <c r="K1226" s="57" t="e">
        <f>VLOOKUP(A1226,'Study area wells'!$A$2:$O$330,6,FALSE)</f>
        <v>#N/A</v>
      </c>
      <c r="L1226" s="142" t="s">
        <v>1072</v>
      </c>
      <c r="M1226" s="14" t="s">
        <v>1263</v>
      </c>
      <c r="N1226" s="61" t="s">
        <v>1102</v>
      </c>
      <c r="O1226" s="90"/>
      <c r="P1226" s="73"/>
      <c r="Q1226" s="114"/>
      <c r="R1226" s="119" t="s">
        <v>28</v>
      </c>
      <c r="S1226" s="58"/>
    </row>
    <row r="1227" spans="1:19" s="13" customFormat="1" ht="15" customHeight="1" x14ac:dyDescent="0.2">
      <c r="A1227" s="38" t="s">
        <v>918</v>
      </c>
      <c r="B1227" s="46">
        <v>50</v>
      </c>
      <c r="C1227" s="11">
        <v>110</v>
      </c>
      <c r="D1227" s="11">
        <f t="shared" si="76"/>
        <v>60</v>
      </c>
      <c r="E1227" s="12">
        <v>15.239256324291373</v>
      </c>
      <c r="F1227" s="12">
        <f t="shared" si="77"/>
        <v>33.526363913441024</v>
      </c>
      <c r="G1227" s="12">
        <v>739.76074367570868</v>
      </c>
      <c r="H1227" s="47">
        <v>721.47363608655894</v>
      </c>
      <c r="I1227" s="125" t="e">
        <f t="shared" si="78"/>
        <v>#N/A</v>
      </c>
      <c r="J1227" s="125" t="e">
        <f t="shared" si="79"/>
        <v>#N/A</v>
      </c>
      <c r="K1227" s="57" t="e">
        <f>VLOOKUP(A1227,'Study area wells'!$A$2:$O$330,6,FALSE)</f>
        <v>#N/A</v>
      </c>
      <c r="L1227" s="142" t="s">
        <v>1293</v>
      </c>
      <c r="M1227" s="14" t="s">
        <v>3</v>
      </c>
      <c r="N1227" s="61" t="s">
        <v>1102</v>
      </c>
      <c r="O1227" s="90"/>
      <c r="P1227" s="73"/>
      <c r="Q1227" s="114"/>
      <c r="R1227" s="119" t="s">
        <v>22</v>
      </c>
      <c r="S1227" s="58"/>
    </row>
    <row r="1228" spans="1:19" s="13" customFormat="1" ht="15" customHeight="1" x14ac:dyDescent="0.2">
      <c r="A1228" s="38" t="s">
        <v>918</v>
      </c>
      <c r="B1228" s="46">
        <v>110</v>
      </c>
      <c r="C1228" s="11">
        <v>167</v>
      </c>
      <c r="D1228" s="11">
        <f t="shared" si="76"/>
        <v>57</v>
      </c>
      <c r="E1228" s="12">
        <v>33.526363913441024</v>
      </c>
      <c r="F1228" s="12">
        <f t="shared" si="77"/>
        <v>50.89911612313319</v>
      </c>
      <c r="G1228" s="12">
        <v>721.47363608655894</v>
      </c>
      <c r="H1228" s="47">
        <v>704.10088387686676</v>
      </c>
      <c r="I1228" s="125" t="e">
        <f t="shared" si="78"/>
        <v>#N/A</v>
      </c>
      <c r="J1228" s="125" t="e">
        <f t="shared" si="79"/>
        <v>#N/A</v>
      </c>
      <c r="K1228" s="57" t="e">
        <f>VLOOKUP(A1228,'Study area wells'!$A$2:$O$330,6,FALSE)</f>
        <v>#N/A</v>
      </c>
      <c r="L1228" s="142" t="s">
        <v>1294</v>
      </c>
      <c r="M1228" s="14" t="s">
        <v>2</v>
      </c>
      <c r="N1228" s="61" t="s">
        <v>7</v>
      </c>
      <c r="O1228" s="90" t="s">
        <v>1273</v>
      </c>
      <c r="P1228" s="73"/>
      <c r="Q1228" s="114"/>
      <c r="R1228" s="119" t="s">
        <v>25</v>
      </c>
      <c r="S1228" s="58"/>
    </row>
    <row r="1229" spans="1:19" s="13" customFormat="1" ht="15" customHeight="1" x14ac:dyDescent="0.2">
      <c r="A1229" s="38" t="s">
        <v>918</v>
      </c>
      <c r="B1229" s="46">
        <v>167</v>
      </c>
      <c r="C1229" s="11">
        <v>168</v>
      </c>
      <c r="D1229" s="11">
        <f t="shared" si="76"/>
        <v>1</v>
      </c>
      <c r="E1229" s="12">
        <v>50.89911612313319</v>
      </c>
      <c r="F1229" s="12">
        <f t="shared" si="77"/>
        <v>51.203901249619015</v>
      </c>
      <c r="G1229" s="12">
        <v>704.10088387686676</v>
      </c>
      <c r="H1229" s="47">
        <v>703.79609875038102</v>
      </c>
      <c r="I1229" s="125" t="e">
        <f t="shared" si="78"/>
        <v>#N/A</v>
      </c>
      <c r="J1229" s="125" t="e">
        <f t="shared" si="79"/>
        <v>#N/A</v>
      </c>
      <c r="K1229" s="57" t="e">
        <f>VLOOKUP(A1229,'Study area wells'!$A$2:$O$330,6,FALSE)</f>
        <v>#N/A</v>
      </c>
      <c r="L1229" s="142" t="s">
        <v>1295</v>
      </c>
      <c r="M1229" s="14" t="s">
        <v>1</v>
      </c>
      <c r="N1229" s="61" t="s">
        <v>7</v>
      </c>
      <c r="O1229" s="90" t="s">
        <v>1240</v>
      </c>
      <c r="P1229" s="73"/>
      <c r="Q1229" s="114"/>
      <c r="R1229" s="119" t="s">
        <v>29</v>
      </c>
      <c r="S1229" s="58"/>
    </row>
    <row r="1230" spans="1:19" s="13" customFormat="1" ht="15" customHeight="1" x14ac:dyDescent="0.2">
      <c r="A1230" s="38" t="s">
        <v>918</v>
      </c>
      <c r="B1230" s="46">
        <v>168</v>
      </c>
      <c r="C1230" s="11">
        <v>390</v>
      </c>
      <c r="D1230" s="11">
        <f t="shared" si="76"/>
        <v>222</v>
      </c>
      <c r="E1230" s="12">
        <v>51.203901249619015</v>
      </c>
      <c r="F1230" s="12">
        <f t="shared" si="77"/>
        <v>118.86619932947272</v>
      </c>
      <c r="G1230" s="12">
        <v>703.79609875038102</v>
      </c>
      <c r="H1230" s="47">
        <v>636.13380067052731</v>
      </c>
      <c r="I1230" s="125" t="e">
        <f t="shared" si="78"/>
        <v>#N/A</v>
      </c>
      <c r="J1230" s="125" t="e">
        <f t="shared" si="79"/>
        <v>#N/A</v>
      </c>
      <c r="K1230" s="57" t="e">
        <f>VLOOKUP(A1230,'Study area wells'!$A$2:$O$330,6,FALSE)</f>
        <v>#N/A</v>
      </c>
      <c r="L1230" s="142" t="s">
        <v>1296</v>
      </c>
      <c r="M1230" s="14" t="s">
        <v>2</v>
      </c>
      <c r="N1230" s="61" t="s">
        <v>7</v>
      </c>
      <c r="O1230" s="90"/>
      <c r="P1230" s="73"/>
      <c r="Q1230" s="114"/>
      <c r="R1230" s="119" t="s">
        <v>25</v>
      </c>
      <c r="S1230" s="58"/>
    </row>
    <row r="1231" spans="1:19" s="13" customFormat="1" ht="15" customHeight="1" x14ac:dyDescent="0.2">
      <c r="A1231" s="38" t="s">
        <v>918</v>
      </c>
      <c r="B1231" s="46">
        <v>390</v>
      </c>
      <c r="C1231" s="11">
        <v>470</v>
      </c>
      <c r="D1231" s="11">
        <f t="shared" si="76"/>
        <v>80</v>
      </c>
      <c r="E1231" s="12">
        <v>118.86619932947272</v>
      </c>
      <c r="F1231" s="12">
        <f t="shared" si="77"/>
        <v>143.24900944833891</v>
      </c>
      <c r="G1231" s="12">
        <v>636.13380067052731</v>
      </c>
      <c r="H1231" s="47">
        <v>611.75099055166106</v>
      </c>
      <c r="I1231" s="125" t="e">
        <f t="shared" si="78"/>
        <v>#N/A</v>
      </c>
      <c r="J1231" s="125" t="e">
        <f t="shared" si="79"/>
        <v>#N/A</v>
      </c>
      <c r="K1231" s="57" t="e">
        <f>VLOOKUP(A1231,'Study area wells'!$A$2:$O$330,6,FALSE)</f>
        <v>#N/A</v>
      </c>
      <c r="L1231" s="142" t="s">
        <v>919</v>
      </c>
      <c r="M1231" s="14" t="s">
        <v>1</v>
      </c>
      <c r="N1231" s="61" t="s">
        <v>7</v>
      </c>
      <c r="O1231" s="90"/>
      <c r="P1231" s="73"/>
      <c r="Q1231" s="114"/>
      <c r="R1231" s="119" t="s">
        <v>29</v>
      </c>
      <c r="S1231" s="58"/>
    </row>
    <row r="1232" spans="1:19" s="13" customFormat="1" ht="15" customHeight="1" x14ac:dyDescent="0.2">
      <c r="A1232" s="38" t="s">
        <v>918</v>
      </c>
      <c r="B1232" s="46">
        <v>470</v>
      </c>
      <c r="C1232" s="11">
        <v>486</v>
      </c>
      <c r="D1232" s="11">
        <f t="shared" si="76"/>
        <v>16</v>
      </c>
      <c r="E1232" s="12">
        <v>143.24900944833891</v>
      </c>
      <c r="F1232" s="12">
        <f t="shared" si="77"/>
        <v>148.12557147211214</v>
      </c>
      <c r="G1232" s="12">
        <v>611.75099055166106</v>
      </c>
      <c r="H1232" s="47">
        <v>606.87442852788786</v>
      </c>
      <c r="I1232" s="125" t="e">
        <f t="shared" si="78"/>
        <v>#N/A</v>
      </c>
      <c r="J1232" s="125" t="e">
        <f t="shared" si="79"/>
        <v>#N/A</v>
      </c>
      <c r="K1232" s="57" t="e">
        <f>VLOOKUP(A1232,'Study area wells'!$A$2:$O$330,6,FALSE)</f>
        <v>#N/A</v>
      </c>
      <c r="L1232" s="142" t="s">
        <v>1288</v>
      </c>
      <c r="M1232" s="14" t="s">
        <v>2</v>
      </c>
      <c r="N1232" s="61" t="s">
        <v>7</v>
      </c>
      <c r="O1232" s="90"/>
      <c r="P1232" s="73"/>
      <c r="Q1232" s="114"/>
      <c r="R1232" s="119" t="s">
        <v>25</v>
      </c>
      <c r="S1232" s="58"/>
    </row>
    <row r="1233" spans="1:19" ht="15" customHeight="1" x14ac:dyDescent="0.2">
      <c r="A1233" s="39" t="s">
        <v>920</v>
      </c>
      <c r="B1233" s="48">
        <v>0</v>
      </c>
      <c r="C1233" s="15">
        <v>36</v>
      </c>
      <c r="D1233" s="15">
        <f t="shared" si="76"/>
        <v>36</v>
      </c>
      <c r="E1233" s="16">
        <v>0</v>
      </c>
      <c r="F1233" s="16">
        <f t="shared" si="77"/>
        <v>10.97226455348979</v>
      </c>
      <c r="G1233" s="16">
        <v>713</v>
      </c>
      <c r="H1233" s="49">
        <v>702.02773544651018</v>
      </c>
      <c r="I1233" s="125" t="e">
        <f t="shared" si="78"/>
        <v>#N/A</v>
      </c>
      <c r="J1233" s="125" t="e">
        <f t="shared" si="79"/>
        <v>#N/A</v>
      </c>
      <c r="K1233" s="57" t="e">
        <f>VLOOKUP(A1233,'Study area wells'!$A$2:$O$330,6,FALSE)</f>
        <v>#N/A</v>
      </c>
      <c r="L1233" s="82" t="s">
        <v>1073</v>
      </c>
      <c r="M1233" s="17" t="s">
        <v>1263</v>
      </c>
      <c r="N1233" s="62" t="s">
        <v>1102</v>
      </c>
      <c r="O1233" s="87"/>
      <c r="R1233" s="120" t="s">
        <v>28</v>
      </c>
    </row>
    <row r="1234" spans="1:19" ht="15" customHeight="1" x14ac:dyDescent="0.2">
      <c r="A1234" s="39" t="s">
        <v>920</v>
      </c>
      <c r="B1234" s="48">
        <v>36</v>
      </c>
      <c r="C1234" s="15">
        <v>240</v>
      </c>
      <c r="D1234" s="15">
        <f t="shared" si="76"/>
        <v>204</v>
      </c>
      <c r="E1234" s="16">
        <v>10.97226455348979</v>
      </c>
      <c r="F1234" s="16">
        <f t="shared" si="77"/>
        <v>73.148430356598595</v>
      </c>
      <c r="G1234" s="16">
        <v>702.02773544651018</v>
      </c>
      <c r="H1234" s="49">
        <v>639.85156964340138</v>
      </c>
      <c r="I1234" s="125" t="e">
        <f t="shared" si="78"/>
        <v>#N/A</v>
      </c>
      <c r="J1234" s="125" t="e">
        <f t="shared" si="79"/>
        <v>#N/A</v>
      </c>
      <c r="K1234" s="57" t="e">
        <f>VLOOKUP(A1234,'Study area wells'!$A$2:$O$330,6,FALSE)</f>
        <v>#N/A</v>
      </c>
      <c r="L1234" s="82" t="s">
        <v>1297</v>
      </c>
      <c r="M1234" s="17" t="s">
        <v>1263</v>
      </c>
      <c r="N1234" s="62" t="s">
        <v>1102</v>
      </c>
      <c r="O1234" s="87"/>
      <c r="R1234" s="120" t="s">
        <v>28</v>
      </c>
    </row>
    <row r="1235" spans="1:19" ht="15" customHeight="1" x14ac:dyDescent="0.2">
      <c r="A1235" s="39" t="s">
        <v>920</v>
      </c>
      <c r="B1235" s="48">
        <v>240</v>
      </c>
      <c r="C1235" s="15">
        <v>298</v>
      </c>
      <c r="D1235" s="15">
        <f t="shared" si="76"/>
        <v>58</v>
      </c>
      <c r="E1235" s="16">
        <v>73.148430356598595</v>
      </c>
      <c r="F1235" s="16">
        <f t="shared" si="77"/>
        <v>90.825967692776587</v>
      </c>
      <c r="G1235" s="16">
        <v>639.85156964340138</v>
      </c>
      <c r="H1235" s="49">
        <v>622.17403230722346</v>
      </c>
      <c r="I1235" s="125" t="e">
        <f t="shared" si="78"/>
        <v>#N/A</v>
      </c>
      <c r="J1235" s="125" t="e">
        <f t="shared" si="79"/>
        <v>#N/A</v>
      </c>
      <c r="K1235" s="57" t="e">
        <f>VLOOKUP(A1235,'Study area wells'!$A$2:$O$330,6,FALSE)</f>
        <v>#N/A</v>
      </c>
      <c r="L1235" s="82" t="s">
        <v>1072</v>
      </c>
      <c r="M1235" s="17" t="s">
        <v>1263</v>
      </c>
      <c r="N1235" s="62" t="s">
        <v>1102</v>
      </c>
      <c r="O1235" s="87"/>
      <c r="R1235" s="120" t="s">
        <v>28</v>
      </c>
    </row>
    <row r="1236" spans="1:19" ht="15" customHeight="1" x14ac:dyDescent="0.2">
      <c r="A1236" s="39" t="s">
        <v>920</v>
      </c>
      <c r="B1236" s="48">
        <v>298</v>
      </c>
      <c r="C1236" s="15">
        <v>400</v>
      </c>
      <c r="D1236" s="15">
        <f t="shared" si="76"/>
        <v>102</v>
      </c>
      <c r="E1236" s="16">
        <v>90.825967692776587</v>
      </c>
      <c r="F1236" s="16">
        <f t="shared" si="77"/>
        <v>121.91405059433099</v>
      </c>
      <c r="G1236" s="16">
        <v>622.17403230722346</v>
      </c>
      <c r="H1236" s="49">
        <v>591.085949405669</v>
      </c>
      <c r="I1236" s="125" t="e">
        <f t="shared" si="78"/>
        <v>#N/A</v>
      </c>
      <c r="J1236" s="125" t="e">
        <f t="shared" si="79"/>
        <v>#N/A</v>
      </c>
      <c r="K1236" s="57" t="e">
        <f>VLOOKUP(A1236,'Study area wells'!$A$2:$O$330,6,FALSE)</f>
        <v>#N/A</v>
      </c>
      <c r="L1236" s="82" t="s">
        <v>1298</v>
      </c>
      <c r="M1236" s="17" t="s">
        <v>38</v>
      </c>
      <c r="N1236" s="62" t="s">
        <v>1102</v>
      </c>
      <c r="O1236" s="87"/>
      <c r="R1236" s="120" t="s">
        <v>32</v>
      </c>
    </row>
    <row r="1237" spans="1:19" s="13" customFormat="1" ht="15" customHeight="1" x14ac:dyDescent="0.2">
      <c r="A1237" s="38" t="s">
        <v>921</v>
      </c>
      <c r="B1237" s="46">
        <v>0</v>
      </c>
      <c r="C1237" s="11">
        <v>12</v>
      </c>
      <c r="D1237" s="11">
        <f t="shared" si="76"/>
        <v>12</v>
      </c>
      <c r="E1237" s="12">
        <v>0</v>
      </c>
      <c r="F1237" s="12">
        <f t="shared" si="77"/>
        <v>3.6574215178299299</v>
      </c>
      <c r="G1237" s="12">
        <v>810</v>
      </c>
      <c r="H1237" s="47">
        <v>806.3425784821701</v>
      </c>
      <c r="I1237" s="125" t="e">
        <f t="shared" si="78"/>
        <v>#N/A</v>
      </c>
      <c r="J1237" s="125" t="e">
        <f t="shared" si="79"/>
        <v>#N/A</v>
      </c>
      <c r="K1237" s="57" t="e">
        <f>VLOOKUP(A1237,'Study area wells'!$A$2:$O$330,6,FALSE)</f>
        <v>#N/A</v>
      </c>
      <c r="L1237" s="142" t="s">
        <v>1139</v>
      </c>
      <c r="M1237" s="14" t="s">
        <v>3</v>
      </c>
      <c r="N1237" s="61" t="s">
        <v>1102</v>
      </c>
      <c r="O1237" s="90"/>
      <c r="P1237" s="73"/>
      <c r="Q1237" s="114"/>
      <c r="R1237" s="119" t="s">
        <v>22</v>
      </c>
      <c r="S1237" s="58"/>
    </row>
    <row r="1238" spans="1:19" s="13" customFormat="1" ht="15" customHeight="1" x14ac:dyDescent="0.2">
      <c r="A1238" s="38" t="s">
        <v>921</v>
      </c>
      <c r="B1238" s="46">
        <v>12</v>
      </c>
      <c r="C1238" s="11">
        <v>21</v>
      </c>
      <c r="D1238" s="11">
        <f t="shared" si="76"/>
        <v>9</v>
      </c>
      <c r="E1238" s="12">
        <v>3.6574215178299299</v>
      </c>
      <c r="F1238" s="12">
        <f t="shared" si="77"/>
        <v>6.4004876562023769</v>
      </c>
      <c r="G1238" s="12">
        <v>806.3425784821701</v>
      </c>
      <c r="H1238" s="47">
        <v>803.59951234379764</v>
      </c>
      <c r="I1238" s="125" t="e">
        <f t="shared" si="78"/>
        <v>#N/A</v>
      </c>
      <c r="J1238" s="125" t="e">
        <f t="shared" si="79"/>
        <v>#N/A</v>
      </c>
      <c r="K1238" s="57" t="e">
        <f>VLOOKUP(A1238,'Study area wells'!$A$2:$O$330,6,FALSE)</f>
        <v>#N/A</v>
      </c>
      <c r="L1238" s="142" t="s">
        <v>1299</v>
      </c>
      <c r="M1238" s="14" t="s">
        <v>1263</v>
      </c>
      <c r="N1238" s="61" t="s">
        <v>1102</v>
      </c>
      <c r="O1238" s="90"/>
      <c r="P1238" s="73"/>
      <c r="Q1238" s="114"/>
      <c r="R1238" s="119" t="s">
        <v>1016</v>
      </c>
      <c r="S1238" s="58"/>
    </row>
    <row r="1239" spans="1:19" s="13" customFormat="1" ht="15" customHeight="1" x14ac:dyDescent="0.2">
      <c r="A1239" s="38" t="s">
        <v>921</v>
      </c>
      <c r="B1239" s="46">
        <v>21</v>
      </c>
      <c r="C1239" s="11">
        <v>33</v>
      </c>
      <c r="D1239" s="11">
        <f t="shared" si="76"/>
        <v>12</v>
      </c>
      <c r="E1239" s="12">
        <v>6.4004876562023769</v>
      </c>
      <c r="F1239" s="12">
        <f t="shared" si="77"/>
        <v>10.057909174032307</v>
      </c>
      <c r="G1239" s="12">
        <v>803.59951234379764</v>
      </c>
      <c r="H1239" s="47">
        <v>799.94209082596774</v>
      </c>
      <c r="I1239" s="125" t="e">
        <f t="shared" si="78"/>
        <v>#N/A</v>
      </c>
      <c r="J1239" s="125" t="e">
        <f t="shared" si="79"/>
        <v>#N/A</v>
      </c>
      <c r="K1239" s="57" t="e">
        <f>VLOOKUP(A1239,'Study area wells'!$A$2:$O$330,6,FALSE)</f>
        <v>#N/A</v>
      </c>
      <c r="L1239" s="142" t="s">
        <v>1287</v>
      </c>
      <c r="M1239" s="14" t="s">
        <v>2</v>
      </c>
      <c r="N1239" s="61" t="s">
        <v>7</v>
      </c>
      <c r="O1239" s="90"/>
      <c r="P1239" s="73"/>
      <c r="Q1239" s="114"/>
      <c r="R1239" s="119" t="s">
        <v>25</v>
      </c>
      <c r="S1239" s="58"/>
    </row>
    <row r="1240" spans="1:19" s="13" customFormat="1" ht="15" customHeight="1" x14ac:dyDescent="0.2">
      <c r="A1240" s="38" t="s">
        <v>921</v>
      </c>
      <c r="B1240" s="46">
        <v>33</v>
      </c>
      <c r="C1240" s="11">
        <v>48</v>
      </c>
      <c r="D1240" s="11">
        <f t="shared" si="76"/>
        <v>15</v>
      </c>
      <c r="E1240" s="12">
        <v>10.057909174032307</v>
      </c>
      <c r="F1240" s="12">
        <f t="shared" si="77"/>
        <v>14.629686071319719</v>
      </c>
      <c r="G1240" s="12">
        <v>799.94209082596774</v>
      </c>
      <c r="H1240" s="47">
        <v>795.37031392868028</v>
      </c>
      <c r="I1240" s="125" t="e">
        <f t="shared" si="78"/>
        <v>#N/A</v>
      </c>
      <c r="J1240" s="125" t="e">
        <f t="shared" si="79"/>
        <v>#N/A</v>
      </c>
      <c r="K1240" s="57" t="e">
        <f>VLOOKUP(A1240,'Study area wells'!$A$2:$O$330,6,FALSE)</f>
        <v>#N/A</v>
      </c>
      <c r="L1240" s="142" t="s">
        <v>1064</v>
      </c>
      <c r="M1240" s="14" t="s">
        <v>2</v>
      </c>
      <c r="N1240" s="61" t="s">
        <v>7</v>
      </c>
      <c r="O1240" s="90"/>
      <c r="P1240" s="73"/>
      <c r="Q1240" s="114"/>
      <c r="R1240" s="119" t="s">
        <v>25</v>
      </c>
      <c r="S1240" s="58"/>
    </row>
    <row r="1241" spans="1:19" s="13" customFormat="1" ht="15" customHeight="1" x14ac:dyDescent="0.2">
      <c r="A1241" s="38" t="s">
        <v>921</v>
      </c>
      <c r="B1241" s="46">
        <v>48</v>
      </c>
      <c r="C1241" s="11">
        <v>50</v>
      </c>
      <c r="D1241" s="11">
        <f t="shared" si="76"/>
        <v>2</v>
      </c>
      <c r="E1241" s="12">
        <v>14.629686071319719</v>
      </c>
      <c r="F1241" s="12">
        <f t="shared" si="77"/>
        <v>15.239256324291373</v>
      </c>
      <c r="G1241" s="12">
        <v>795.37031392868028</v>
      </c>
      <c r="H1241" s="47">
        <v>794.76074367570868</v>
      </c>
      <c r="I1241" s="125" t="e">
        <f t="shared" si="78"/>
        <v>#N/A</v>
      </c>
      <c r="J1241" s="125" t="e">
        <f t="shared" si="79"/>
        <v>#N/A</v>
      </c>
      <c r="K1241" s="57" t="e">
        <f>VLOOKUP(A1241,'Study area wells'!$A$2:$O$330,6,FALSE)</f>
        <v>#N/A</v>
      </c>
      <c r="L1241" s="142" t="s">
        <v>1074</v>
      </c>
      <c r="M1241" s="14" t="s">
        <v>2</v>
      </c>
      <c r="N1241" s="61" t="s">
        <v>7</v>
      </c>
      <c r="O1241" s="90"/>
      <c r="P1241" s="73"/>
      <c r="Q1241" s="114"/>
      <c r="R1241" s="119" t="s">
        <v>25</v>
      </c>
      <c r="S1241" s="58"/>
    </row>
    <row r="1242" spans="1:19" s="13" customFormat="1" ht="15" customHeight="1" x14ac:dyDescent="0.2">
      <c r="A1242" s="38" t="s">
        <v>921</v>
      </c>
      <c r="B1242" s="46">
        <v>50</v>
      </c>
      <c r="C1242" s="11">
        <v>93</v>
      </c>
      <c r="D1242" s="11">
        <f t="shared" si="76"/>
        <v>43</v>
      </c>
      <c r="E1242" s="12">
        <v>15.239256324291373</v>
      </c>
      <c r="F1242" s="12">
        <f t="shared" si="77"/>
        <v>28.345016763181956</v>
      </c>
      <c r="G1242" s="12">
        <v>794.76074367570868</v>
      </c>
      <c r="H1242" s="47">
        <v>781.654983236818</v>
      </c>
      <c r="I1242" s="125" t="e">
        <f t="shared" si="78"/>
        <v>#N/A</v>
      </c>
      <c r="J1242" s="125" t="e">
        <f t="shared" si="79"/>
        <v>#N/A</v>
      </c>
      <c r="K1242" s="57" t="e">
        <f>VLOOKUP(A1242,'Study area wells'!$A$2:$O$330,6,FALSE)</f>
        <v>#N/A</v>
      </c>
      <c r="L1242" s="142" t="s">
        <v>1300</v>
      </c>
      <c r="M1242" s="14" t="s">
        <v>2</v>
      </c>
      <c r="N1242" s="61" t="s">
        <v>7</v>
      </c>
      <c r="O1242" s="90" t="s">
        <v>1215</v>
      </c>
      <c r="P1242" s="73"/>
      <c r="Q1242" s="114"/>
      <c r="R1242" s="119" t="s">
        <v>25</v>
      </c>
      <c r="S1242" s="58"/>
    </row>
    <row r="1243" spans="1:19" ht="15" customHeight="1" x14ac:dyDescent="0.2">
      <c r="A1243" s="39" t="s">
        <v>922</v>
      </c>
      <c r="B1243" s="48">
        <v>0</v>
      </c>
      <c r="C1243" s="15">
        <v>24</v>
      </c>
      <c r="D1243" s="15">
        <f t="shared" si="76"/>
        <v>24</v>
      </c>
      <c r="E1243" s="16">
        <v>0</v>
      </c>
      <c r="F1243" s="16">
        <f t="shared" si="77"/>
        <v>7.3148430356598597</v>
      </c>
      <c r="G1243" s="16">
        <v>716</v>
      </c>
      <c r="H1243" s="49">
        <v>708.68515696434019</v>
      </c>
      <c r="I1243" s="125" t="e">
        <f t="shared" si="78"/>
        <v>#N/A</v>
      </c>
      <c r="J1243" s="125" t="e">
        <f t="shared" si="79"/>
        <v>#N/A</v>
      </c>
      <c r="K1243" s="57" t="e">
        <f>VLOOKUP(A1243,'Study area wells'!$A$2:$O$330,6,FALSE)</f>
        <v>#N/A</v>
      </c>
      <c r="L1243" s="48" t="s">
        <v>22</v>
      </c>
      <c r="M1243" s="17" t="s">
        <v>3</v>
      </c>
      <c r="N1243" s="62" t="s">
        <v>1102</v>
      </c>
      <c r="O1243" s="87"/>
      <c r="R1243" s="120" t="s">
        <v>22</v>
      </c>
    </row>
    <row r="1244" spans="1:19" ht="15" customHeight="1" x14ac:dyDescent="0.2">
      <c r="A1244" s="39" t="s">
        <v>922</v>
      </c>
      <c r="B1244" s="48">
        <v>24</v>
      </c>
      <c r="C1244" s="15">
        <v>28</v>
      </c>
      <c r="D1244" s="15">
        <f t="shared" si="76"/>
        <v>4</v>
      </c>
      <c r="E1244" s="16">
        <v>7.3148430356598597</v>
      </c>
      <c r="F1244" s="16">
        <f t="shared" si="77"/>
        <v>8.5339835416031686</v>
      </c>
      <c r="G1244" s="16">
        <v>708.68515696434019</v>
      </c>
      <c r="H1244" s="49">
        <v>707.46601645839678</v>
      </c>
      <c r="I1244" s="125" t="e">
        <f t="shared" si="78"/>
        <v>#N/A</v>
      </c>
      <c r="J1244" s="125" t="e">
        <f t="shared" si="79"/>
        <v>#N/A</v>
      </c>
      <c r="K1244" s="57" t="e">
        <f>VLOOKUP(A1244,'Study area wells'!$A$2:$O$330,6,FALSE)</f>
        <v>#N/A</v>
      </c>
      <c r="L1244" s="48" t="s">
        <v>923</v>
      </c>
      <c r="M1244" s="17" t="s">
        <v>1263</v>
      </c>
      <c r="N1244" s="62" t="s">
        <v>1102</v>
      </c>
      <c r="O1244" s="87"/>
      <c r="R1244" s="120" t="s">
        <v>28</v>
      </c>
    </row>
    <row r="1245" spans="1:19" ht="15" customHeight="1" x14ac:dyDescent="0.2">
      <c r="A1245" s="39" t="s">
        <v>922</v>
      </c>
      <c r="B1245" s="48">
        <v>28</v>
      </c>
      <c r="C1245" s="15">
        <v>374</v>
      </c>
      <c r="D1245" s="15">
        <f t="shared" si="76"/>
        <v>346</v>
      </c>
      <c r="E1245" s="16">
        <v>8.5339835416031686</v>
      </c>
      <c r="F1245" s="16">
        <f t="shared" si="77"/>
        <v>113.98963730569947</v>
      </c>
      <c r="G1245" s="16">
        <v>707.46601645839678</v>
      </c>
      <c r="H1245" s="49">
        <v>602.01036269430051</v>
      </c>
      <c r="I1245" s="125" t="e">
        <f t="shared" si="78"/>
        <v>#N/A</v>
      </c>
      <c r="J1245" s="125" t="e">
        <f t="shared" si="79"/>
        <v>#N/A</v>
      </c>
      <c r="K1245" s="57" t="e">
        <f>VLOOKUP(A1245,'Study area wells'!$A$2:$O$330,6,FALSE)</f>
        <v>#N/A</v>
      </c>
      <c r="L1245" s="48" t="s">
        <v>908</v>
      </c>
      <c r="M1245" s="17" t="s">
        <v>1263</v>
      </c>
      <c r="N1245" s="62" t="s">
        <v>1102</v>
      </c>
      <c r="O1245" s="87"/>
      <c r="R1245" s="120" t="s">
        <v>1028</v>
      </c>
    </row>
    <row r="1246" spans="1:19" ht="15" customHeight="1" x14ac:dyDescent="0.2">
      <c r="A1246" s="39" t="s">
        <v>922</v>
      </c>
      <c r="B1246" s="48">
        <v>374</v>
      </c>
      <c r="C1246" s="15">
        <v>378</v>
      </c>
      <c r="D1246" s="15">
        <f t="shared" si="76"/>
        <v>4</v>
      </c>
      <c r="E1246" s="16">
        <v>113.98963730569947</v>
      </c>
      <c r="F1246" s="16">
        <f t="shared" si="77"/>
        <v>115.20877781164279</v>
      </c>
      <c r="G1246" s="16">
        <v>602.01036269430051</v>
      </c>
      <c r="H1246" s="49">
        <v>600.79122218835721</v>
      </c>
      <c r="I1246" s="125" t="e">
        <f t="shared" si="78"/>
        <v>#N/A</v>
      </c>
      <c r="J1246" s="125" t="e">
        <f t="shared" si="79"/>
        <v>#N/A</v>
      </c>
      <c r="K1246" s="57" t="e">
        <f>VLOOKUP(A1246,'Study area wells'!$A$2:$O$330,6,FALSE)</f>
        <v>#N/A</v>
      </c>
      <c r="L1246" s="48" t="s">
        <v>924</v>
      </c>
      <c r="M1246" s="17" t="s">
        <v>42</v>
      </c>
      <c r="N1246" s="62" t="s">
        <v>1894</v>
      </c>
      <c r="O1246" s="87"/>
      <c r="R1246" s="120" t="s">
        <v>158</v>
      </c>
    </row>
    <row r="1247" spans="1:19" ht="15" customHeight="1" x14ac:dyDescent="0.2">
      <c r="A1247" s="39" t="s">
        <v>922</v>
      </c>
      <c r="B1247" s="48">
        <v>378</v>
      </c>
      <c r="C1247" s="15">
        <v>381</v>
      </c>
      <c r="D1247" s="15">
        <f t="shared" si="76"/>
        <v>3</v>
      </c>
      <c r="E1247" s="16">
        <v>115.20877781164279</v>
      </c>
      <c r="F1247" s="16">
        <f t="shared" si="77"/>
        <v>116.12313319110027</v>
      </c>
      <c r="G1247" s="16">
        <v>600.79122218835721</v>
      </c>
      <c r="H1247" s="49">
        <v>599.87686680889976</v>
      </c>
      <c r="I1247" s="125" t="e">
        <f t="shared" si="78"/>
        <v>#N/A</v>
      </c>
      <c r="J1247" s="125" t="e">
        <f t="shared" si="79"/>
        <v>#N/A</v>
      </c>
      <c r="K1247" s="57" t="e">
        <f>VLOOKUP(A1247,'Study area wells'!$A$2:$O$330,6,FALSE)</f>
        <v>#N/A</v>
      </c>
      <c r="L1247" s="48" t="s">
        <v>925</v>
      </c>
      <c r="M1247" s="17" t="s">
        <v>3</v>
      </c>
      <c r="N1247" s="62" t="s">
        <v>1102</v>
      </c>
      <c r="O1247" s="87"/>
    </row>
    <row r="1248" spans="1:19" ht="15" customHeight="1" x14ac:dyDescent="0.2">
      <c r="A1248" s="39" t="s">
        <v>922</v>
      </c>
      <c r="B1248" s="48">
        <v>381</v>
      </c>
      <c r="C1248" s="15">
        <v>384</v>
      </c>
      <c r="D1248" s="15">
        <f t="shared" si="76"/>
        <v>3</v>
      </c>
      <c r="E1248" s="16">
        <v>116.12313319110027</v>
      </c>
      <c r="F1248" s="16">
        <f t="shared" si="77"/>
        <v>117.03748857055776</v>
      </c>
      <c r="G1248" s="16">
        <v>599.87686680889976</v>
      </c>
      <c r="H1248" s="49">
        <v>598.9625114294422</v>
      </c>
      <c r="I1248" s="125" t="e">
        <f t="shared" si="78"/>
        <v>#N/A</v>
      </c>
      <c r="J1248" s="125" t="e">
        <f t="shared" si="79"/>
        <v>#N/A</v>
      </c>
      <c r="K1248" s="57" t="e">
        <f>VLOOKUP(A1248,'Study area wells'!$A$2:$O$330,6,FALSE)</f>
        <v>#N/A</v>
      </c>
      <c r="L1248" s="48" t="s">
        <v>926</v>
      </c>
      <c r="M1248" s="17" t="s">
        <v>42</v>
      </c>
      <c r="N1248" s="62" t="s">
        <v>1894</v>
      </c>
      <c r="O1248" s="87"/>
      <c r="R1248" s="120" t="s">
        <v>1013</v>
      </c>
    </row>
    <row r="1249" spans="1:19" ht="15" customHeight="1" x14ac:dyDescent="0.2">
      <c r="A1249" s="39" t="s">
        <v>922</v>
      </c>
      <c r="B1249" s="48">
        <v>384</v>
      </c>
      <c r="C1249" s="15">
        <v>386</v>
      </c>
      <c r="D1249" s="15">
        <f t="shared" si="76"/>
        <v>2</v>
      </c>
      <c r="E1249" s="16">
        <v>117.03748857055776</v>
      </c>
      <c r="F1249" s="16">
        <f t="shared" si="77"/>
        <v>117.64705882352941</v>
      </c>
      <c r="G1249" s="16">
        <v>598.9625114294422</v>
      </c>
      <c r="H1249" s="49">
        <v>598.35294117647061</v>
      </c>
      <c r="I1249" s="125" t="e">
        <f t="shared" si="78"/>
        <v>#N/A</v>
      </c>
      <c r="J1249" s="125" t="e">
        <f t="shared" si="79"/>
        <v>#N/A</v>
      </c>
      <c r="K1249" s="57" t="e">
        <f>VLOOKUP(A1249,'Study area wells'!$A$2:$O$330,6,FALSE)</f>
        <v>#N/A</v>
      </c>
      <c r="L1249" s="48" t="s">
        <v>927</v>
      </c>
      <c r="M1249" s="17" t="s">
        <v>4</v>
      </c>
      <c r="N1249" s="62" t="s">
        <v>1894</v>
      </c>
      <c r="O1249" s="87"/>
      <c r="R1249" s="120" t="s">
        <v>1017</v>
      </c>
    </row>
    <row r="1250" spans="1:19" ht="15" customHeight="1" x14ac:dyDescent="0.2">
      <c r="A1250" s="39" t="s">
        <v>922</v>
      </c>
      <c r="B1250" s="48">
        <v>386</v>
      </c>
      <c r="C1250" s="15">
        <v>440</v>
      </c>
      <c r="D1250" s="15">
        <f t="shared" si="76"/>
        <v>54</v>
      </c>
      <c r="E1250" s="16">
        <v>117.64705882352941</v>
      </c>
      <c r="F1250" s="16">
        <f t="shared" si="77"/>
        <v>134.1054556537641</v>
      </c>
      <c r="G1250" s="16">
        <v>598.35294117647061</v>
      </c>
      <c r="H1250" s="49">
        <v>581.89454434623588</v>
      </c>
      <c r="I1250" s="125" t="e">
        <f t="shared" si="78"/>
        <v>#N/A</v>
      </c>
      <c r="J1250" s="125" t="e">
        <f t="shared" si="79"/>
        <v>#N/A</v>
      </c>
      <c r="K1250" s="57" t="e">
        <f>VLOOKUP(A1250,'Study area wells'!$A$2:$O$330,6,FALSE)</f>
        <v>#N/A</v>
      </c>
      <c r="L1250" s="48" t="s">
        <v>928</v>
      </c>
      <c r="M1250" s="17" t="s">
        <v>2</v>
      </c>
      <c r="N1250" s="62" t="s">
        <v>7</v>
      </c>
      <c r="O1250" s="87"/>
      <c r="R1250" s="120" t="s">
        <v>25</v>
      </c>
    </row>
    <row r="1251" spans="1:19" s="13" customFormat="1" ht="15" customHeight="1" x14ac:dyDescent="0.2">
      <c r="A1251" s="38" t="s">
        <v>929</v>
      </c>
      <c r="B1251" s="46">
        <v>0</v>
      </c>
      <c r="C1251" s="11">
        <v>20</v>
      </c>
      <c r="D1251" s="11">
        <f t="shared" si="76"/>
        <v>20</v>
      </c>
      <c r="E1251" s="12">
        <v>0</v>
      </c>
      <c r="F1251" s="12">
        <f t="shared" si="77"/>
        <v>6.0957025297165499</v>
      </c>
      <c r="G1251" s="12">
        <v>708</v>
      </c>
      <c r="H1251" s="47">
        <v>701.9042974702835</v>
      </c>
      <c r="I1251" s="125" t="e">
        <f t="shared" si="78"/>
        <v>#N/A</v>
      </c>
      <c r="J1251" s="125" t="e">
        <f t="shared" si="79"/>
        <v>#N/A</v>
      </c>
      <c r="K1251" s="57" t="e">
        <f>VLOOKUP(A1251,'Study area wells'!$A$2:$O$330,6,FALSE)</f>
        <v>#N/A</v>
      </c>
      <c r="L1251" s="142" t="s">
        <v>1139</v>
      </c>
      <c r="M1251" s="14" t="s">
        <v>3</v>
      </c>
      <c r="N1251" s="61" t="s">
        <v>1102</v>
      </c>
      <c r="O1251" s="90"/>
      <c r="P1251" s="73"/>
      <c r="Q1251" s="114"/>
      <c r="R1251" s="119" t="s">
        <v>22</v>
      </c>
      <c r="S1251" s="58"/>
    </row>
    <row r="1252" spans="1:19" s="13" customFormat="1" ht="15" customHeight="1" x14ac:dyDescent="0.2">
      <c r="A1252" s="38" t="s">
        <v>929</v>
      </c>
      <c r="B1252" s="46">
        <v>20</v>
      </c>
      <c r="C1252" s="11">
        <v>33</v>
      </c>
      <c r="D1252" s="11">
        <f t="shared" si="76"/>
        <v>13</v>
      </c>
      <c r="E1252" s="12">
        <v>6.0957025297165499</v>
      </c>
      <c r="F1252" s="12">
        <f t="shared" si="77"/>
        <v>10.057909174032307</v>
      </c>
      <c r="G1252" s="12">
        <v>701.9042974702835</v>
      </c>
      <c r="H1252" s="47">
        <v>697.94209082596774</v>
      </c>
      <c r="I1252" s="125" t="e">
        <f t="shared" si="78"/>
        <v>#N/A</v>
      </c>
      <c r="J1252" s="125" t="e">
        <f t="shared" si="79"/>
        <v>#N/A</v>
      </c>
      <c r="K1252" s="57" t="e">
        <f>VLOOKUP(A1252,'Study area wells'!$A$2:$O$330,6,FALSE)</f>
        <v>#N/A</v>
      </c>
      <c r="L1252" s="142" t="s">
        <v>930</v>
      </c>
      <c r="M1252" s="14" t="s">
        <v>3</v>
      </c>
      <c r="N1252" s="61" t="s">
        <v>1102</v>
      </c>
      <c r="O1252" s="90"/>
      <c r="P1252" s="73"/>
      <c r="Q1252" s="114"/>
      <c r="R1252" s="119" t="s">
        <v>22</v>
      </c>
      <c r="S1252" s="58"/>
    </row>
    <row r="1253" spans="1:19" s="13" customFormat="1" ht="15" customHeight="1" x14ac:dyDescent="0.2">
      <c r="A1253" s="38" t="s">
        <v>929</v>
      </c>
      <c r="B1253" s="46">
        <v>33</v>
      </c>
      <c r="C1253" s="11">
        <v>80</v>
      </c>
      <c r="D1253" s="11">
        <f t="shared" si="76"/>
        <v>47</v>
      </c>
      <c r="E1253" s="12">
        <v>10.057909174032307</v>
      </c>
      <c r="F1253" s="12">
        <f t="shared" si="77"/>
        <v>24.3828101188662</v>
      </c>
      <c r="G1253" s="12">
        <v>697.94209082596774</v>
      </c>
      <c r="H1253" s="47">
        <v>683.61718988113375</v>
      </c>
      <c r="I1253" s="125" t="e">
        <f t="shared" si="78"/>
        <v>#N/A</v>
      </c>
      <c r="J1253" s="125" t="e">
        <f t="shared" si="79"/>
        <v>#N/A</v>
      </c>
      <c r="K1253" s="57" t="e">
        <f>VLOOKUP(A1253,'Study area wells'!$A$2:$O$330,6,FALSE)</f>
        <v>#N/A</v>
      </c>
      <c r="L1253" s="142" t="s">
        <v>1301</v>
      </c>
      <c r="M1253" s="14" t="s">
        <v>2</v>
      </c>
      <c r="N1253" s="61" t="s">
        <v>7</v>
      </c>
      <c r="O1253" s="90" t="s">
        <v>1302</v>
      </c>
      <c r="P1253" s="73"/>
      <c r="Q1253" s="114"/>
      <c r="R1253" s="119" t="s">
        <v>25</v>
      </c>
      <c r="S1253" s="58"/>
    </row>
    <row r="1254" spans="1:19" ht="15" customHeight="1" x14ac:dyDescent="0.2">
      <c r="A1254" s="39" t="s">
        <v>931</v>
      </c>
      <c r="B1254" s="48">
        <v>0</v>
      </c>
      <c r="C1254" s="15">
        <v>34</v>
      </c>
      <c r="D1254" s="15">
        <f t="shared" si="76"/>
        <v>34</v>
      </c>
      <c r="E1254" s="16">
        <v>0</v>
      </c>
      <c r="F1254" s="16">
        <f t="shared" si="77"/>
        <v>10.362694300518134</v>
      </c>
      <c r="G1254" s="16">
        <v>712</v>
      </c>
      <c r="H1254" s="49">
        <v>701.63730569948189</v>
      </c>
      <c r="I1254" s="125" t="e">
        <f t="shared" si="78"/>
        <v>#N/A</v>
      </c>
      <c r="J1254" s="125" t="e">
        <f t="shared" si="79"/>
        <v>#N/A</v>
      </c>
      <c r="K1254" s="57" t="e">
        <f>VLOOKUP(A1254,'Study area wells'!$A$2:$O$330,6,FALSE)</f>
        <v>#N/A</v>
      </c>
      <c r="L1254" s="48" t="s">
        <v>932</v>
      </c>
      <c r="M1254" s="17" t="s">
        <v>1263</v>
      </c>
      <c r="N1254" s="62" t="s">
        <v>1102</v>
      </c>
      <c r="O1254" s="87"/>
      <c r="R1254" s="120" t="s">
        <v>28</v>
      </c>
    </row>
    <row r="1255" spans="1:19" ht="15" customHeight="1" x14ac:dyDescent="0.2">
      <c r="A1255" s="39" t="s">
        <v>931</v>
      </c>
      <c r="B1255" s="48">
        <v>34</v>
      </c>
      <c r="C1255" s="15">
        <v>180</v>
      </c>
      <c r="D1255" s="15">
        <f t="shared" si="76"/>
        <v>146</v>
      </c>
      <c r="E1255" s="16">
        <v>10.362694300518134</v>
      </c>
      <c r="F1255" s="16">
        <f t="shared" si="77"/>
        <v>54.861322767448947</v>
      </c>
      <c r="G1255" s="16">
        <v>701.63730569948189</v>
      </c>
      <c r="H1255" s="49">
        <v>657.138677232551</v>
      </c>
      <c r="I1255" s="125" t="e">
        <f t="shared" si="78"/>
        <v>#N/A</v>
      </c>
      <c r="J1255" s="125" t="e">
        <f t="shared" si="79"/>
        <v>#N/A</v>
      </c>
      <c r="K1255" s="57" t="e">
        <f>VLOOKUP(A1255,'Study area wells'!$A$2:$O$330,6,FALSE)</f>
        <v>#N/A</v>
      </c>
      <c r="L1255" s="48" t="s">
        <v>1303</v>
      </c>
      <c r="M1255" s="17" t="s">
        <v>2</v>
      </c>
      <c r="N1255" s="62" t="s">
        <v>7</v>
      </c>
      <c r="O1255" s="87" t="s">
        <v>1304</v>
      </c>
      <c r="R1255" s="120" t="s">
        <v>25</v>
      </c>
    </row>
    <row r="1256" spans="1:19" s="13" customFormat="1" ht="15" customHeight="1" x14ac:dyDescent="0.2">
      <c r="A1256" s="38" t="s">
        <v>933</v>
      </c>
      <c r="B1256" s="46">
        <v>40</v>
      </c>
      <c r="C1256" s="11">
        <v>55</v>
      </c>
      <c r="D1256" s="11">
        <f t="shared" si="76"/>
        <v>15</v>
      </c>
      <c r="E1256" s="12">
        <v>12.1914050594331</v>
      </c>
      <c r="F1256" s="12">
        <f t="shared" si="77"/>
        <v>16.763181956720512</v>
      </c>
      <c r="G1256" s="12">
        <v>723.80859494056688</v>
      </c>
      <c r="H1256" s="47">
        <v>719.23681804327953</v>
      </c>
      <c r="I1256" s="125" t="e">
        <f t="shared" si="78"/>
        <v>#N/A</v>
      </c>
      <c r="J1256" s="125" t="e">
        <f t="shared" si="79"/>
        <v>#N/A</v>
      </c>
      <c r="K1256" s="57" t="e">
        <f>VLOOKUP(A1256,'Study area wells'!$A$2:$O$330,6,FALSE)</f>
        <v>#N/A</v>
      </c>
      <c r="L1256" s="46" t="s">
        <v>934</v>
      </c>
      <c r="M1256" s="14" t="s">
        <v>1091</v>
      </c>
      <c r="N1256" s="61" t="s">
        <v>7</v>
      </c>
      <c r="O1256" s="90"/>
      <c r="P1256" s="73"/>
      <c r="Q1256" s="114"/>
      <c r="R1256" s="119" t="s">
        <v>25</v>
      </c>
      <c r="S1256" s="58"/>
    </row>
    <row r="1257" spans="1:19" s="13" customFormat="1" ht="15" customHeight="1" x14ac:dyDescent="0.2">
      <c r="A1257" s="38" t="s">
        <v>933</v>
      </c>
      <c r="B1257" s="46">
        <v>55</v>
      </c>
      <c r="C1257" s="11">
        <v>115</v>
      </c>
      <c r="D1257" s="11">
        <f t="shared" si="76"/>
        <v>60</v>
      </c>
      <c r="E1257" s="12">
        <v>16.763181956720512</v>
      </c>
      <c r="F1257" s="12">
        <f t="shared" si="77"/>
        <v>35.050289545870157</v>
      </c>
      <c r="G1257" s="12">
        <v>719.23681804327953</v>
      </c>
      <c r="H1257" s="47">
        <v>700.9497104541299</v>
      </c>
      <c r="I1257" s="125" t="e">
        <f t="shared" si="78"/>
        <v>#N/A</v>
      </c>
      <c r="J1257" s="125" t="e">
        <f t="shared" si="79"/>
        <v>#N/A</v>
      </c>
      <c r="K1257" s="57" t="e">
        <f>VLOOKUP(A1257,'Study area wells'!$A$2:$O$330,6,FALSE)</f>
        <v>#N/A</v>
      </c>
      <c r="L1257" s="46" t="s">
        <v>935</v>
      </c>
      <c r="M1257" s="14" t="s">
        <v>1091</v>
      </c>
      <c r="N1257" s="61" t="s">
        <v>7</v>
      </c>
      <c r="O1257" s="90" t="s">
        <v>1305</v>
      </c>
      <c r="P1257" s="73"/>
      <c r="Q1257" s="114"/>
      <c r="R1257" s="119" t="s">
        <v>25</v>
      </c>
      <c r="S1257" s="58"/>
    </row>
    <row r="1258" spans="1:19" ht="15" customHeight="1" x14ac:dyDescent="0.2">
      <c r="A1258" s="39" t="s">
        <v>936</v>
      </c>
      <c r="B1258" s="48">
        <v>0</v>
      </c>
      <c r="C1258" s="15">
        <v>4</v>
      </c>
      <c r="D1258" s="15">
        <f t="shared" si="76"/>
        <v>4</v>
      </c>
      <c r="E1258" s="16">
        <v>0</v>
      </c>
      <c r="F1258" s="16">
        <f t="shared" si="77"/>
        <v>1.2191405059433098</v>
      </c>
      <c r="G1258" s="16">
        <v>752</v>
      </c>
      <c r="H1258" s="49">
        <v>750.7808594940567</v>
      </c>
      <c r="I1258" s="125" t="e">
        <f t="shared" si="78"/>
        <v>#N/A</v>
      </c>
      <c r="J1258" s="125" t="e">
        <f t="shared" si="79"/>
        <v>#N/A</v>
      </c>
      <c r="K1258" s="57" t="e">
        <f>VLOOKUP(A1258,'Study area wells'!$A$2:$O$330,6,FALSE)</f>
        <v>#N/A</v>
      </c>
      <c r="L1258" s="82" t="s">
        <v>721</v>
      </c>
      <c r="M1258" s="17" t="s">
        <v>1263</v>
      </c>
      <c r="N1258" s="62" t="s">
        <v>1102</v>
      </c>
      <c r="O1258" s="87"/>
      <c r="R1258" s="120" t="s">
        <v>28</v>
      </c>
    </row>
    <row r="1259" spans="1:19" ht="15" customHeight="1" x14ac:dyDescent="0.2">
      <c r="A1259" s="39" t="s">
        <v>936</v>
      </c>
      <c r="B1259" s="48">
        <v>4</v>
      </c>
      <c r="C1259" s="15">
        <v>20</v>
      </c>
      <c r="D1259" s="15">
        <f t="shared" si="76"/>
        <v>16</v>
      </c>
      <c r="E1259" s="16">
        <v>1.2191405059433098</v>
      </c>
      <c r="F1259" s="16">
        <f t="shared" si="77"/>
        <v>6.0957025297165499</v>
      </c>
      <c r="G1259" s="16">
        <v>750.7808594940567</v>
      </c>
      <c r="H1259" s="49">
        <v>745.9042974702835</v>
      </c>
      <c r="I1259" s="125" t="e">
        <f t="shared" si="78"/>
        <v>#N/A</v>
      </c>
      <c r="J1259" s="125" t="e">
        <f t="shared" si="79"/>
        <v>#N/A</v>
      </c>
      <c r="K1259" s="57" t="e">
        <f>VLOOKUP(A1259,'Study area wells'!$A$2:$O$330,6,FALSE)</f>
        <v>#N/A</v>
      </c>
      <c r="L1259" s="82" t="s">
        <v>1306</v>
      </c>
      <c r="M1259" s="17" t="s">
        <v>1091</v>
      </c>
      <c r="N1259" s="62" t="s">
        <v>7</v>
      </c>
      <c r="O1259" s="87"/>
      <c r="R1259" s="120" t="s">
        <v>29</v>
      </c>
    </row>
    <row r="1260" spans="1:19" ht="15" customHeight="1" x14ac:dyDescent="0.2">
      <c r="A1260" s="39" t="s">
        <v>936</v>
      </c>
      <c r="B1260" s="48">
        <v>20</v>
      </c>
      <c r="C1260" s="15">
        <v>42</v>
      </c>
      <c r="D1260" s="15">
        <f t="shared" si="76"/>
        <v>22</v>
      </c>
      <c r="E1260" s="16">
        <v>6.0957025297165499</v>
      </c>
      <c r="F1260" s="16">
        <f t="shared" si="77"/>
        <v>12.800975312404754</v>
      </c>
      <c r="G1260" s="16">
        <v>745.9042974702835</v>
      </c>
      <c r="H1260" s="49">
        <v>739.19902468759528</v>
      </c>
      <c r="I1260" s="125" t="e">
        <f t="shared" si="78"/>
        <v>#N/A</v>
      </c>
      <c r="J1260" s="125" t="e">
        <f t="shared" si="79"/>
        <v>#N/A</v>
      </c>
      <c r="K1260" s="57" t="e">
        <f>VLOOKUP(A1260,'Study area wells'!$A$2:$O$330,6,FALSE)</f>
        <v>#N/A</v>
      </c>
      <c r="L1260" s="82" t="s">
        <v>937</v>
      </c>
      <c r="M1260" s="17" t="s">
        <v>2</v>
      </c>
      <c r="N1260" s="62" t="s">
        <v>7</v>
      </c>
      <c r="O1260" s="87"/>
    </row>
    <row r="1261" spans="1:19" ht="15" customHeight="1" x14ac:dyDescent="0.2">
      <c r="A1261" s="39" t="s">
        <v>936</v>
      </c>
      <c r="B1261" s="48">
        <v>42</v>
      </c>
      <c r="C1261" s="15">
        <v>90</v>
      </c>
      <c r="D1261" s="15">
        <f t="shared" si="76"/>
        <v>48</v>
      </c>
      <c r="E1261" s="16">
        <v>12.800975312404754</v>
      </c>
      <c r="F1261" s="16">
        <f t="shared" si="77"/>
        <v>27.430661383724473</v>
      </c>
      <c r="G1261" s="16">
        <v>739.19902468759528</v>
      </c>
      <c r="H1261" s="49">
        <v>724.56933861627556</v>
      </c>
      <c r="I1261" s="125" t="e">
        <f t="shared" si="78"/>
        <v>#N/A</v>
      </c>
      <c r="J1261" s="125" t="e">
        <f t="shared" si="79"/>
        <v>#N/A</v>
      </c>
      <c r="K1261" s="57" t="e">
        <f>VLOOKUP(A1261,'Study area wells'!$A$2:$O$330,6,FALSE)</f>
        <v>#N/A</v>
      </c>
      <c r="L1261" s="82" t="s">
        <v>1307</v>
      </c>
      <c r="M1261" s="17" t="s">
        <v>1091</v>
      </c>
      <c r="N1261" s="62" t="s">
        <v>7</v>
      </c>
      <c r="O1261" s="87"/>
      <c r="R1261" s="120" t="s">
        <v>29</v>
      </c>
    </row>
    <row r="1262" spans="1:19" ht="15" customHeight="1" x14ac:dyDescent="0.2">
      <c r="A1262" s="39" t="s">
        <v>936</v>
      </c>
      <c r="B1262" s="48">
        <v>90</v>
      </c>
      <c r="C1262" s="15">
        <v>123</v>
      </c>
      <c r="D1262" s="15">
        <f t="shared" si="76"/>
        <v>33</v>
      </c>
      <c r="E1262" s="16">
        <v>27.430661383724473</v>
      </c>
      <c r="F1262" s="16">
        <f t="shared" si="77"/>
        <v>37.48857055775678</v>
      </c>
      <c r="G1262" s="16">
        <v>724.56933861627556</v>
      </c>
      <c r="H1262" s="49">
        <v>714.51142944224318</v>
      </c>
      <c r="I1262" s="125" t="e">
        <f t="shared" si="78"/>
        <v>#N/A</v>
      </c>
      <c r="J1262" s="125" t="e">
        <f t="shared" si="79"/>
        <v>#N/A</v>
      </c>
      <c r="K1262" s="57" t="e">
        <f>VLOOKUP(A1262,'Study area wells'!$A$2:$O$330,6,FALSE)</f>
        <v>#N/A</v>
      </c>
      <c r="L1262" s="82" t="s">
        <v>1308</v>
      </c>
      <c r="M1262" s="17" t="s">
        <v>1091</v>
      </c>
      <c r="N1262" s="62" t="s">
        <v>7</v>
      </c>
      <c r="O1262" s="87"/>
      <c r="R1262" s="120" t="s">
        <v>1035</v>
      </c>
    </row>
    <row r="1263" spans="1:19" ht="15" customHeight="1" x14ac:dyDescent="0.2">
      <c r="A1263" s="39" t="s">
        <v>936</v>
      </c>
      <c r="B1263" s="48">
        <v>123</v>
      </c>
      <c r="C1263" s="15">
        <v>135</v>
      </c>
      <c r="D1263" s="15">
        <f t="shared" si="76"/>
        <v>12</v>
      </c>
      <c r="E1263" s="16">
        <v>37.48857055775678</v>
      </c>
      <c r="F1263" s="16">
        <f t="shared" si="77"/>
        <v>41.145992075586712</v>
      </c>
      <c r="G1263" s="16">
        <v>714.51142944224318</v>
      </c>
      <c r="H1263" s="49">
        <v>710.85400792441328</v>
      </c>
      <c r="I1263" s="125" t="e">
        <f t="shared" si="78"/>
        <v>#N/A</v>
      </c>
      <c r="J1263" s="125" t="e">
        <f t="shared" si="79"/>
        <v>#N/A</v>
      </c>
      <c r="K1263" s="57" t="e">
        <f>VLOOKUP(A1263,'Study area wells'!$A$2:$O$330,6,FALSE)</f>
        <v>#N/A</v>
      </c>
      <c r="L1263" s="82" t="s">
        <v>1309</v>
      </c>
      <c r="M1263" s="17" t="s">
        <v>1</v>
      </c>
      <c r="N1263" s="62" t="s">
        <v>7</v>
      </c>
      <c r="O1263" s="87" t="s">
        <v>1310</v>
      </c>
      <c r="R1263" s="120" t="s">
        <v>29</v>
      </c>
    </row>
    <row r="1264" spans="1:19" ht="15" customHeight="1" x14ac:dyDescent="0.2">
      <c r="A1264" s="39" t="s">
        <v>936</v>
      </c>
      <c r="B1264" s="48">
        <v>135</v>
      </c>
      <c r="C1264" s="15">
        <v>136</v>
      </c>
      <c r="D1264" s="15">
        <f t="shared" si="76"/>
        <v>1</v>
      </c>
      <c r="E1264" s="16">
        <v>41.145992075586712</v>
      </c>
      <c r="F1264" s="16">
        <f t="shared" si="77"/>
        <v>41.450777202072537</v>
      </c>
      <c r="G1264" s="16">
        <v>710.85400792441328</v>
      </c>
      <c r="H1264" s="49">
        <v>710.54922279792743</v>
      </c>
      <c r="I1264" s="125" t="e">
        <f t="shared" si="78"/>
        <v>#N/A</v>
      </c>
      <c r="J1264" s="125" t="e">
        <f t="shared" si="79"/>
        <v>#N/A</v>
      </c>
      <c r="K1264" s="57" t="e">
        <f>VLOOKUP(A1264,'Study area wells'!$A$2:$O$330,6,FALSE)</f>
        <v>#N/A</v>
      </c>
      <c r="L1264" s="82" t="s">
        <v>938</v>
      </c>
      <c r="M1264" s="17" t="s">
        <v>2</v>
      </c>
      <c r="N1264" s="62" t="s">
        <v>7</v>
      </c>
      <c r="O1264" s="87"/>
      <c r="R1264" s="120" t="s">
        <v>25</v>
      </c>
    </row>
    <row r="1265" spans="1:19" s="13" customFormat="1" ht="15" customHeight="1" x14ac:dyDescent="0.2">
      <c r="A1265" s="38" t="s">
        <v>939</v>
      </c>
      <c r="B1265" s="46">
        <v>0</v>
      </c>
      <c r="C1265" s="11">
        <v>26</v>
      </c>
      <c r="D1265" s="11">
        <f t="shared" si="76"/>
        <v>26</v>
      </c>
      <c r="E1265" s="12">
        <v>0</v>
      </c>
      <c r="F1265" s="12">
        <f t="shared" si="77"/>
        <v>7.9244132886315146</v>
      </c>
      <c r="G1265" s="12">
        <v>869</v>
      </c>
      <c r="H1265" s="47">
        <v>861.07558671136849</v>
      </c>
      <c r="I1265" s="125" t="e">
        <f t="shared" si="78"/>
        <v>#N/A</v>
      </c>
      <c r="J1265" s="125" t="e">
        <f t="shared" si="79"/>
        <v>#N/A</v>
      </c>
      <c r="K1265" s="57" t="e">
        <f>VLOOKUP(A1265,'Study area wells'!$A$2:$O$330,6,FALSE)</f>
        <v>#N/A</v>
      </c>
      <c r="L1265" s="142" t="s">
        <v>940</v>
      </c>
      <c r="M1265" s="14" t="s">
        <v>1263</v>
      </c>
      <c r="N1265" s="61" t="s">
        <v>1102</v>
      </c>
      <c r="O1265" s="90"/>
      <c r="P1265" s="73"/>
      <c r="Q1265" s="114"/>
      <c r="R1265" s="119" t="s">
        <v>28</v>
      </c>
      <c r="S1265" s="58"/>
    </row>
    <row r="1266" spans="1:19" s="13" customFormat="1" ht="15" customHeight="1" x14ac:dyDescent="0.2">
      <c r="A1266" s="38" t="s">
        <v>939</v>
      </c>
      <c r="B1266" s="46">
        <v>26</v>
      </c>
      <c r="C1266" s="11">
        <v>240</v>
      </c>
      <c r="D1266" s="11">
        <f t="shared" si="76"/>
        <v>214</v>
      </c>
      <c r="E1266" s="12">
        <v>7.9244132886315146</v>
      </c>
      <c r="F1266" s="12">
        <f t="shared" si="77"/>
        <v>73.148430356598595</v>
      </c>
      <c r="G1266" s="12">
        <v>861.07558671136849</v>
      </c>
      <c r="H1266" s="47">
        <v>795.85156964340138</v>
      </c>
      <c r="I1266" s="125" t="e">
        <f t="shared" si="78"/>
        <v>#N/A</v>
      </c>
      <c r="J1266" s="125" t="e">
        <f t="shared" si="79"/>
        <v>#N/A</v>
      </c>
      <c r="K1266" s="57" t="e">
        <f>VLOOKUP(A1266,'Study area wells'!$A$2:$O$330,6,FALSE)</f>
        <v>#N/A</v>
      </c>
      <c r="L1266" s="142" t="s">
        <v>1311</v>
      </c>
      <c r="M1266" s="14" t="s">
        <v>2</v>
      </c>
      <c r="N1266" s="61" t="s">
        <v>7</v>
      </c>
      <c r="O1266" s="90" t="s">
        <v>1312</v>
      </c>
      <c r="P1266" s="73"/>
      <c r="Q1266" s="114"/>
      <c r="R1266" s="119" t="s">
        <v>25</v>
      </c>
      <c r="S1266" s="58"/>
    </row>
    <row r="1267" spans="1:19" ht="15" customHeight="1" x14ac:dyDescent="0.2">
      <c r="A1267" s="39" t="s">
        <v>941</v>
      </c>
      <c r="B1267" s="48">
        <v>0</v>
      </c>
      <c r="C1267" s="15">
        <v>56</v>
      </c>
      <c r="D1267" s="15">
        <f t="shared" si="76"/>
        <v>56</v>
      </c>
      <c r="E1267" s="16">
        <v>0</v>
      </c>
      <c r="F1267" s="16">
        <f t="shared" si="77"/>
        <v>17.067967083206337</v>
      </c>
      <c r="G1267" s="16">
        <v>622</v>
      </c>
      <c r="H1267" s="49">
        <v>604.93203291679367</v>
      </c>
      <c r="I1267" s="125" t="e">
        <f t="shared" si="78"/>
        <v>#N/A</v>
      </c>
      <c r="J1267" s="125" t="e">
        <f t="shared" si="79"/>
        <v>#N/A</v>
      </c>
      <c r="K1267" s="57" t="e">
        <f>VLOOKUP(A1267,'Study area wells'!$A$2:$O$330,6,FALSE)</f>
        <v>#N/A</v>
      </c>
      <c r="L1267" s="48" t="s">
        <v>22</v>
      </c>
      <c r="M1267" s="17" t="s">
        <v>3</v>
      </c>
      <c r="N1267" s="62" t="s">
        <v>1102</v>
      </c>
      <c r="O1267" s="87"/>
      <c r="R1267" s="120" t="s">
        <v>22</v>
      </c>
    </row>
    <row r="1268" spans="1:19" ht="15" customHeight="1" x14ac:dyDescent="0.2">
      <c r="A1268" s="39" t="s">
        <v>941</v>
      </c>
      <c r="B1268" s="48">
        <v>56</v>
      </c>
      <c r="C1268" s="15">
        <v>62</v>
      </c>
      <c r="D1268" s="15">
        <f t="shared" si="76"/>
        <v>6</v>
      </c>
      <c r="E1268" s="16">
        <v>17.067967083206337</v>
      </c>
      <c r="F1268" s="16">
        <f t="shared" si="77"/>
        <v>18.896677842121303</v>
      </c>
      <c r="G1268" s="16">
        <v>604.93203291679367</v>
      </c>
      <c r="H1268" s="49">
        <v>603.10332215787867</v>
      </c>
      <c r="I1268" s="125" t="e">
        <f t="shared" si="78"/>
        <v>#N/A</v>
      </c>
      <c r="J1268" s="125" t="e">
        <f t="shared" si="79"/>
        <v>#N/A</v>
      </c>
      <c r="K1268" s="57" t="e">
        <f>VLOOKUP(A1268,'Study area wells'!$A$2:$O$330,6,FALSE)</f>
        <v>#N/A</v>
      </c>
      <c r="L1268" s="48" t="s">
        <v>942</v>
      </c>
      <c r="M1268" s="17" t="s">
        <v>5</v>
      </c>
      <c r="N1268" s="62" t="s">
        <v>1894</v>
      </c>
      <c r="O1268" s="87"/>
      <c r="R1268" s="120" t="s">
        <v>35</v>
      </c>
    </row>
    <row r="1269" spans="1:19" ht="15" customHeight="1" x14ac:dyDescent="0.2">
      <c r="A1269" s="39" t="s">
        <v>941</v>
      </c>
      <c r="B1269" s="48">
        <v>62</v>
      </c>
      <c r="C1269" s="15">
        <v>64</v>
      </c>
      <c r="D1269" s="15">
        <f t="shared" si="76"/>
        <v>2</v>
      </c>
      <c r="E1269" s="16">
        <v>18.896677842121303</v>
      </c>
      <c r="F1269" s="16">
        <f t="shared" si="77"/>
        <v>19.506248095092957</v>
      </c>
      <c r="G1269" s="16">
        <v>603.10332215787867</v>
      </c>
      <c r="H1269" s="49">
        <v>602.49375190490707</v>
      </c>
      <c r="I1269" s="125" t="e">
        <f t="shared" si="78"/>
        <v>#N/A</v>
      </c>
      <c r="J1269" s="125" t="e">
        <f t="shared" si="79"/>
        <v>#N/A</v>
      </c>
      <c r="K1269" s="57" t="e">
        <f>VLOOKUP(A1269,'Study area wells'!$A$2:$O$330,6,FALSE)</f>
        <v>#N/A</v>
      </c>
      <c r="L1269" s="48" t="s">
        <v>1075</v>
      </c>
      <c r="M1269" s="17" t="s">
        <v>5</v>
      </c>
      <c r="N1269" s="62" t="s">
        <v>1894</v>
      </c>
      <c r="O1269" s="87"/>
      <c r="R1269" s="120" t="s">
        <v>35</v>
      </c>
    </row>
    <row r="1270" spans="1:19" ht="15" customHeight="1" x14ac:dyDescent="0.2">
      <c r="A1270" s="39" t="s">
        <v>941</v>
      </c>
      <c r="B1270" s="48">
        <v>64</v>
      </c>
      <c r="C1270" s="15">
        <v>128</v>
      </c>
      <c r="D1270" s="15">
        <f t="shared" si="76"/>
        <v>64</v>
      </c>
      <c r="E1270" s="16">
        <v>19.506248095092957</v>
      </c>
      <c r="F1270" s="16">
        <f t="shared" si="77"/>
        <v>39.012496190185914</v>
      </c>
      <c r="G1270" s="16">
        <v>602.49375190490707</v>
      </c>
      <c r="H1270" s="49">
        <v>582.98750380981414</v>
      </c>
      <c r="I1270" s="125" t="e">
        <f t="shared" si="78"/>
        <v>#N/A</v>
      </c>
      <c r="J1270" s="125" t="e">
        <f t="shared" si="79"/>
        <v>#N/A</v>
      </c>
      <c r="K1270" s="57" t="e">
        <f>VLOOKUP(A1270,'Study area wells'!$A$2:$O$330,6,FALSE)</f>
        <v>#N/A</v>
      </c>
      <c r="L1270" s="48" t="s">
        <v>22</v>
      </c>
      <c r="M1270" s="17" t="s">
        <v>3</v>
      </c>
      <c r="N1270" s="62" t="s">
        <v>1102</v>
      </c>
      <c r="O1270" s="87"/>
      <c r="R1270" s="120" t="s">
        <v>22</v>
      </c>
    </row>
    <row r="1271" spans="1:19" ht="15" customHeight="1" x14ac:dyDescent="0.2">
      <c r="A1271" s="39" t="s">
        <v>941</v>
      </c>
      <c r="B1271" s="48">
        <v>128</v>
      </c>
      <c r="C1271" s="15">
        <v>145</v>
      </c>
      <c r="D1271" s="15">
        <f t="shared" si="76"/>
        <v>17</v>
      </c>
      <c r="E1271" s="16">
        <v>39.012496190185914</v>
      </c>
      <c r="F1271" s="16">
        <f t="shared" si="77"/>
        <v>44.193843340444985</v>
      </c>
      <c r="G1271" s="16">
        <v>582.98750380981414</v>
      </c>
      <c r="H1271" s="49">
        <v>577.80615665955497</v>
      </c>
      <c r="I1271" s="125" t="e">
        <f t="shared" si="78"/>
        <v>#N/A</v>
      </c>
      <c r="J1271" s="125" t="e">
        <f t="shared" si="79"/>
        <v>#N/A</v>
      </c>
      <c r="K1271" s="57" t="e">
        <f>VLOOKUP(A1271,'Study area wells'!$A$2:$O$330,6,FALSE)</f>
        <v>#N/A</v>
      </c>
      <c r="L1271" s="48" t="s">
        <v>943</v>
      </c>
      <c r="M1271" s="17" t="s">
        <v>3</v>
      </c>
      <c r="N1271" s="62" t="s">
        <v>1102</v>
      </c>
      <c r="O1271" s="87"/>
      <c r="R1271" s="120" t="s">
        <v>1023</v>
      </c>
    </row>
    <row r="1272" spans="1:19" s="13" customFormat="1" ht="15" customHeight="1" x14ac:dyDescent="0.2">
      <c r="A1272" s="38" t="s">
        <v>944</v>
      </c>
      <c r="B1272" s="46">
        <v>0</v>
      </c>
      <c r="C1272" s="11">
        <v>60</v>
      </c>
      <c r="D1272" s="11">
        <f t="shared" si="76"/>
        <v>60</v>
      </c>
      <c r="E1272" s="12">
        <v>0</v>
      </c>
      <c r="F1272" s="12">
        <f t="shared" si="77"/>
        <v>18.287107589149649</v>
      </c>
      <c r="G1272" s="12">
        <v>672</v>
      </c>
      <c r="H1272" s="47">
        <v>653.71289241085037</v>
      </c>
      <c r="I1272" s="125" t="e">
        <f t="shared" si="78"/>
        <v>#N/A</v>
      </c>
      <c r="J1272" s="125" t="e">
        <f t="shared" si="79"/>
        <v>#N/A</v>
      </c>
      <c r="K1272" s="57" t="e">
        <f>VLOOKUP(A1272,'Study area wells'!$A$2:$O$330,6,FALSE)</f>
        <v>#N/A</v>
      </c>
      <c r="L1272" s="46" t="s">
        <v>945</v>
      </c>
      <c r="M1272" s="14" t="s">
        <v>3</v>
      </c>
      <c r="N1272" s="61" t="s">
        <v>1102</v>
      </c>
      <c r="O1272" s="90"/>
      <c r="P1272" s="73"/>
      <c r="Q1272" s="114"/>
      <c r="R1272" s="119" t="s">
        <v>22</v>
      </c>
      <c r="S1272" s="58"/>
    </row>
    <row r="1273" spans="1:19" s="13" customFormat="1" ht="15" customHeight="1" x14ac:dyDescent="0.2">
      <c r="A1273" s="38" t="s">
        <v>944</v>
      </c>
      <c r="B1273" s="46">
        <v>60</v>
      </c>
      <c r="C1273" s="11">
        <v>75</v>
      </c>
      <c r="D1273" s="11">
        <f t="shared" si="76"/>
        <v>15</v>
      </c>
      <c r="E1273" s="12">
        <v>18.287107589149649</v>
      </c>
      <c r="F1273" s="12">
        <f t="shared" si="77"/>
        <v>22.858884486437059</v>
      </c>
      <c r="G1273" s="12">
        <v>653.71289241085037</v>
      </c>
      <c r="H1273" s="47">
        <v>649.14111551356291</v>
      </c>
      <c r="I1273" s="125" t="e">
        <f t="shared" si="78"/>
        <v>#N/A</v>
      </c>
      <c r="J1273" s="125" t="e">
        <f t="shared" si="79"/>
        <v>#N/A</v>
      </c>
      <c r="K1273" s="57" t="e">
        <f>VLOOKUP(A1273,'Study area wells'!$A$2:$O$330,6,FALSE)</f>
        <v>#N/A</v>
      </c>
      <c r="L1273" s="46" t="s">
        <v>946</v>
      </c>
      <c r="M1273" s="14" t="s">
        <v>3</v>
      </c>
      <c r="N1273" s="61" t="s">
        <v>1102</v>
      </c>
      <c r="O1273" s="90"/>
      <c r="P1273" s="73"/>
      <c r="Q1273" s="114"/>
      <c r="R1273" s="119" t="s">
        <v>22</v>
      </c>
      <c r="S1273" s="58"/>
    </row>
    <row r="1274" spans="1:19" s="13" customFormat="1" ht="15" customHeight="1" x14ac:dyDescent="0.2">
      <c r="A1274" s="38" t="s">
        <v>944</v>
      </c>
      <c r="B1274" s="46">
        <v>75</v>
      </c>
      <c r="C1274" s="11">
        <v>85</v>
      </c>
      <c r="D1274" s="11">
        <f t="shared" si="76"/>
        <v>10</v>
      </c>
      <c r="E1274" s="12">
        <v>22.858884486437059</v>
      </c>
      <c r="F1274" s="12">
        <f t="shared" si="77"/>
        <v>25.906735751295336</v>
      </c>
      <c r="G1274" s="12">
        <v>649.14111551356291</v>
      </c>
      <c r="H1274" s="47">
        <v>646.09326424870471</v>
      </c>
      <c r="I1274" s="125" t="e">
        <f t="shared" si="78"/>
        <v>#N/A</v>
      </c>
      <c r="J1274" s="125" t="e">
        <f t="shared" si="79"/>
        <v>#N/A</v>
      </c>
      <c r="K1274" s="57" t="e">
        <f>VLOOKUP(A1274,'Study area wells'!$A$2:$O$330,6,FALSE)</f>
        <v>#N/A</v>
      </c>
      <c r="L1274" s="46" t="s">
        <v>947</v>
      </c>
      <c r="M1274" s="14" t="s">
        <v>1263</v>
      </c>
      <c r="N1274" s="61" t="s">
        <v>1102</v>
      </c>
      <c r="O1274" s="90"/>
      <c r="P1274" s="73"/>
      <c r="Q1274" s="114"/>
      <c r="R1274" s="119" t="s">
        <v>28</v>
      </c>
      <c r="S1274" s="58"/>
    </row>
    <row r="1275" spans="1:19" s="13" customFormat="1" ht="15" customHeight="1" x14ac:dyDescent="0.2">
      <c r="A1275" s="38" t="s">
        <v>944</v>
      </c>
      <c r="B1275" s="46">
        <v>85</v>
      </c>
      <c r="C1275" s="11">
        <v>145</v>
      </c>
      <c r="D1275" s="11">
        <f t="shared" si="76"/>
        <v>60</v>
      </c>
      <c r="E1275" s="12">
        <v>25.906735751295336</v>
      </c>
      <c r="F1275" s="12">
        <f t="shared" si="77"/>
        <v>44.193843340444985</v>
      </c>
      <c r="G1275" s="12">
        <v>646.09326424870471</v>
      </c>
      <c r="H1275" s="47">
        <v>627.80615665955497</v>
      </c>
      <c r="I1275" s="125" t="e">
        <f t="shared" si="78"/>
        <v>#N/A</v>
      </c>
      <c r="J1275" s="125" t="e">
        <f t="shared" si="79"/>
        <v>#N/A</v>
      </c>
      <c r="K1275" s="57" t="e">
        <f>VLOOKUP(A1275,'Study area wells'!$A$2:$O$330,6,FALSE)</f>
        <v>#N/A</v>
      </c>
      <c r="L1275" s="46" t="s">
        <v>948</v>
      </c>
      <c r="M1275" s="14" t="s">
        <v>1263</v>
      </c>
      <c r="N1275" s="61" t="s">
        <v>1102</v>
      </c>
      <c r="O1275" s="90"/>
      <c r="P1275" s="73"/>
      <c r="Q1275" s="114"/>
      <c r="R1275" s="119" t="s">
        <v>1029</v>
      </c>
      <c r="S1275" s="58"/>
    </row>
    <row r="1276" spans="1:19" s="13" customFormat="1" ht="15" customHeight="1" x14ac:dyDescent="0.2">
      <c r="A1276" s="38" t="s">
        <v>944</v>
      </c>
      <c r="B1276" s="46">
        <v>145</v>
      </c>
      <c r="C1276" s="11">
        <v>151</v>
      </c>
      <c r="D1276" s="11">
        <f t="shared" si="76"/>
        <v>6</v>
      </c>
      <c r="E1276" s="12">
        <v>44.193843340444985</v>
      </c>
      <c r="F1276" s="12">
        <f t="shared" si="77"/>
        <v>46.022554099359951</v>
      </c>
      <c r="G1276" s="12">
        <v>627.80615665955497</v>
      </c>
      <c r="H1276" s="47">
        <v>625.97744590064008</v>
      </c>
      <c r="I1276" s="125" t="e">
        <f t="shared" si="78"/>
        <v>#N/A</v>
      </c>
      <c r="J1276" s="125" t="e">
        <f t="shared" si="79"/>
        <v>#N/A</v>
      </c>
      <c r="K1276" s="57" t="e">
        <f>VLOOKUP(A1276,'Study area wells'!$A$2:$O$330,6,FALSE)</f>
        <v>#N/A</v>
      </c>
      <c r="L1276" s="46" t="s">
        <v>949</v>
      </c>
      <c r="M1276" s="14" t="s">
        <v>36</v>
      </c>
      <c r="N1276" s="61" t="s">
        <v>1894</v>
      </c>
      <c r="O1276" s="90"/>
      <c r="P1276" s="73"/>
      <c r="Q1276" s="114"/>
      <c r="R1276" s="119" t="s">
        <v>1031</v>
      </c>
      <c r="S1276" s="58"/>
    </row>
    <row r="1277" spans="1:19" s="13" customFormat="1" ht="15" customHeight="1" x14ac:dyDescent="0.2">
      <c r="A1277" s="38" t="s">
        <v>944</v>
      </c>
      <c r="B1277" s="46">
        <v>151</v>
      </c>
      <c r="C1277" s="11">
        <v>308</v>
      </c>
      <c r="D1277" s="11">
        <f t="shared" si="76"/>
        <v>157</v>
      </c>
      <c r="E1277" s="12">
        <v>46.022554099359951</v>
      </c>
      <c r="F1277" s="12">
        <f t="shared" si="77"/>
        <v>93.873818957634867</v>
      </c>
      <c r="G1277" s="12">
        <v>625.97744590064008</v>
      </c>
      <c r="H1277" s="47">
        <v>578.12618104236515</v>
      </c>
      <c r="I1277" s="125" t="e">
        <f t="shared" si="78"/>
        <v>#N/A</v>
      </c>
      <c r="J1277" s="125" t="e">
        <f t="shared" si="79"/>
        <v>#N/A</v>
      </c>
      <c r="K1277" s="57" t="e">
        <f>VLOOKUP(A1277,'Study area wells'!$A$2:$O$330,6,FALSE)</f>
        <v>#N/A</v>
      </c>
      <c r="L1277" s="46" t="s">
        <v>1313</v>
      </c>
      <c r="M1277" s="14" t="s">
        <v>1958</v>
      </c>
      <c r="N1277" s="61" t="s">
        <v>1895</v>
      </c>
      <c r="O1277" s="90" t="s">
        <v>1314</v>
      </c>
      <c r="P1277" s="73"/>
      <c r="Q1277" s="114"/>
      <c r="R1277" s="119" t="s">
        <v>1028</v>
      </c>
      <c r="S1277" s="58"/>
    </row>
    <row r="1278" spans="1:19" s="13" customFormat="1" ht="15" customHeight="1" x14ac:dyDescent="0.2">
      <c r="A1278" s="38" t="s">
        <v>944</v>
      </c>
      <c r="B1278" s="46">
        <v>308</v>
      </c>
      <c r="C1278" s="11">
        <v>312</v>
      </c>
      <c r="D1278" s="11">
        <f t="shared" si="76"/>
        <v>4</v>
      </c>
      <c r="E1278" s="12">
        <v>93.873818957634867</v>
      </c>
      <c r="F1278" s="12">
        <f t="shared" si="77"/>
        <v>95.092959463578168</v>
      </c>
      <c r="G1278" s="12">
        <v>578.12618104236515</v>
      </c>
      <c r="H1278" s="47">
        <v>576.90704053642185</v>
      </c>
      <c r="I1278" s="125" t="e">
        <f t="shared" si="78"/>
        <v>#N/A</v>
      </c>
      <c r="J1278" s="125" t="e">
        <f t="shared" si="79"/>
        <v>#N/A</v>
      </c>
      <c r="K1278" s="57" t="e">
        <f>VLOOKUP(A1278,'Study area wells'!$A$2:$O$330,6,FALSE)</f>
        <v>#N/A</v>
      </c>
      <c r="L1278" s="46" t="s">
        <v>950</v>
      </c>
      <c r="M1278" s="14" t="s">
        <v>42</v>
      </c>
      <c r="N1278" s="61" t="s">
        <v>1894</v>
      </c>
      <c r="O1278" s="90"/>
      <c r="P1278" s="73"/>
      <c r="Q1278" s="114"/>
      <c r="R1278" s="119" t="s">
        <v>158</v>
      </c>
      <c r="S1278" s="58"/>
    </row>
    <row r="1279" spans="1:19" ht="15" customHeight="1" x14ac:dyDescent="0.2">
      <c r="A1279" s="39" t="s">
        <v>951</v>
      </c>
      <c r="B1279" s="48">
        <v>0</v>
      </c>
      <c r="C1279" s="15">
        <v>35</v>
      </c>
      <c r="D1279" s="15">
        <f t="shared" si="76"/>
        <v>35</v>
      </c>
      <c r="E1279" s="16">
        <v>0</v>
      </c>
      <c r="F1279" s="16">
        <f t="shared" si="77"/>
        <v>10.667479427003961</v>
      </c>
      <c r="G1279" s="16">
        <v>735</v>
      </c>
      <c r="H1279" s="49">
        <v>724.33252057299603</v>
      </c>
      <c r="I1279" s="125" t="e">
        <f t="shared" si="78"/>
        <v>#N/A</v>
      </c>
      <c r="J1279" s="125" t="e">
        <f t="shared" si="79"/>
        <v>#N/A</v>
      </c>
      <c r="K1279" s="57" t="e">
        <f>VLOOKUP(A1279,'Study area wells'!$A$2:$O$330,6,FALSE)</f>
        <v>#N/A</v>
      </c>
      <c r="L1279" s="82" t="s">
        <v>1139</v>
      </c>
      <c r="M1279" s="17" t="s">
        <v>3</v>
      </c>
      <c r="N1279" s="62" t="s">
        <v>1102</v>
      </c>
      <c r="O1279" s="87"/>
      <c r="R1279" s="120" t="s">
        <v>22</v>
      </c>
    </row>
    <row r="1280" spans="1:19" ht="15" customHeight="1" x14ac:dyDescent="0.2">
      <c r="A1280" s="39" t="s">
        <v>951</v>
      </c>
      <c r="B1280" s="48">
        <v>35</v>
      </c>
      <c r="C1280" s="15">
        <v>39</v>
      </c>
      <c r="D1280" s="15">
        <f t="shared" si="76"/>
        <v>4</v>
      </c>
      <c r="E1280" s="16">
        <v>10.667479427003961</v>
      </c>
      <c r="F1280" s="16">
        <f t="shared" si="77"/>
        <v>11.886619932947271</v>
      </c>
      <c r="G1280" s="16">
        <v>724.33252057299603</v>
      </c>
      <c r="H1280" s="49">
        <v>723.11338006705273</v>
      </c>
      <c r="I1280" s="125" t="e">
        <f t="shared" si="78"/>
        <v>#N/A</v>
      </c>
      <c r="J1280" s="125" t="e">
        <f t="shared" si="79"/>
        <v>#N/A</v>
      </c>
      <c r="K1280" s="57" t="e">
        <f>VLOOKUP(A1280,'Study area wells'!$A$2:$O$330,6,FALSE)</f>
        <v>#N/A</v>
      </c>
      <c r="L1280" s="82" t="s">
        <v>784</v>
      </c>
      <c r="M1280" s="17" t="s">
        <v>4</v>
      </c>
      <c r="N1280" s="62" t="s">
        <v>1894</v>
      </c>
      <c r="O1280" s="87"/>
      <c r="R1280" s="120" t="s">
        <v>148</v>
      </c>
    </row>
    <row r="1281" spans="1:19" ht="15" customHeight="1" x14ac:dyDescent="0.2">
      <c r="A1281" s="39" t="s">
        <v>951</v>
      </c>
      <c r="B1281" s="48">
        <v>39</v>
      </c>
      <c r="C1281" s="15">
        <v>136</v>
      </c>
      <c r="D1281" s="15">
        <f t="shared" si="76"/>
        <v>97</v>
      </c>
      <c r="E1281" s="16">
        <v>11.886619932947271</v>
      </c>
      <c r="F1281" s="16">
        <f t="shared" si="77"/>
        <v>41.450777202072537</v>
      </c>
      <c r="G1281" s="16">
        <v>723.11338006705273</v>
      </c>
      <c r="H1281" s="49">
        <v>693.54922279792743</v>
      </c>
      <c r="I1281" s="125" t="e">
        <f t="shared" si="78"/>
        <v>#N/A</v>
      </c>
      <c r="J1281" s="125" t="e">
        <f t="shared" si="79"/>
        <v>#N/A</v>
      </c>
      <c r="K1281" s="57" t="e">
        <f>VLOOKUP(A1281,'Study area wells'!$A$2:$O$330,6,FALSE)</f>
        <v>#N/A</v>
      </c>
      <c r="L1281" s="82" t="s">
        <v>952</v>
      </c>
      <c r="M1281" s="17" t="s">
        <v>1263</v>
      </c>
      <c r="N1281" s="62" t="s">
        <v>1102</v>
      </c>
      <c r="O1281" s="87"/>
      <c r="R1281" s="120" t="s">
        <v>1028</v>
      </c>
    </row>
    <row r="1282" spans="1:19" ht="15" customHeight="1" x14ac:dyDescent="0.2">
      <c r="A1282" s="39" t="s">
        <v>951</v>
      </c>
      <c r="B1282" s="48">
        <v>136</v>
      </c>
      <c r="C1282" s="15">
        <v>152</v>
      </c>
      <c r="D1282" s="15">
        <f t="shared" si="76"/>
        <v>16</v>
      </c>
      <c r="E1282" s="16">
        <v>41.450777202072537</v>
      </c>
      <c r="F1282" s="16">
        <f t="shared" si="77"/>
        <v>46.327339225845776</v>
      </c>
      <c r="G1282" s="16">
        <v>693.54922279792743</v>
      </c>
      <c r="H1282" s="49">
        <v>688.67266077415422</v>
      </c>
      <c r="I1282" s="125" t="e">
        <f t="shared" si="78"/>
        <v>#N/A</v>
      </c>
      <c r="J1282" s="125" t="e">
        <f t="shared" si="79"/>
        <v>#N/A</v>
      </c>
      <c r="K1282" s="57" t="e">
        <f>VLOOKUP(A1282,'Study area wells'!$A$2:$O$330,6,FALSE)</f>
        <v>#N/A</v>
      </c>
      <c r="L1282" s="82" t="s">
        <v>953</v>
      </c>
      <c r="M1282" s="17" t="s">
        <v>1263</v>
      </c>
      <c r="N1282" s="62" t="s">
        <v>1102</v>
      </c>
      <c r="O1282" s="87"/>
      <c r="R1282" s="120" t="s">
        <v>28</v>
      </c>
    </row>
    <row r="1283" spans="1:19" ht="15" customHeight="1" x14ac:dyDescent="0.2">
      <c r="A1283" s="39" t="s">
        <v>951</v>
      </c>
      <c r="B1283" s="48">
        <v>152</v>
      </c>
      <c r="C1283" s="15">
        <v>176</v>
      </c>
      <c r="D1283" s="15">
        <f t="shared" si="76"/>
        <v>24</v>
      </c>
      <c r="E1283" s="16">
        <v>46.327339225845776</v>
      </c>
      <c r="F1283" s="16">
        <f t="shared" si="77"/>
        <v>53.642182261505639</v>
      </c>
      <c r="G1283" s="16">
        <v>688.67266077415422</v>
      </c>
      <c r="H1283" s="49">
        <v>681.3578177384943</v>
      </c>
      <c r="I1283" s="125" t="e">
        <f t="shared" si="78"/>
        <v>#N/A</v>
      </c>
      <c r="J1283" s="125" t="e">
        <f t="shared" si="79"/>
        <v>#N/A</v>
      </c>
      <c r="K1283" s="57" t="e">
        <f>VLOOKUP(A1283,'Study area wells'!$A$2:$O$330,6,FALSE)</f>
        <v>#N/A</v>
      </c>
      <c r="L1283" s="82" t="s">
        <v>1281</v>
      </c>
      <c r="M1283" s="17" t="s">
        <v>2</v>
      </c>
      <c r="N1283" s="62" t="s">
        <v>7</v>
      </c>
      <c r="O1283" s="87"/>
      <c r="R1283" s="120" t="s">
        <v>25</v>
      </c>
    </row>
    <row r="1284" spans="1:19" ht="15" customHeight="1" x14ac:dyDescent="0.2">
      <c r="A1284" s="39" t="s">
        <v>951</v>
      </c>
      <c r="B1284" s="48">
        <v>176</v>
      </c>
      <c r="C1284" s="15">
        <v>180</v>
      </c>
      <c r="D1284" s="15">
        <f t="shared" si="76"/>
        <v>4</v>
      </c>
      <c r="E1284" s="16">
        <v>53.642182261505639</v>
      </c>
      <c r="F1284" s="16">
        <f t="shared" si="77"/>
        <v>54.861322767448947</v>
      </c>
      <c r="G1284" s="16">
        <v>681.3578177384943</v>
      </c>
      <c r="H1284" s="49">
        <v>680.138677232551</v>
      </c>
      <c r="I1284" s="125" t="e">
        <f t="shared" si="78"/>
        <v>#N/A</v>
      </c>
      <c r="J1284" s="125" t="e">
        <f t="shared" si="79"/>
        <v>#N/A</v>
      </c>
      <c r="K1284" s="57" t="e">
        <f>VLOOKUP(A1284,'Study area wells'!$A$2:$O$330,6,FALSE)</f>
        <v>#N/A</v>
      </c>
      <c r="L1284" s="82" t="s">
        <v>1315</v>
      </c>
      <c r="M1284" s="17" t="s">
        <v>1</v>
      </c>
      <c r="N1284" s="62" t="s">
        <v>7</v>
      </c>
      <c r="O1284" s="87" t="s">
        <v>1215</v>
      </c>
      <c r="R1284" s="120" t="s">
        <v>29</v>
      </c>
    </row>
    <row r="1285" spans="1:19" s="13" customFormat="1" ht="15" customHeight="1" x14ac:dyDescent="0.2">
      <c r="A1285" s="38" t="s">
        <v>954</v>
      </c>
      <c r="B1285" s="46">
        <v>0</v>
      </c>
      <c r="C1285" s="11">
        <v>32</v>
      </c>
      <c r="D1285" s="11">
        <f t="shared" si="76"/>
        <v>32</v>
      </c>
      <c r="E1285" s="12">
        <v>0</v>
      </c>
      <c r="F1285" s="12">
        <f t="shared" si="77"/>
        <v>9.7531240475464784</v>
      </c>
      <c r="G1285" s="12">
        <v>765</v>
      </c>
      <c r="H1285" s="47">
        <v>755.24687595245348</v>
      </c>
      <c r="I1285" s="125" t="e">
        <f t="shared" si="78"/>
        <v>#N/A</v>
      </c>
      <c r="J1285" s="125" t="e">
        <f t="shared" si="79"/>
        <v>#N/A</v>
      </c>
      <c r="K1285" s="57" t="e">
        <f>VLOOKUP(A1285,'Study area wells'!$A$2:$O$330,6,FALSE)</f>
        <v>#N/A</v>
      </c>
      <c r="L1285" s="46" t="s">
        <v>955</v>
      </c>
      <c r="M1285" s="14" t="s">
        <v>1263</v>
      </c>
      <c r="N1285" s="61" t="s">
        <v>1102</v>
      </c>
      <c r="O1285" s="90"/>
      <c r="P1285" s="73"/>
      <c r="Q1285" s="114"/>
      <c r="R1285" s="119" t="s">
        <v>1028</v>
      </c>
      <c r="S1285" s="58"/>
    </row>
    <row r="1286" spans="1:19" s="13" customFormat="1" ht="15" customHeight="1" x14ac:dyDescent="0.2">
      <c r="A1286" s="38" t="s">
        <v>954</v>
      </c>
      <c r="B1286" s="46">
        <v>32</v>
      </c>
      <c r="C1286" s="11">
        <v>135</v>
      </c>
      <c r="D1286" s="11">
        <f t="shared" si="76"/>
        <v>103</v>
      </c>
      <c r="E1286" s="12">
        <v>9.7531240475464784</v>
      </c>
      <c r="F1286" s="12">
        <f t="shared" si="77"/>
        <v>41.145992075586712</v>
      </c>
      <c r="G1286" s="12">
        <v>755.24687595245348</v>
      </c>
      <c r="H1286" s="47">
        <v>723.85400792441328</v>
      </c>
      <c r="I1286" s="125" t="e">
        <f t="shared" si="78"/>
        <v>#N/A</v>
      </c>
      <c r="J1286" s="125" t="e">
        <f t="shared" si="79"/>
        <v>#N/A</v>
      </c>
      <c r="K1286" s="57" t="e">
        <f>VLOOKUP(A1286,'Study area wells'!$A$2:$O$330,6,FALSE)</f>
        <v>#N/A</v>
      </c>
      <c r="L1286" s="46" t="s">
        <v>1316</v>
      </c>
      <c r="M1286" s="24" t="s">
        <v>2</v>
      </c>
      <c r="N1286" s="69" t="s">
        <v>7</v>
      </c>
      <c r="O1286" s="90" t="s">
        <v>1317</v>
      </c>
      <c r="P1286" s="73"/>
      <c r="Q1286" s="114"/>
      <c r="R1286" s="119" t="s">
        <v>25</v>
      </c>
      <c r="S1286" s="58"/>
    </row>
    <row r="1287" spans="1:19" ht="15" customHeight="1" x14ac:dyDescent="0.2">
      <c r="A1287" s="39" t="s">
        <v>956</v>
      </c>
      <c r="B1287" s="48">
        <v>0</v>
      </c>
      <c r="C1287" s="15">
        <v>48</v>
      </c>
      <c r="D1287" s="15">
        <f t="shared" si="76"/>
        <v>48</v>
      </c>
      <c r="E1287" s="16">
        <v>0</v>
      </c>
      <c r="F1287" s="16">
        <f t="shared" si="77"/>
        <v>14.629686071319719</v>
      </c>
      <c r="G1287" s="16">
        <v>702</v>
      </c>
      <c r="H1287" s="49">
        <v>687.37031392868028</v>
      </c>
      <c r="I1287" s="125" t="e">
        <f t="shared" si="78"/>
        <v>#N/A</v>
      </c>
      <c r="J1287" s="125" t="e">
        <f t="shared" si="79"/>
        <v>#N/A</v>
      </c>
      <c r="K1287" s="57" t="e">
        <f>VLOOKUP(A1287,'Study area wells'!$A$2:$O$330,6,FALSE)</f>
        <v>#N/A</v>
      </c>
      <c r="L1287" s="48" t="s">
        <v>957</v>
      </c>
      <c r="M1287" s="17" t="s">
        <v>1958</v>
      </c>
      <c r="N1287" s="62" t="s">
        <v>1895</v>
      </c>
      <c r="O1287" s="87" t="s">
        <v>1318</v>
      </c>
      <c r="R1287" s="120" t="s">
        <v>22</v>
      </c>
    </row>
    <row r="1288" spans="1:19" s="13" customFormat="1" ht="15" customHeight="1" x14ac:dyDescent="0.2">
      <c r="A1288" s="38" t="s">
        <v>958</v>
      </c>
      <c r="B1288" s="46">
        <v>0</v>
      </c>
      <c r="C1288" s="11">
        <v>100</v>
      </c>
      <c r="D1288" s="11">
        <f t="shared" ref="D1288:D1351" si="80">C1288-B1288</f>
        <v>100</v>
      </c>
      <c r="E1288" s="12">
        <v>0</v>
      </c>
      <c r="F1288" s="12">
        <f t="shared" ref="F1288:F1351" si="81">C1288/3.281</f>
        <v>30.478512648582747</v>
      </c>
      <c r="G1288" s="12">
        <v>707</v>
      </c>
      <c r="H1288" s="47">
        <v>676.52148735141725</v>
      </c>
      <c r="I1288" s="125" t="e">
        <f t="shared" ref="I1288:I1351" si="82">K1288-E1288</f>
        <v>#N/A</v>
      </c>
      <c r="J1288" s="125" t="e">
        <f t="shared" ref="J1288:J1351" si="83">K1288-F1288</f>
        <v>#N/A</v>
      </c>
      <c r="K1288" s="57" t="e">
        <f>VLOOKUP(A1288,'Study area wells'!$A$2:$O$330,6,FALSE)</f>
        <v>#N/A</v>
      </c>
      <c r="L1288" s="46" t="s">
        <v>959</v>
      </c>
      <c r="M1288" s="14" t="s">
        <v>3</v>
      </c>
      <c r="N1288" s="61" t="s">
        <v>1102</v>
      </c>
      <c r="O1288" s="90"/>
      <c r="P1288" s="73"/>
      <c r="Q1288" s="114"/>
      <c r="R1288" s="119" t="s">
        <v>22</v>
      </c>
      <c r="S1288" s="58"/>
    </row>
    <row r="1289" spans="1:19" s="13" customFormat="1" ht="15" customHeight="1" x14ac:dyDescent="0.2">
      <c r="A1289" s="38" t="s">
        <v>958</v>
      </c>
      <c r="B1289" s="46">
        <v>100</v>
      </c>
      <c r="C1289" s="11">
        <v>200</v>
      </c>
      <c r="D1289" s="11">
        <f t="shared" si="80"/>
        <v>100</v>
      </c>
      <c r="E1289" s="12">
        <v>30.478512648582747</v>
      </c>
      <c r="F1289" s="12">
        <f t="shared" si="81"/>
        <v>60.957025297165494</v>
      </c>
      <c r="G1289" s="12">
        <v>676.52148735141725</v>
      </c>
      <c r="H1289" s="47">
        <v>646.0429747028345</v>
      </c>
      <c r="I1289" s="125" t="e">
        <f t="shared" si="82"/>
        <v>#N/A</v>
      </c>
      <c r="J1289" s="125" t="e">
        <f t="shared" si="83"/>
        <v>#N/A</v>
      </c>
      <c r="K1289" s="57" t="e">
        <f>VLOOKUP(A1289,'Study area wells'!$A$2:$O$330,6,FALSE)</f>
        <v>#N/A</v>
      </c>
      <c r="L1289" s="46" t="s">
        <v>1319</v>
      </c>
      <c r="M1289" s="14" t="s">
        <v>5</v>
      </c>
      <c r="N1289" s="61" t="s">
        <v>1894</v>
      </c>
      <c r="O1289" s="90" t="s">
        <v>1320</v>
      </c>
      <c r="P1289" s="73"/>
      <c r="Q1289" s="114"/>
      <c r="R1289" s="119" t="s">
        <v>35</v>
      </c>
      <c r="S1289" s="58"/>
    </row>
    <row r="1290" spans="1:19" ht="15" customHeight="1" x14ac:dyDescent="0.2">
      <c r="A1290" s="39" t="s">
        <v>961</v>
      </c>
      <c r="B1290" s="48">
        <v>0</v>
      </c>
      <c r="C1290" s="15">
        <v>100</v>
      </c>
      <c r="D1290" s="15">
        <f t="shared" si="80"/>
        <v>100</v>
      </c>
      <c r="E1290" s="16">
        <v>0</v>
      </c>
      <c r="F1290" s="16">
        <f t="shared" si="81"/>
        <v>30.478512648582747</v>
      </c>
      <c r="G1290" s="16">
        <v>702</v>
      </c>
      <c r="H1290" s="49">
        <v>671.52148735141725</v>
      </c>
      <c r="I1290" s="125" t="e">
        <f t="shared" si="82"/>
        <v>#N/A</v>
      </c>
      <c r="J1290" s="125" t="e">
        <f t="shared" si="83"/>
        <v>#N/A</v>
      </c>
      <c r="K1290" s="57" t="e">
        <f>VLOOKUP(A1290,'Study area wells'!$A$2:$O$330,6,FALSE)</f>
        <v>#N/A</v>
      </c>
      <c r="L1290" s="48" t="s">
        <v>959</v>
      </c>
      <c r="M1290" s="17" t="s">
        <v>3</v>
      </c>
      <c r="N1290" s="62" t="s">
        <v>1102</v>
      </c>
      <c r="O1290" s="87"/>
      <c r="R1290" s="120" t="s">
        <v>22</v>
      </c>
    </row>
    <row r="1291" spans="1:19" ht="15" customHeight="1" x14ac:dyDescent="0.2">
      <c r="A1291" s="39" t="s">
        <v>961</v>
      </c>
      <c r="B1291" s="48">
        <v>100</v>
      </c>
      <c r="C1291" s="15">
        <v>200</v>
      </c>
      <c r="D1291" s="15">
        <f t="shared" si="80"/>
        <v>100</v>
      </c>
      <c r="E1291" s="16">
        <v>30.478512648582747</v>
      </c>
      <c r="F1291" s="16">
        <f t="shared" si="81"/>
        <v>60.957025297165494</v>
      </c>
      <c r="G1291" s="16">
        <v>671.52148735141725</v>
      </c>
      <c r="H1291" s="49">
        <v>641.0429747028345</v>
      </c>
      <c r="I1291" s="125" t="e">
        <f t="shared" si="82"/>
        <v>#N/A</v>
      </c>
      <c r="J1291" s="125" t="e">
        <f t="shared" si="83"/>
        <v>#N/A</v>
      </c>
      <c r="K1291" s="57" t="e">
        <f>VLOOKUP(A1291,'Study area wells'!$A$2:$O$330,6,FALSE)</f>
        <v>#N/A</v>
      </c>
      <c r="L1291" s="48" t="s">
        <v>960</v>
      </c>
      <c r="M1291" s="17" t="s">
        <v>5</v>
      </c>
      <c r="N1291" s="62" t="s">
        <v>1894</v>
      </c>
      <c r="O1291" s="87"/>
      <c r="R1291" s="120" t="s">
        <v>35</v>
      </c>
    </row>
    <row r="1292" spans="1:19" ht="15" customHeight="1" x14ac:dyDescent="0.2">
      <c r="A1292" s="39" t="s">
        <v>961</v>
      </c>
      <c r="B1292" s="48">
        <v>200</v>
      </c>
      <c r="C1292" s="15">
        <v>300</v>
      </c>
      <c r="D1292" s="15">
        <f t="shared" si="80"/>
        <v>100</v>
      </c>
      <c r="E1292" s="16">
        <v>60.957025297165494</v>
      </c>
      <c r="F1292" s="16">
        <f t="shared" si="81"/>
        <v>91.435537945748237</v>
      </c>
      <c r="G1292" s="16">
        <v>641.0429747028345</v>
      </c>
      <c r="H1292" s="49">
        <v>610.56446205425175</v>
      </c>
      <c r="I1292" s="125" t="e">
        <f t="shared" si="82"/>
        <v>#N/A</v>
      </c>
      <c r="J1292" s="125" t="e">
        <f t="shared" si="83"/>
        <v>#N/A</v>
      </c>
      <c r="K1292" s="57" t="e">
        <f>VLOOKUP(A1292,'Study area wells'!$A$2:$O$330,6,FALSE)</f>
        <v>#N/A</v>
      </c>
      <c r="L1292" s="48" t="s">
        <v>959</v>
      </c>
      <c r="M1292" s="17" t="s">
        <v>3</v>
      </c>
      <c r="N1292" s="62" t="s">
        <v>1102</v>
      </c>
      <c r="O1292" s="87"/>
      <c r="R1292" s="120" t="s">
        <v>22</v>
      </c>
    </row>
    <row r="1293" spans="1:19" ht="15" customHeight="1" x14ac:dyDescent="0.2">
      <c r="A1293" s="39" t="s">
        <v>961</v>
      </c>
      <c r="B1293" s="48">
        <v>300</v>
      </c>
      <c r="C1293" s="15">
        <v>320</v>
      </c>
      <c r="D1293" s="15">
        <f t="shared" si="80"/>
        <v>20</v>
      </c>
      <c r="E1293" s="16">
        <v>91.435537945748237</v>
      </c>
      <c r="F1293" s="16">
        <f t="shared" si="81"/>
        <v>97.531240475464799</v>
      </c>
      <c r="G1293" s="16">
        <v>610.56446205425175</v>
      </c>
      <c r="H1293" s="49">
        <v>604.46875952453524</v>
      </c>
      <c r="I1293" s="125" t="e">
        <f t="shared" si="82"/>
        <v>#N/A</v>
      </c>
      <c r="J1293" s="125" t="e">
        <f t="shared" si="83"/>
        <v>#N/A</v>
      </c>
      <c r="K1293" s="57" t="e">
        <f>VLOOKUP(A1293,'Study area wells'!$A$2:$O$330,6,FALSE)</f>
        <v>#N/A</v>
      </c>
      <c r="L1293" s="48" t="s">
        <v>10</v>
      </c>
      <c r="M1293" s="17" t="s">
        <v>1</v>
      </c>
      <c r="N1293" s="62" t="s">
        <v>7</v>
      </c>
      <c r="O1293" s="87"/>
      <c r="R1293" s="120" t="s">
        <v>29</v>
      </c>
    </row>
    <row r="1294" spans="1:19" s="13" customFormat="1" ht="15" customHeight="1" x14ac:dyDescent="0.2">
      <c r="A1294" s="38" t="s">
        <v>962</v>
      </c>
      <c r="B1294" s="46">
        <v>0</v>
      </c>
      <c r="C1294" s="11">
        <v>12</v>
      </c>
      <c r="D1294" s="11">
        <f t="shared" si="80"/>
        <v>12</v>
      </c>
      <c r="E1294" s="12">
        <v>0</v>
      </c>
      <c r="F1294" s="12">
        <f t="shared" si="81"/>
        <v>3.6574215178299299</v>
      </c>
      <c r="G1294" s="12">
        <v>670</v>
      </c>
      <c r="H1294" s="47">
        <v>666.3425784821701</v>
      </c>
      <c r="I1294" s="125" t="e">
        <f t="shared" si="82"/>
        <v>#N/A</v>
      </c>
      <c r="J1294" s="125" t="e">
        <f t="shared" si="83"/>
        <v>#N/A</v>
      </c>
      <c r="K1294" s="57" t="e">
        <f>VLOOKUP(A1294,'Study area wells'!$A$2:$O$330,6,FALSE)</f>
        <v>#N/A</v>
      </c>
      <c r="L1294" s="46" t="s">
        <v>29</v>
      </c>
      <c r="M1294" s="14" t="s">
        <v>1</v>
      </c>
      <c r="N1294" s="61" t="s">
        <v>7</v>
      </c>
      <c r="O1294" s="90"/>
      <c r="P1294" s="73"/>
      <c r="Q1294" s="114"/>
      <c r="R1294" s="119" t="s">
        <v>29</v>
      </c>
      <c r="S1294" s="58"/>
    </row>
    <row r="1295" spans="1:19" ht="15" customHeight="1" x14ac:dyDescent="0.2">
      <c r="A1295" s="39" t="s">
        <v>963</v>
      </c>
      <c r="B1295" s="48">
        <v>0</v>
      </c>
      <c r="C1295" s="15">
        <v>6</v>
      </c>
      <c r="D1295" s="15">
        <f t="shared" si="80"/>
        <v>6</v>
      </c>
      <c r="E1295" s="16">
        <v>0</v>
      </c>
      <c r="F1295" s="16">
        <f t="shared" si="81"/>
        <v>1.8287107589149649</v>
      </c>
      <c r="G1295" s="16">
        <v>672</v>
      </c>
      <c r="H1295" s="49">
        <v>670.17128924108499</v>
      </c>
      <c r="I1295" s="125" t="e">
        <f t="shared" si="82"/>
        <v>#N/A</v>
      </c>
      <c r="J1295" s="125" t="e">
        <f t="shared" si="83"/>
        <v>#N/A</v>
      </c>
      <c r="K1295" s="57" t="e">
        <f>VLOOKUP(A1295,'Study area wells'!$A$2:$O$330,6,FALSE)</f>
        <v>#N/A</v>
      </c>
      <c r="L1295" s="48" t="s">
        <v>29</v>
      </c>
      <c r="M1295" s="17" t="s">
        <v>1</v>
      </c>
      <c r="N1295" s="62" t="s">
        <v>7</v>
      </c>
      <c r="O1295" s="87"/>
    </row>
    <row r="1296" spans="1:19" ht="15" customHeight="1" x14ac:dyDescent="0.2">
      <c r="A1296" s="39" t="s">
        <v>963</v>
      </c>
      <c r="B1296" s="48">
        <v>6</v>
      </c>
      <c r="C1296" s="15">
        <v>12</v>
      </c>
      <c r="D1296" s="15">
        <f t="shared" si="80"/>
        <v>6</v>
      </c>
      <c r="E1296" s="16">
        <v>1.8287107589149649</v>
      </c>
      <c r="F1296" s="16">
        <f t="shared" si="81"/>
        <v>3.6574215178299299</v>
      </c>
      <c r="G1296" s="16">
        <v>670.17128924108499</v>
      </c>
      <c r="H1296" s="49">
        <v>668.3425784821701</v>
      </c>
      <c r="I1296" s="125" t="e">
        <f t="shared" si="82"/>
        <v>#N/A</v>
      </c>
      <c r="J1296" s="125" t="e">
        <f t="shared" si="83"/>
        <v>#N/A</v>
      </c>
      <c r="K1296" s="57" t="e">
        <f>VLOOKUP(A1296,'Study area wells'!$A$2:$O$330,6,FALSE)</f>
        <v>#N/A</v>
      </c>
      <c r="L1296" s="48" t="s">
        <v>964</v>
      </c>
      <c r="M1296" s="17" t="s">
        <v>3</v>
      </c>
      <c r="N1296" s="62" t="s">
        <v>1102</v>
      </c>
      <c r="O1296" s="87"/>
      <c r="R1296" s="120" t="s">
        <v>22</v>
      </c>
    </row>
    <row r="1297" spans="1:19" s="13" customFormat="1" ht="15" customHeight="1" x14ac:dyDescent="0.2">
      <c r="A1297" s="38" t="s">
        <v>965</v>
      </c>
      <c r="B1297" s="46">
        <v>0</v>
      </c>
      <c r="C1297" s="11">
        <v>6</v>
      </c>
      <c r="D1297" s="11">
        <f t="shared" si="80"/>
        <v>6</v>
      </c>
      <c r="E1297" s="12">
        <v>0</v>
      </c>
      <c r="F1297" s="12">
        <f t="shared" si="81"/>
        <v>1.8287107589149649</v>
      </c>
      <c r="G1297" s="12">
        <v>673</v>
      </c>
      <c r="H1297" s="47">
        <v>671.17128924108499</v>
      </c>
      <c r="I1297" s="125" t="e">
        <f t="shared" si="82"/>
        <v>#N/A</v>
      </c>
      <c r="J1297" s="125" t="e">
        <f t="shared" si="83"/>
        <v>#N/A</v>
      </c>
      <c r="K1297" s="57" t="e">
        <f>VLOOKUP(A1297,'Study area wells'!$A$2:$O$330,6,FALSE)</f>
        <v>#N/A</v>
      </c>
      <c r="L1297" s="46" t="s">
        <v>10</v>
      </c>
      <c r="M1297" s="14" t="s">
        <v>1</v>
      </c>
      <c r="N1297" s="61" t="s">
        <v>7</v>
      </c>
      <c r="O1297" s="90"/>
      <c r="P1297" s="73"/>
      <c r="Q1297" s="114"/>
      <c r="R1297" s="119" t="s">
        <v>29</v>
      </c>
      <c r="S1297" s="58"/>
    </row>
    <row r="1298" spans="1:19" s="13" customFormat="1" ht="15" customHeight="1" x14ac:dyDescent="0.2">
      <c r="A1298" s="38" t="s">
        <v>965</v>
      </c>
      <c r="B1298" s="46">
        <v>6</v>
      </c>
      <c r="C1298" s="11">
        <v>12</v>
      </c>
      <c r="D1298" s="11">
        <f t="shared" si="80"/>
        <v>6</v>
      </c>
      <c r="E1298" s="12">
        <v>1.8287107589149649</v>
      </c>
      <c r="F1298" s="12">
        <f t="shared" si="81"/>
        <v>3.6574215178299299</v>
      </c>
      <c r="G1298" s="12">
        <v>671.17128924108499</v>
      </c>
      <c r="H1298" s="47">
        <v>669.3425784821701</v>
      </c>
      <c r="I1298" s="125" t="e">
        <f t="shared" si="82"/>
        <v>#N/A</v>
      </c>
      <c r="J1298" s="125" t="e">
        <f t="shared" si="83"/>
        <v>#N/A</v>
      </c>
      <c r="K1298" s="57" t="e">
        <f>VLOOKUP(A1298,'Study area wells'!$A$2:$O$330,6,FALSE)</f>
        <v>#N/A</v>
      </c>
      <c r="L1298" s="46" t="s">
        <v>964</v>
      </c>
      <c r="M1298" s="14" t="s">
        <v>3</v>
      </c>
      <c r="N1298" s="61" t="s">
        <v>1102</v>
      </c>
      <c r="O1298" s="90"/>
      <c r="P1298" s="73"/>
      <c r="Q1298" s="114"/>
      <c r="R1298" s="119" t="s">
        <v>22</v>
      </c>
      <c r="S1298" s="58"/>
    </row>
    <row r="1299" spans="1:19" ht="15" customHeight="1" x14ac:dyDescent="0.2">
      <c r="A1299" s="39" t="s">
        <v>966</v>
      </c>
      <c r="B1299" s="48">
        <v>0</v>
      </c>
      <c r="C1299" s="15">
        <v>12</v>
      </c>
      <c r="D1299" s="15">
        <f t="shared" si="80"/>
        <v>12</v>
      </c>
      <c r="E1299" s="16">
        <v>0</v>
      </c>
      <c r="F1299" s="16">
        <f t="shared" si="81"/>
        <v>3.6574215178299299</v>
      </c>
      <c r="G1299" s="16">
        <v>839</v>
      </c>
      <c r="H1299" s="49">
        <v>835.3425784821701</v>
      </c>
      <c r="I1299" s="125" t="e">
        <f t="shared" si="82"/>
        <v>#N/A</v>
      </c>
      <c r="J1299" s="125" t="e">
        <f t="shared" si="83"/>
        <v>#N/A</v>
      </c>
      <c r="K1299" s="57" t="e">
        <f>VLOOKUP(A1299,'Study area wells'!$A$2:$O$330,6,FALSE)</f>
        <v>#N/A</v>
      </c>
      <c r="L1299" s="48" t="s">
        <v>959</v>
      </c>
      <c r="M1299" s="17" t="s">
        <v>3</v>
      </c>
      <c r="N1299" s="62" t="s">
        <v>1102</v>
      </c>
      <c r="O1299" s="87"/>
      <c r="R1299" s="120" t="s">
        <v>22</v>
      </c>
    </row>
    <row r="1300" spans="1:19" s="13" customFormat="1" ht="15" customHeight="1" x14ac:dyDescent="0.2">
      <c r="A1300" s="38" t="s">
        <v>967</v>
      </c>
      <c r="B1300" s="46">
        <v>0</v>
      </c>
      <c r="C1300" s="11">
        <v>10</v>
      </c>
      <c r="D1300" s="11">
        <f t="shared" si="80"/>
        <v>10</v>
      </c>
      <c r="E1300" s="12">
        <v>0</v>
      </c>
      <c r="F1300" s="12">
        <f t="shared" si="81"/>
        <v>3.047851264858275</v>
      </c>
      <c r="G1300" s="12">
        <v>804</v>
      </c>
      <c r="H1300" s="47">
        <v>800.95214873514169</v>
      </c>
      <c r="I1300" s="125" t="e">
        <f t="shared" si="82"/>
        <v>#N/A</v>
      </c>
      <c r="J1300" s="125" t="e">
        <f t="shared" si="83"/>
        <v>#N/A</v>
      </c>
      <c r="K1300" s="57" t="e">
        <f>VLOOKUP(A1300,'Study area wells'!$A$2:$O$330,6,FALSE)</f>
        <v>#N/A</v>
      </c>
      <c r="L1300" s="46" t="s">
        <v>22</v>
      </c>
      <c r="M1300" s="14" t="s">
        <v>3</v>
      </c>
      <c r="N1300" s="61" t="s">
        <v>1102</v>
      </c>
      <c r="O1300" s="90"/>
      <c r="P1300" s="73"/>
      <c r="Q1300" s="114"/>
      <c r="R1300" s="119" t="s">
        <v>22</v>
      </c>
      <c r="S1300" s="58"/>
    </row>
    <row r="1301" spans="1:19" s="13" customFormat="1" ht="15" customHeight="1" x14ac:dyDescent="0.2">
      <c r="A1301" s="38" t="s">
        <v>967</v>
      </c>
      <c r="B1301" s="46">
        <v>10</v>
      </c>
      <c r="C1301" s="11">
        <v>16</v>
      </c>
      <c r="D1301" s="11">
        <f t="shared" si="80"/>
        <v>6</v>
      </c>
      <c r="E1301" s="12">
        <v>3.047851264858275</v>
      </c>
      <c r="F1301" s="12">
        <f t="shared" si="81"/>
        <v>4.8765620237732392</v>
      </c>
      <c r="G1301" s="12">
        <v>800.95214873514169</v>
      </c>
      <c r="H1301" s="47">
        <v>799.1234379762268</v>
      </c>
      <c r="I1301" s="125" t="e">
        <f t="shared" si="82"/>
        <v>#N/A</v>
      </c>
      <c r="J1301" s="125" t="e">
        <f t="shared" si="83"/>
        <v>#N/A</v>
      </c>
      <c r="K1301" s="57" t="e">
        <f>VLOOKUP(A1301,'Study area wells'!$A$2:$O$330,6,FALSE)</f>
        <v>#N/A</v>
      </c>
      <c r="L1301" s="46" t="s">
        <v>25</v>
      </c>
      <c r="M1301" s="14" t="s">
        <v>2</v>
      </c>
      <c r="N1301" s="61" t="s">
        <v>7</v>
      </c>
      <c r="O1301" s="90" t="s">
        <v>1321</v>
      </c>
      <c r="P1301" s="73"/>
      <c r="Q1301" s="114"/>
      <c r="R1301" s="119" t="s">
        <v>25</v>
      </c>
      <c r="S1301" s="58"/>
    </row>
    <row r="1302" spans="1:19" ht="15" customHeight="1" x14ac:dyDescent="0.2">
      <c r="A1302" s="39" t="s">
        <v>968</v>
      </c>
      <c r="B1302" s="48">
        <v>160</v>
      </c>
      <c r="C1302" s="15">
        <v>160</v>
      </c>
      <c r="D1302" s="15">
        <f t="shared" si="80"/>
        <v>0</v>
      </c>
      <c r="E1302" s="16">
        <v>0</v>
      </c>
      <c r="F1302" s="16">
        <f t="shared" si="81"/>
        <v>48.765620237732399</v>
      </c>
      <c r="G1302" s="16">
        <v>704</v>
      </c>
      <c r="H1302" s="49">
        <v>655.23437976226762</v>
      </c>
      <c r="I1302" s="125" t="e">
        <f t="shared" si="82"/>
        <v>#N/A</v>
      </c>
      <c r="J1302" s="125" t="e">
        <f t="shared" si="83"/>
        <v>#N/A</v>
      </c>
      <c r="K1302" s="57" t="e">
        <f>VLOOKUP(A1302,'Study area wells'!$A$2:$O$330,6,FALSE)</f>
        <v>#N/A</v>
      </c>
      <c r="L1302" s="48" t="s">
        <v>969</v>
      </c>
      <c r="M1302" s="17" t="s">
        <v>5</v>
      </c>
      <c r="N1302" s="62" t="s">
        <v>1894</v>
      </c>
      <c r="O1302" s="87"/>
      <c r="R1302" s="120" t="s">
        <v>35</v>
      </c>
    </row>
    <row r="1303" spans="1:19" s="13" customFormat="1" ht="15" customHeight="1" x14ac:dyDescent="0.2">
      <c r="A1303" s="38" t="s">
        <v>970</v>
      </c>
      <c r="B1303" s="46">
        <v>160</v>
      </c>
      <c r="C1303" s="11">
        <v>160</v>
      </c>
      <c r="D1303" s="11">
        <f t="shared" si="80"/>
        <v>0</v>
      </c>
      <c r="E1303" s="12">
        <v>0</v>
      </c>
      <c r="F1303" s="12">
        <f t="shared" si="81"/>
        <v>48.765620237732399</v>
      </c>
      <c r="G1303" s="12">
        <v>702</v>
      </c>
      <c r="H1303" s="47">
        <v>653.23437976226762</v>
      </c>
      <c r="I1303" s="125" t="e">
        <f t="shared" si="82"/>
        <v>#N/A</v>
      </c>
      <c r="J1303" s="125" t="e">
        <f t="shared" si="83"/>
        <v>#N/A</v>
      </c>
      <c r="K1303" s="57" t="e">
        <f>VLOOKUP(A1303,'Study area wells'!$A$2:$O$330,6,FALSE)</f>
        <v>#N/A</v>
      </c>
      <c r="L1303" s="46" t="s">
        <v>969</v>
      </c>
      <c r="M1303" s="14" t="s">
        <v>5</v>
      </c>
      <c r="N1303" s="61" t="s">
        <v>1894</v>
      </c>
      <c r="O1303" s="90"/>
      <c r="P1303" s="73"/>
      <c r="Q1303" s="114"/>
      <c r="R1303" s="119" t="s">
        <v>35</v>
      </c>
      <c r="S1303" s="58"/>
    </row>
    <row r="1304" spans="1:19" ht="15" customHeight="1" x14ac:dyDescent="0.2">
      <c r="A1304" s="39" t="s">
        <v>971</v>
      </c>
      <c r="B1304" s="48">
        <v>0</v>
      </c>
      <c r="C1304" s="15">
        <v>35</v>
      </c>
      <c r="D1304" s="15">
        <f t="shared" si="80"/>
        <v>35</v>
      </c>
      <c r="E1304" s="16">
        <v>0</v>
      </c>
      <c r="F1304" s="16">
        <f t="shared" si="81"/>
        <v>10.667479427003961</v>
      </c>
      <c r="G1304" s="16">
        <v>718</v>
      </c>
      <c r="H1304" s="49">
        <v>707.33252057299603</v>
      </c>
      <c r="I1304" s="125" t="e">
        <f t="shared" si="82"/>
        <v>#N/A</v>
      </c>
      <c r="J1304" s="125" t="e">
        <f t="shared" si="83"/>
        <v>#N/A</v>
      </c>
      <c r="K1304" s="57" t="e">
        <f>VLOOKUP(A1304,'Study area wells'!$A$2:$O$330,6,FALSE)</f>
        <v>#N/A</v>
      </c>
      <c r="L1304" s="82" t="s">
        <v>1322</v>
      </c>
      <c r="M1304" s="17" t="s">
        <v>3</v>
      </c>
      <c r="N1304" s="62" t="s">
        <v>1102</v>
      </c>
      <c r="O1304" s="87"/>
      <c r="R1304" s="120" t="s">
        <v>22</v>
      </c>
    </row>
    <row r="1305" spans="1:19" ht="15" customHeight="1" x14ac:dyDescent="0.2">
      <c r="A1305" s="39" t="s">
        <v>971</v>
      </c>
      <c r="B1305" s="48">
        <v>35</v>
      </c>
      <c r="C1305" s="15">
        <v>38</v>
      </c>
      <c r="D1305" s="15">
        <f t="shared" si="80"/>
        <v>3</v>
      </c>
      <c r="E1305" s="16">
        <v>10.667479427003961</v>
      </c>
      <c r="F1305" s="16">
        <f t="shared" si="81"/>
        <v>11.581834806461444</v>
      </c>
      <c r="G1305" s="16">
        <v>707.33252057299603</v>
      </c>
      <c r="H1305" s="49">
        <v>706.41816519353858</v>
      </c>
      <c r="I1305" s="125" t="e">
        <f t="shared" si="82"/>
        <v>#N/A</v>
      </c>
      <c r="J1305" s="125" t="e">
        <f t="shared" si="83"/>
        <v>#N/A</v>
      </c>
      <c r="K1305" s="57" t="e">
        <f>VLOOKUP(A1305,'Study area wells'!$A$2:$O$330,6,FALSE)</f>
        <v>#N/A</v>
      </c>
      <c r="L1305" s="82" t="s">
        <v>1323</v>
      </c>
      <c r="M1305" s="17" t="s">
        <v>41</v>
      </c>
      <c r="N1305" s="62" t="s">
        <v>7</v>
      </c>
      <c r="O1305" s="87"/>
      <c r="R1305" s="120" t="s">
        <v>1036</v>
      </c>
    </row>
    <row r="1306" spans="1:19" ht="15" customHeight="1" x14ac:dyDescent="0.2">
      <c r="A1306" s="39" t="s">
        <v>971</v>
      </c>
      <c r="B1306" s="48">
        <v>42</v>
      </c>
      <c r="C1306" s="15">
        <v>56</v>
      </c>
      <c r="D1306" s="15">
        <f t="shared" si="80"/>
        <v>14</v>
      </c>
      <c r="E1306" s="16">
        <v>12.800975312404754</v>
      </c>
      <c r="F1306" s="16">
        <f t="shared" si="81"/>
        <v>17.067967083206337</v>
      </c>
      <c r="G1306" s="16">
        <v>705.19902468759528</v>
      </c>
      <c r="H1306" s="49">
        <v>700.93203291679367</v>
      </c>
      <c r="I1306" s="125" t="e">
        <f t="shared" si="82"/>
        <v>#N/A</v>
      </c>
      <c r="J1306" s="125" t="e">
        <f t="shared" si="83"/>
        <v>#N/A</v>
      </c>
      <c r="K1306" s="57" t="e">
        <f>VLOOKUP(A1306,'Study area wells'!$A$2:$O$330,6,FALSE)</f>
        <v>#N/A</v>
      </c>
      <c r="L1306" s="82" t="s">
        <v>1324</v>
      </c>
      <c r="M1306" s="17" t="s">
        <v>1</v>
      </c>
      <c r="N1306" s="62" t="s">
        <v>7</v>
      </c>
      <c r="O1306" s="87"/>
      <c r="R1306" s="120" t="s">
        <v>29</v>
      </c>
    </row>
    <row r="1307" spans="1:19" ht="15" customHeight="1" x14ac:dyDescent="0.2">
      <c r="A1307" s="39" t="s">
        <v>971</v>
      </c>
      <c r="B1307" s="48">
        <v>56</v>
      </c>
      <c r="C1307" s="15">
        <v>75</v>
      </c>
      <c r="D1307" s="15">
        <f t="shared" si="80"/>
        <v>19</v>
      </c>
      <c r="E1307" s="16">
        <v>17.067967083206337</v>
      </c>
      <c r="F1307" s="16">
        <f t="shared" si="81"/>
        <v>22.858884486437059</v>
      </c>
      <c r="G1307" s="16">
        <v>700.93203291679367</v>
      </c>
      <c r="H1307" s="49">
        <v>695.14111551356291</v>
      </c>
      <c r="I1307" s="125" t="e">
        <f t="shared" si="82"/>
        <v>#N/A</v>
      </c>
      <c r="J1307" s="125" t="e">
        <f t="shared" si="83"/>
        <v>#N/A</v>
      </c>
      <c r="K1307" s="57" t="e">
        <f>VLOOKUP(A1307,'Study area wells'!$A$2:$O$330,6,FALSE)</f>
        <v>#N/A</v>
      </c>
      <c r="L1307" s="82" t="s">
        <v>972</v>
      </c>
      <c r="M1307" s="17" t="s">
        <v>5</v>
      </c>
      <c r="N1307" s="62" t="s">
        <v>1894</v>
      </c>
      <c r="O1307" s="87"/>
      <c r="R1307" s="120" t="s">
        <v>35</v>
      </c>
    </row>
    <row r="1308" spans="1:19" ht="15" customHeight="1" x14ac:dyDescent="0.2">
      <c r="A1308" s="39" t="s">
        <v>971</v>
      </c>
      <c r="B1308" s="48">
        <v>75</v>
      </c>
      <c r="C1308" s="15">
        <v>81</v>
      </c>
      <c r="D1308" s="15">
        <f t="shared" si="80"/>
        <v>6</v>
      </c>
      <c r="E1308" s="16">
        <v>22.858884486437059</v>
      </c>
      <c r="F1308" s="16">
        <f t="shared" si="81"/>
        <v>24.687595245352025</v>
      </c>
      <c r="G1308" s="16">
        <v>695.14111551356291</v>
      </c>
      <c r="H1308" s="49">
        <v>693.31240475464801</v>
      </c>
      <c r="I1308" s="125" t="e">
        <f t="shared" si="82"/>
        <v>#N/A</v>
      </c>
      <c r="J1308" s="125" t="e">
        <f t="shared" si="83"/>
        <v>#N/A</v>
      </c>
      <c r="K1308" s="57" t="e">
        <f>VLOOKUP(A1308,'Study area wells'!$A$2:$O$330,6,FALSE)</f>
        <v>#N/A</v>
      </c>
      <c r="L1308" s="82" t="s">
        <v>1325</v>
      </c>
      <c r="M1308" s="17" t="s">
        <v>3</v>
      </c>
      <c r="N1308" s="62" t="s">
        <v>1102</v>
      </c>
      <c r="O1308" s="87"/>
      <c r="R1308" s="120" t="s">
        <v>22</v>
      </c>
    </row>
    <row r="1309" spans="1:19" ht="15" customHeight="1" x14ac:dyDescent="0.2">
      <c r="A1309" s="39" t="s">
        <v>971</v>
      </c>
      <c r="B1309" s="48">
        <v>81</v>
      </c>
      <c r="C1309" s="15">
        <v>83</v>
      </c>
      <c r="D1309" s="15">
        <f t="shared" si="80"/>
        <v>2</v>
      </c>
      <c r="E1309" s="16">
        <v>24.687595245352025</v>
      </c>
      <c r="F1309" s="16">
        <f t="shared" si="81"/>
        <v>25.297165498323682</v>
      </c>
      <c r="G1309" s="16">
        <v>693.31240475464801</v>
      </c>
      <c r="H1309" s="49">
        <v>692.70283450167631</v>
      </c>
      <c r="I1309" s="125" t="e">
        <f t="shared" si="82"/>
        <v>#N/A</v>
      </c>
      <c r="J1309" s="125" t="e">
        <f t="shared" si="83"/>
        <v>#N/A</v>
      </c>
      <c r="K1309" s="57" t="e">
        <f>VLOOKUP(A1309,'Study area wells'!$A$2:$O$330,6,FALSE)</f>
        <v>#N/A</v>
      </c>
      <c r="L1309" s="82" t="s">
        <v>1326</v>
      </c>
      <c r="M1309" s="17" t="s">
        <v>3</v>
      </c>
      <c r="N1309" s="62" t="s">
        <v>1102</v>
      </c>
      <c r="O1309" s="87"/>
      <c r="R1309" s="120" t="s">
        <v>22</v>
      </c>
    </row>
    <row r="1310" spans="1:19" ht="15" customHeight="1" x14ac:dyDescent="0.2">
      <c r="A1310" s="39" t="s">
        <v>971</v>
      </c>
      <c r="B1310" s="48">
        <v>83</v>
      </c>
      <c r="C1310" s="15">
        <v>100</v>
      </c>
      <c r="D1310" s="15">
        <f t="shared" si="80"/>
        <v>17</v>
      </c>
      <c r="E1310" s="16">
        <v>25.297165498323682</v>
      </c>
      <c r="F1310" s="16">
        <f t="shared" si="81"/>
        <v>30.478512648582747</v>
      </c>
      <c r="G1310" s="16">
        <v>692.70283450167631</v>
      </c>
      <c r="H1310" s="49">
        <v>687.52148735141725</v>
      </c>
      <c r="I1310" s="125" t="e">
        <f t="shared" si="82"/>
        <v>#N/A</v>
      </c>
      <c r="J1310" s="125" t="e">
        <f t="shared" si="83"/>
        <v>#N/A</v>
      </c>
      <c r="K1310" s="57" t="e">
        <f>VLOOKUP(A1310,'Study area wells'!$A$2:$O$330,6,FALSE)</f>
        <v>#N/A</v>
      </c>
      <c r="L1310" s="82" t="s">
        <v>1327</v>
      </c>
      <c r="M1310" s="17" t="s">
        <v>2</v>
      </c>
      <c r="N1310" s="62" t="s">
        <v>7</v>
      </c>
      <c r="O1310" s="87" t="s">
        <v>1328</v>
      </c>
      <c r="R1310" s="120" t="s">
        <v>25</v>
      </c>
    </row>
    <row r="1311" spans="1:19" s="13" customFormat="1" ht="15" customHeight="1" x14ac:dyDescent="0.2">
      <c r="A1311" s="38" t="s">
        <v>973</v>
      </c>
      <c r="B1311" s="46">
        <v>0</v>
      </c>
      <c r="C1311" s="11">
        <v>40</v>
      </c>
      <c r="D1311" s="11">
        <f t="shared" si="80"/>
        <v>40</v>
      </c>
      <c r="E1311" s="12">
        <v>0</v>
      </c>
      <c r="F1311" s="12">
        <f t="shared" si="81"/>
        <v>12.1914050594331</v>
      </c>
      <c r="G1311" s="12">
        <v>694</v>
      </c>
      <c r="H1311" s="47">
        <v>681.80859494056688</v>
      </c>
      <c r="I1311" s="125" t="e">
        <f t="shared" si="82"/>
        <v>#N/A</v>
      </c>
      <c r="J1311" s="125" t="e">
        <f t="shared" si="83"/>
        <v>#N/A</v>
      </c>
      <c r="K1311" s="57" t="e">
        <f>VLOOKUP(A1311,'Study area wells'!$A$2:$O$330,6,FALSE)</f>
        <v>#N/A</v>
      </c>
      <c r="L1311" s="46" t="s">
        <v>11</v>
      </c>
      <c r="M1311" s="14" t="s">
        <v>3</v>
      </c>
      <c r="N1311" s="61" t="s">
        <v>1102</v>
      </c>
      <c r="O1311" s="90"/>
      <c r="P1311" s="73"/>
      <c r="Q1311" s="114"/>
      <c r="R1311" s="119" t="s">
        <v>22</v>
      </c>
      <c r="S1311" s="58"/>
    </row>
    <row r="1312" spans="1:19" s="13" customFormat="1" ht="15" customHeight="1" x14ac:dyDescent="0.2">
      <c r="A1312" s="38" t="s">
        <v>973</v>
      </c>
      <c r="B1312" s="46">
        <v>40</v>
      </c>
      <c r="C1312" s="11">
        <v>380</v>
      </c>
      <c r="D1312" s="11">
        <f t="shared" si="80"/>
        <v>340</v>
      </c>
      <c r="E1312" s="12">
        <v>12.1914050594331</v>
      </c>
      <c r="F1312" s="12">
        <f t="shared" si="81"/>
        <v>115.81834806461444</v>
      </c>
      <c r="G1312" s="12">
        <v>681.80859494056688</v>
      </c>
      <c r="H1312" s="47">
        <v>578.18165193538562</v>
      </c>
      <c r="I1312" s="125" t="e">
        <f t="shared" si="82"/>
        <v>#N/A</v>
      </c>
      <c r="J1312" s="125" t="e">
        <f t="shared" si="83"/>
        <v>#N/A</v>
      </c>
      <c r="K1312" s="57" t="e">
        <f>VLOOKUP(A1312,'Study area wells'!$A$2:$O$330,6,FALSE)</f>
        <v>#N/A</v>
      </c>
      <c r="L1312" s="46" t="s">
        <v>13</v>
      </c>
      <c r="M1312" s="14" t="s">
        <v>1091</v>
      </c>
      <c r="N1312" s="61" t="s">
        <v>7</v>
      </c>
      <c r="O1312" s="90" t="s">
        <v>1329</v>
      </c>
      <c r="P1312" s="73"/>
      <c r="Q1312" s="114"/>
      <c r="R1312" s="119" t="s">
        <v>23</v>
      </c>
      <c r="S1312" s="58"/>
    </row>
    <row r="1313" spans="1:19" ht="15" customHeight="1" x14ac:dyDescent="0.2">
      <c r="A1313" s="39" t="s">
        <v>974</v>
      </c>
      <c r="B1313" s="48">
        <v>0</v>
      </c>
      <c r="C1313" s="15">
        <v>50</v>
      </c>
      <c r="D1313" s="15">
        <f t="shared" si="80"/>
        <v>50</v>
      </c>
      <c r="E1313" s="16">
        <v>0</v>
      </c>
      <c r="F1313" s="16">
        <f t="shared" si="81"/>
        <v>15.239256324291373</v>
      </c>
      <c r="G1313" s="16">
        <v>708</v>
      </c>
      <c r="H1313" s="49">
        <v>692.76074367570868</v>
      </c>
      <c r="I1313" s="125" t="e">
        <f t="shared" si="82"/>
        <v>#N/A</v>
      </c>
      <c r="J1313" s="125" t="e">
        <f t="shared" si="83"/>
        <v>#N/A</v>
      </c>
      <c r="K1313" s="57" t="e">
        <f>VLOOKUP(A1313,'Study area wells'!$A$2:$O$330,6,FALSE)</f>
        <v>#N/A</v>
      </c>
      <c r="L1313" s="48" t="s">
        <v>11</v>
      </c>
      <c r="M1313" s="17" t="str">
        <f>M1311</f>
        <v>Clay</v>
      </c>
      <c r="N1313" s="62" t="s">
        <v>1102</v>
      </c>
      <c r="O1313" s="87"/>
      <c r="R1313" s="120" t="s">
        <v>22</v>
      </c>
    </row>
    <row r="1314" spans="1:19" ht="15" customHeight="1" x14ac:dyDescent="0.2">
      <c r="A1314" s="39" t="s">
        <v>974</v>
      </c>
      <c r="B1314" s="48">
        <v>50</v>
      </c>
      <c r="C1314" s="15">
        <v>225</v>
      </c>
      <c r="D1314" s="15">
        <f t="shared" si="80"/>
        <v>175</v>
      </c>
      <c r="E1314" s="16">
        <v>15.239256324291373</v>
      </c>
      <c r="F1314" s="16">
        <f t="shared" si="81"/>
        <v>68.576653459311188</v>
      </c>
      <c r="G1314" s="16">
        <v>692.76074367570868</v>
      </c>
      <c r="H1314" s="49">
        <v>639.42334654068884</v>
      </c>
      <c r="I1314" s="125" t="e">
        <f t="shared" si="82"/>
        <v>#N/A</v>
      </c>
      <c r="J1314" s="125" t="e">
        <f t="shared" si="83"/>
        <v>#N/A</v>
      </c>
      <c r="K1314" s="57" t="e">
        <f>VLOOKUP(A1314,'Study area wells'!$A$2:$O$330,6,FALSE)</f>
        <v>#N/A</v>
      </c>
      <c r="L1314" s="48" t="s">
        <v>13</v>
      </c>
      <c r="M1314" s="17" t="str">
        <f>M1312</f>
        <v>Shale and sandstone</v>
      </c>
      <c r="N1314" s="62" t="s">
        <v>7</v>
      </c>
      <c r="O1314" s="87" t="s">
        <v>1260</v>
      </c>
      <c r="R1314" s="120" t="s">
        <v>23</v>
      </c>
    </row>
    <row r="1315" spans="1:19" s="13" customFormat="1" ht="15" customHeight="1" x14ac:dyDescent="0.2">
      <c r="A1315" s="38" t="s">
        <v>975</v>
      </c>
      <c r="B1315" s="46">
        <v>0</v>
      </c>
      <c r="C1315" s="11">
        <v>10</v>
      </c>
      <c r="D1315" s="11">
        <f t="shared" si="80"/>
        <v>10</v>
      </c>
      <c r="E1315" s="12">
        <v>0</v>
      </c>
      <c r="F1315" s="12">
        <f t="shared" si="81"/>
        <v>3.047851264858275</v>
      </c>
      <c r="G1315" s="12">
        <v>770</v>
      </c>
      <c r="H1315" s="47">
        <v>766.95214873514169</v>
      </c>
      <c r="I1315" s="125" t="e">
        <f t="shared" si="82"/>
        <v>#N/A</v>
      </c>
      <c r="J1315" s="125" t="e">
        <f t="shared" si="83"/>
        <v>#N/A</v>
      </c>
      <c r="K1315" s="57" t="e">
        <f>VLOOKUP(A1315,'Study area wells'!$A$2:$O$330,6,FALSE)</f>
        <v>#N/A</v>
      </c>
      <c r="L1315" s="46" t="s">
        <v>1330</v>
      </c>
      <c r="M1315" s="14" t="s">
        <v>1263</v>
      </c>
      <c r="N1315" s="61" t="s">
        <v>1102</v>
      </c>
      <c r="O1315" s="90"/>
      <c r="P1315" s="73"/>
      <c r="Q1315" s="114"/>
      <c r="R1315" s="119" t="s">
        <v>22</v>
      </c>
      <c r="S1315" s="58"/>
    </row>
    <row r="1316" spans="1:19" s="13" customFormat="1" ht="15" customHeight="1" x14ac:dyDescent="0.2">
      <c r="A1316" s="38" t="s">
        <v>975</v>
      </c>
      <c r="B1316" s="46">
        <v>10</v>
      </c>
      <c r="C1316" s="11">
        <v>100</v>
      </c>
      <c r="D1316" s="11">
        <f t="shared" si="80"/>
        <v>90</v>
      </c>
      <c r="E1316" s="12">
        <v>3.047851264858275</v>
      </c>
      <c r="F1316" s="12">
        <f t="shared" si="81"/>
        <v>30.478512648582747</v>
      </c>
      <c r="G1316" s="12">
        <v>766.95214873514169</v>
      </c>
      <c r="H1316" s="47">
        <v>739.52148735141725</v>
      </c>
      <c r="I1316" s="125" t="e">
        <f t="shared" si="82"/>
        <v>#N/A</v>
      </c>
      <c r="J1316" s="125" t="e">
        <f t="shared" si="83"/>
        <v>#N/A</v>
      </c>
      <c r="K1316" s="57" t="e">
        <f>VLOOKUP(A1316,'Study area wells'!$A$2:$O$330,6,FALSE)</f>
        <v>#N/A</v>
      </c>
      <c r="L1316" s="46" t="s">
        <v>1331</v>
      </c>
      <c r="M1316" s="14" t="s">
        <v>1</v>
      </c>
      <c r="N1316" s="61" t="s">
        <v>7</v>
      </c>
      <c r="O1316" s="90"/>
      <c r="P1316" s="73"/>
      <c r="Q1316" s="114"/>
      <c r="R1316" s="119" t="s">
        <v>29</v>
      </c>
      <c r="S1316" s="58"/>
    </row>
    <row r="1317" spans="1:19" ht="15" customHeight="1" x14ac:dyDescent="0.2">
      <c r="A1317" s="39" t="s">
        <v>976</v>
      </c>
      <c r="B1317" s="48">
        <v>0</v>
      </c>
      <c r="C1317" s="15">
        <v>40</v>
      </c>
      <c r="D1317" s="15">
        <f t="shared" si="80"/>
        <v>40</v>
      </c>
      <c r="E1317" s="16">
        <v>0</v>
      </c>
      <c r="F1317" s="16">
        <f t="shared" si="81"/>
        <v>12.1914050594331</v>
      </c>
      <c r="G1317" s="16">
        <v>724</v>
      </c>
      <c r="H1317" s="49">
        <v>711.80859494056688</v>
      </c>
      <c r="I1317" s="125" t="e">
        <f t="shared" si="82"/>
        <v>#N/A</v>
      </c>
      <c r="J1317" s="125" t="e">
        <f t="shared" si="83"/>
        <v>#N/A</v>
      </c>
      <c r="K1317" s="57" t="e">
        <f>VLOOKUP(A1317,'Study area wells'!$A$2:$O$330,6,FALSE)</f>
        <v>#N/A</v>
      </c>
      <c r="L1317" s="82" t="s">
        <v>1332</v>
      </c>
      <c r="M1317" s="17" t="s">
        <v>3</v>
      </c>
      <c r="N1317" s="62" t="s">
        <v>1102</v>
      </c>
      <c r="O1317" s="87"/>
      <c r="R1317" s="143" t="s">
        <v>22</v>
      </c>
    </row>
    <row r="1318" spans="1:19" ht="15" customHeight="1" x14ac:dyDescent="0.2">
      <c r="A1318" s="39" t="s">
        <v>976</v>
      </c>
      <c r="B1318" s="48">
        <v>40</v>
      </c>
      <c r="C1318" s="15">
        <v>60</v>
      </c>
      <c r="D1318" s="15">
        <f t="shared" si="80"/>
        <v>20</v>
      </c>
      <c r="E1318" s="16">
        <v>12.1914050594331</v>
      </c>
      <c r="F1318" s="16">
        <f t="shared" si="81"/>
        <v>18.287107589149649</v>
      </c>
      <c r="G1318" s="16">
        <v>711.80859494056688</v>
      </c>
      <c r="H1318" s="49">
        <v>705.71289241085037</v>
      </c>
      <c r="I1318" s="125" t="e">
        <f t="shared" si="82"/>
        <v>#N/A</v>
      </c>
      <c r="J1318" s="125" t="e">
        <f t="shared" si="83"/>
        <v>#N/A</v>
      </c>
      <c r="K1318" s="57" t="e">
        <f>VLOOKUP(A1318,'Study area wells'!$A$2:$O$330,6,FALSE)</f>
        <v>#N/A</v>
      </c>
      <c r="L1318" s="82" t="s">
        <v>1336</v>
      </c>
      <c r="M1318" s="17" t="s">
        <v>1077</v>
      </c>
      <c r="N1318" s="62" t="s">
        <v>7</v>
      </c>
      <c r="O1318" s="91"/>
      <c r="R1318" s="143" t="s">
        <v>40</v>
      </c>
    </row>
    <row r="1319" spans="1:19" ht="15" customHeight="1" x14ac:dyDescent="0.2">
      <c r="A1319" s="39" t="s">
        <v>976</v>
      </c>
      <c r="B1319" s="48">
        <v>60</v>
      </c>
      <c r="C1319" s="15">
        <v>80</v>
      </c>
      <c r="D1319" s="15">
        <f t="shared" si="80"/>
        <v>20</v>
      </c>
      <c r="E1319" s="16">
        <v>18.287107589149649</v>
      </c>
      <c r="F1319" s="16">
        <f t="shared" si="81"/>
        <v>24.3828101188662</v>
      </c>
      <c r="G1319" s="16">
        <v>705.71289241085037</v>
      </c>
      <c r="H1319" s="49">
        <v>699.61718988113375</v>
      </c>
      <c r="I1319" s="125" t="e">
        <f t="shared" si="82"/>
        <v>#N/A</v>
      </c>
      <c r="J1319" s="125" t="e">
        <f t="shared" si="83"/>
        <v>#N/A</v>
      </c>
      <c r="K1319" s="57" t="e">
        <f>VLOOKUP(A1319,'Study area wells'!$A$2:$O$330,6,FALSE)</f>
        <v>#N/A</v>
      </c>
      <c r="L1319" s="82" t="s">
        <v>1337</v>
      </c>
      <c r="M1319" s="17" t="s">
        <v>1</v>
      </c>
      <c r="N1319" s="62" t="s">
        <v>7</v>
      </c>
      <c r="O1319" s="87" t="s">
        <v>1338</v>
      </c>
      <c r="R1319" s="143" t="s">
        <v>29</v>
      </c>
    </row>
    <row r="1320" spans="1:19" s="13" customFormat="1" ht="15" customHeight="1" x14ac:dyDescent="0.2">
      <c r="A1320" s="38" t="s">
        <v>978</v>
      </c>
      <c r="B1320" s="46">
        <v>0</v>
      </c>
      <c r="C1320" s="11">
        <v>35</v>
      </c>
      <c r="D1320" s="11">
        <f t="shared" si="80"/>
        <v>35</v>
      </c>
      <c r="E1320" s="12">
        <v>0</v>
      </c>
      <c r="F1320" s="12">
        <f t="shared" si="81"/>
        <v>10.667479427003961</v>
      </c>
      <c r="G1320" s="12">
        <v>699</v>
      </c>
      <c r="H1320" s="47">
        <v>688.33252057299603</v>
      </c>
      <c r="I1320" s="125" t="e">
        <f t="shared" si="82"/>
        <v>#N/A</v>
      </c>
      <c r="J1320" s="125" t="e">
        <f t="shared" si="83"/>
        <v>#N/A</v>
      </c>
      <c r="K1320" s="57" t="e">
        <f>VLOOKUP(A1320,'Study area wells'!$A$2:$O$330,6,FALSE)</f>
        <v>#N/A</v>
      </c>
      <c r="L1320" s="142" t="s">
        <v>1332</v>
      </c>
      <c r="M1320" s="14" t="s">
        <v>3</v>
      </c>
      <c r="N1320" s="61" t="s">
        <v>1102</v>
      </c>
      <c r="O1320" s="90"/>
      <c r="P1320" s="73"/>
      <c r="Q1320" s="114"/>
      <c r="R1320" s="144" t="s">
        <v>22</v>
      </c>
      <c r="S1320" s="58"/>
    </row>
    <row r="1321" spans="1:19" s="13" customFormat="1" ht="15" customHeight="1" x14ac:dyDescent="0.2">
      <c r="A1321" s="38" t="s">
        <v>978</v>
      </c>
      <c r="B1321" s="46">
        <v>35</v>
      </c>
      <c r="C1321" s="11">
        <v>40</v>
      </c>
      <c r="D1321" s="11">
        <f t="shared" si="80"/>
        <v>5</v>
      </c>
      <c r="E1321" s="12">
        <v>10.667479427003961</v>
      </c>
      <c r="F1321" s="12">
        <f t="shared" si="81"/>
        <v>12.1914050594331</v>
      </c>
      <c r="G1321" s="12">
        <v>688.33252057299603</v>
      </c>
      <c r="H1321" s="47">
        <v>686.80859494056688</v>
      </c>
      <c r="I1321" s="125" t="e">
        <f t="shared" si="82"/>
        <v>#N/A</v>
      </c>
      <c r="J1321" s="125" t="e">
        <f t="shared" si="83"/>
        <v>#N/A</v>
      </c>
      <c r="K1321" s="57" t="e">
        <f>VLOOKUP(A1321,'Study area wells'!$A$2:$O$330,6,FALSE)</f>
        <v>#N/A</v>
      </c>
      <c r="L1321" s="142" t="s">
        <v>1333</v>
      </c>
      <c r="M1321" s="14" t="s">
        <v>2</v>
      </c>
      <c r="N1321" s="61" t="s">
        <v>7</v>
      </c>
      <c r="O1321" s="90"/>
      <c r="P1321" s="73"/>
      <c r="Q1321" s="114"/>
      <c r="R1321" s="144" t="s">
        <v>25</v>
      </c>
      <c r="S1321" s="58"/>
    </row>
    <row r="1322" spans="1:19" s="13" customFormat="1" ht="15" customHeight="1" x14ac:dyDescent="0.2">
      <c r="A1322" s="38" t="s">
        <v>978</v>
      </c>
      <c r="B1322" s="46">
        <v>40</v>
      </c>
      <c r="C1322" s="11">
        <v>160</v>
      </c>
      <c r="D1322" s="11">
        <f t="shared" si="80"/>
        <v>120</v>
      </c>
      <c r="E1322" s="12">
        <v>12.1914050594331</v>
      </c>
      <c r="F1322" s="12">
        <f t="shared" si="81"/>
        <v>48.765620237732399</v>
      </c>
      <c r="G1322" s="12">
        <v>686.80859494056688</v>
      </c>
      <c r="H1322" s="47">
        <v>650.23437976226762</v>
      </c>
      <c r="I1322" s="125" t="e">
        <f t="shared" si="82"/>
        <v>#N/A</v>
      </c>
      <c r="J1322" s="125" t="e">
        <f t="shared" si="83"/>
        <v>#N/A</v>
      </c>
      <c r="K1322" s="57" t="e">
        <f>VLOOKUP(A1322,'Study area wells'!$A$2:$O$330,6,FALSE)</f>
        <v>#N/A</v>
      </c>
      <c r="L1322" s="142" t="s">
        <v>1334</v>
      </c>
      <c r="M1322" s="14" t="s">
        <v>2</v>
      </c>
      <c r="N1322" s="61" t="s">
        <v>7</v>
      </c>
      <c r="O1322" s="90"/>
      <c r="P1322" s="73"/>
      <c r="Q1322" s="114"/>
      <c r="R1322" s="144" t="s">
        <v>25</v>
      </c>
      <c r="S1322" s="58"/>
    </row>
    <row r="1323" spans="1:19" s="13" customFormat="1" ht="15" customHeight="1" x14ac:dyDescent="0.2">
      <c r="A1323" s="38" t="s">
        <v>978</v>
      </c>
      <c r="B1323" s="46">
        <v>160</v>
      </c>
      <c r="C1323" s="11">
        <v>300</v>
      </c>
      <c r="D1323" s="11">
        <f t="shared" si="80"/>
        <v>140</v>
      </c>
      <c r="E1323" s="12">
        <v>48.765620237732399</v>
      </c>
      <c r="F1323" s="12">
        <f t="shared" si="81"/>
        <v>91.435537945748237</v>
      </c>
      <c r="G1323" s="12">
        <v>650.23437976226762</v>
      </c>
      <c r="H1323" s="47">
        <v>607.56446205425175</v>
      </c>
      <c r="I1323" s="125" t="e">
        <f t="shared" si="82"/>
        <v>#N/A</v>
      </c>
      <c r="J1323" s="125" t="e">
        <f t="shared" si="83"/>
        <v>#N/A</v>
      </c>
      <c r="K1323" s="57" t="e">
        <f>VLOOKUP(A1323,'Study area wells'!$A$2:$O$330,6,FALSE)</f>
        <v>#N/A</v>
      </c>
      <c r="L1323" s="142" t="s">
        <v>1335</v>
      </c>
      <c r="M1323" s="14" t="s">
        <v>1091</v>
      </c>
      <c r="N1323" s="61" t="s">
        <v>7</v>
      </c>
      <c r="O1323" s="90"/>
      <c r="P1323" s="73"/>
      <c r="Q1323" s="114"/>
      <c r="R1323" s="144" t="s">
        <v>23</v>
      </c>
      <c r="S1323" s="58"/>
    </row>
    <row r="1324" spans="1:19" ht="15" customHeight="1" x14ac:dyDescent="0.2">
      <c r="A1324" s="39" t="s">
        <v>979</v>
      </c>
      <c r="B1324" s="48">
        <v>0</v>
      </c>
      <c r="C1324" s="15">
        <v>34</v>
      </c>
      <c r="D1324" s="15">
        <f t="shared" si="80"/>
        <v>34</v>
      </c>
      <c r="E1324" s="16">
        <v>0</v>
      </c>
      <c r="F1324" s="16">
        <f t="shared" si="81"/>
        <v>10.362694300518134</v>
      </c>
      <c r="G1324" s="16">
        <v>709</v>
      </c>
      <c r="H1324" s="49">
        <v>698.63730569948189</v>
      </c>
      <c r="I1324" s="125" t="e">
        <f t="shared" si="82"/>
        <v>#N/A</v>
      </c>
      <c r="J1324" s="125" t="e">
        <f t="shared" si="83"/>
        <v>#N/A</v>
      </c>
      <c r="K1324" s="57" t="e">
        <f>VLOOKUP(A1324,'Study area wells'!$A$2:$O$330,6,FALSE)</f>
        <v>#N/A</v>
      </c>
      <c r="L1324" s="82" t="s">
        <v>1332</v>
      </c>
      <c r="M1324" s="17" t="s">
        <v>3</v>
      </c>
      <c r="N1324" s="62" t="s">
        <v>1102</v>
      </c>
      <c r="O1324" s="87"/>
      <c r="R1324" s="143" t="s">
        <v>22</v>
      </c>
    </row>
    <row r="1325" spans="1:19" ht="15" customHeight="1" x14ac:dyDescent="0.2">
      <c r="A1325" s="39" t="s">
        <v>979</v>
      </c>
      <c r="B1325" s="48">
        <v>34</v>
      </c>
      <c r="C1325" s="15">
        <v>80</v>
      </c>
      <c r="D1325" s="15">
        <f t="shared" si="80"/>
        <v>46</v>
      </c>
      <c r="E1325" s="16">
        <v>10.362694300518134</v>
      </c>
      <c r="F1325" s="16">
        <f t="shared" si="81"/>
        <v>24.3828101188662</v>
      </c>
      <c r="G1325" s="16">
        <v>698.63730569948189</v>
      </c>
      <c r="H1325" s="49">
        <v>684.61718988113375</v>
      </c>
      <c r="I1325" s="125" t="e">
        <f t="shared" si="82"/>
        <v>#N/A</v>
      </c>
      <c r="J1325" s="125" t="e">
        <f t="shared" si="83"/>
        <v>#N/A</v>
      </c>
      <c r="K1325" s="57" t="e">
        <f>VLOOKUP(A1325,'Study area wells'!$A$2:$O$330,6,FALSE)</f>
        <v>#N/A</v>
      </c>
      <c r="L1325" s="82" t="s">
        <v>1335</v>
      </c>
      <c r="M1325" s="17" t="s">
        <v>1091</v>
      </c>
      <c r="N1325" s="62" t="s">
        <v>7</v>
      </c>
      <c r="O1325" s="87"/>
      <c r="R1325" s="143" t="s">
        <v>23</v>
      </c>
    </row>
    <row r="1326" spans="1:19" s="13" customFormat="1" ht="15" customHeight="1" x14ac:dyDescent="0.2">
      <c r="A1326" s="38" t="s">
        <v>980</v>
      </c>
      <c r="B1326" s="46">
        <v>0</v>
      </c>
      <c r="C1326" s="11">
        <v>40</v>
      </c>
      <c r="D1326" s="11">
        <f t="shared" si="80"/>
        <v>40</v>
      </c>
      <c r="E1326" s="12">
        <v>0</v>
      </c>
      <c r="F1326" s="12">
        <f t="shared" si="81"/>
        <v>12.1914050594331</v>
      </c>
      <c r="G1326" s="12">
        <v>775</v>
      </c>
      <c r="H1326" s="47">
        <v>762.80859494056688</v>
      </c>
      <c r="I1326" s="125" t="e">
        <f t="shared" si="82"/>
        <v>#N/A</v>
      </c>
      <c r="J1326" s="125" t="e">
        <f t="shared" si="83"/>
        <v>#N/A</v>
      </c>
      <c r="K1326" s="57" t="e">
        <f>VLOOKUP(A1326,'Study area wells'!$A$2:$O$330,6,FALSE)</f>
        <v>#N/A</v>
      </c>
      <c r="L1326" s="46" t="s">
        <v>11</v>
      </c>
      <c r="M1326" s="14" t="s">
        <v>3</v>
      </c>
      <c r="N1326" s="61" t="s">
        <v>1102</v>
      </c>
      <c r="O1326" s="90"/>
      <c r="P1326" s="73"/>
      <c r="Q1326" s="114"/>
      <c r="R1326" s="144" t="s">
        <v>22</v>
      </c>
      <c r="S1326" s="58"/>
    </row>
    <row r="1327" spans="1:19" s="13" customFormat="1" ht="15" customHeight="1" x14ac:dyDescent="0.2">
      <c r="A1327" s="38" t="s">
        <v>980</v>
      </c>
      <c r="B1327" s="46">
        <v>40</v>
      </c>
      <c r="C1327" s="11">
        <v>60</v>
      </c>
      <c r="D1327" s="11">
        <f t="shared" si="80"/>
        <v>20</v>
      </c>
      <c r="E1327" s="12">
        <v>12.1914050594331</v>
      </c>
      <c r="F1327" s="12">
        <f t="shared" si="81"/>
        <v>18.287107589149649</v>
      </c>
      <c r="G1327" s="12">
        <v>762.80859494056688</v>
      </c>
      <c r="H1327" s="47">
        <v>756.71289241085037</v>
      </c>
      <c r="I1327" s="125" t="e">
        <f t="shared" si="82"/>
        <v>#N/A</v>
      </c>
      <c r="J1327" s="125" t="e">
        <f t="shared" si="83"/>
        <v>#N/A</v>
      </c>
      <c r="K1327" s="57" t="e">
        <f>VLOOKUP(A1327,'Study area wells'!$A$2:$O$330,6,FALSE)</f>
        <v>#N/A</v>
      </c>
      <c r="L1327" s="46" t="s">
        <v>981</v>
      </c>
      <c r="M1327" s="14" t="s">
        <v>1263</v>
      </c>
      <c r="N1327" s="61" t="s">
        <v>1102</v>
      </c>
      <c r="O1327" s="90"/>
      <c r="P1327" s="73"/>
      <c r="Q1327" s="114"/>
      <c r="R1327" s="144" t="s">
        <v>22</v>
      </c>
      <c r="S1327" s="58"/>
    </row>
    <row r="1328" spans="1:19" s="13" customFormat="1" ht="15" customHeight="1" x14ac:dyDescent="0.2">
      <c r="A1328" s="38" t="s">
        <v>980</v>
      </c>
      <c r="B1328" s="46">
        <v>60</v>
      </c>
      <c r="C1328" s="11">
        <v>80</v>
      </c>
      <c r="D1328" s="11">
        <f t="shared" si="80"/>
        <v>20</v>
      </c>
      <c r="E1328" s="12">
        <v>18.287107589149649</v>
      </c>
      <c r="F1328" s="12">
        <f t="shared" si="81"/>
        <v>24.3828101188662</v>
      </c>
      <c r="G1328" s="12">
        <v>756.71289241085037</v>
      </c>
      <c r="H1328" s="47">
        <v>750.61718988113375</v>
      </c>
      <c r="I1328" s="125" t="e">
        <f t="shared" si="82"/>
        <v>#N/A</v>
      </c>
      <c r="J1328" s="125" t="e">
        <f t="shared" si="83"/>
        <v>#N/A</v>
      </c>
      <c r="K1328" s="57" t="e">
        <f>VLOOKUP(A1328,'Study area wells'!$A$2:$O$330,6,FALSE)</f>
        <v>#N/A</v>
      </c>
      <c r="L1328" s="46" t="s">
        <v>977</v>
      </c>
      <c r="M1328" s="14" t="s">
        <v>1077</v>
      </c>
      <c r="N1328" s="61" t="s">
        <v>7</v>
      </c>
      <c r="O1328" s="90"/>
      <c r="P1328" s="73"/>
      <c r="Q1328" s="114"/>
      <c r="R1328" s="144" t="s">
        <v>40</v>
      </c>
      <c r="S1328" s="58"/>
    </row>
    <row r="1329" spans="1:19" s="13" customFormat="1" ht="15" customHeight="1" x14ac:dyDescent="0.2">
      <c r="A1329" s="38" t="s">
        <v>980</v>
      </c>
      <c r="B1329" s="46">
        <v>80</v>
      </c>
      <c r="C1329" s="11">
        <v>160</v>
      </c>
      <c r="D1329" s="11">
        <f t="shared" si="80"/>
        <v>80</v>
      </c>
      <c r="E1329" s="12">
        <v>24.3828101188662</v>
      </c>
      <c r="F1329" s="12">
        <f t="shared" si="81"/>
        <v>48.765620237732399</v>
      </c>
      <c r="G1329" s="12">
        <v>750.61718988113375</v>
      </c>
      <c r="H1329" s="47">
        <v>726.23437976226762</v>
      </c>
      <c r="I1329" s="125" t="e">
        <f t="shared" si="82"/>
        <v>#N/A</v>
      </c>
      <c r="J1329" s="125" t="e">
        <f t="shared" si="83"/>
        <v>#N/A</v>
      </c>
      <c r="K1329" s="57" t="e">
        <f>VLOOKUP(A1329,'Study area wells'!$A$2:$O$330,6,FALSE)</f>
        <v>#N/A</v>
      </c>
      <c r="L1329" s="46" t="s">
        <v>13</v>
      </c>
      <c r="M1329" s="14" t="s">
        <v>1091</v>
      </c>
      <c r="N1329" s="61" t="s">
        <v>7</v>
      </c>
      <c r="O1329" s="90"/>
      <c r="P1329" s="73"/>
      <c r="Q1329" s="114"/>
      <c r="R1329" s="144" t="s">
        <v>23</v>
      </c>
      <c r="S1329" s="58"/>
    </row>
    <row r="1330" spans="1:19" ht="15" customHeight="1" x14ac:dyDescent="0.2">
      <c r="A1330" s="39" t="s">
        <v>982</v>
      </c>
      <c r="B1330" s="48">
        <v>0</v>
      </c>
      <c r="C1330" s="15">
        <v>120</v>
      </c>
      <c r="D1330" s="15">
        <f t="shared" si="80"/>
        <v>120</v>
      </c>
      <c r="E1330" s="16">
        <v>0</v>
      </c>
      <c r="F1330" s="16">
        <f t="shared" si="81"/>
        <v>36.574215178299298</v>
      </c>
      <c r="G1330" s="16">
        <v>701</v>
      </c>
      <c r="H1330" s="49">
        <v>664.42578482170074</v>
      </c>
      <c r="I1330" s="125" t="e">
        <f t="shared" si="82"/>
        <v>#N/A</v>
      </c>
      <c r="J1330" s="125" t="e">
        <f t="shared" si="83"/>
        <v>#N/A</v>
      </c>
      <c r="K1330" s="57" t="e">
        <f>VLOOKUP(A1330,'Study area wells'!$A$2:$O$330,6,FALSE)</f>
        <v>#N/A</v>
      </c>
      <c r="L1330" s="82" t="s">
        <v>1339</v>
      </c>
      <c r="M1330" s="17" t="s">
        <v>3</v>
      </c>
      <c r="N1330" s="62" t="s">
        <v>1102</v>
      </c>
      <c r="O1330" s="87"/>
      <c r="R1330" s="143" t="s">
        <v>22</v>
      </c>
    </row>
    <row r="1331" spans="1:19" ht="15" customHeight="1" x14ac:dyDescent="0.2">
      <c r="A1331" s="39" t="s">
        <v>982</v>
      </c>
      <c r="B1331" s="48">
        <v>120</v>
      </c>
      <c r="C1331" s="15">
        <v>135</v>
      </c>
      <c r="D1331" s="15">
        <f t="shared" si="80"/>
        <v>15</v>
      </c>
      <c r="E1331" s="16">
        <v>36.574215178299298</v>
      </c>
      <c r="F1331" s="16">
        <f t="shared" si="81"/>
        <v>41.145992075586712</v>
      </c>
      <c r="G1331" s="16">
        <v>664.42578482170074</v>
      </c>
      <c r="H1331" s="49">
        <v>659.85400792441328</v>
      </c>
      <c r="I1331" s="125" t="e">
        <f t="shared" si="82"/>
        <v>#N/A</v>
      </c>
      <c r="J1331" s="125" t="e">
        <f t="shared" si="83"/>
        <v>#N/A</v>
      </c>
      <c r="K1331" s="57" t="e">
        <f>VLOOKUP(A1331,'Study area wells'!$A$2:$O$330,6,FALSE)</f>
        <v>#N/A</v>
      </c>
      <c r="L1331" s="82" t="s">
        <v>1340</v>
      </c>
      <c r="M1331" s="17" t="s">
        <v>3</v>
      </c>
      <c r="N1331" s="62" t="s">
        <v>1102</v>
      </c>
      <c r="O1331" s="87"/>
      <c r="R1331" s="143" t="s">
        <v>22</v>
      </c>
    </row>
    <row r="1332" spans="1:19" ht="15" customHeight="1" x14ac:dyDescent="0.2">
      <c r="A1332" s="39" t="s">
        <v>982</v>
      </c>
      <c r="B1332" s="48">
        <v>135</v>
      </c>
      <c r="C1332" s="15">
        <v>160</v>
      </c>
      <c r="D1332" s="15">
        <f t="shared" si="80"/>
        <v>25</v>
      </c>
      <c r="E1332" s="16">
        <v>41.145992075586712</v>
      </c>
      <c r="F1332" s="16">
        <f t="shared" si="81"/>
        <v>48.765620237732399</v>
      </c>
      <c r="G1332" s="16">
        <v>659.85400792441328</v>
      </c>
      <c r="H1332" s="49">
        <v>652.23437976226762</v>
      </c>
      <c r="I1332" s="125" t="e">
        <f t="shared" si="82"/>
        <v>#N/A</v>
      </c>
      <c r="J1332" s="125" t="e">
        <f t="shared" si="83"/>
        <v>#N/A</v>
      </c>
      <c r="K1332" s="57" t="e">
        <f>VLOOKUP(A1332,'Study area wells'!$A$2:$O$330,6,FALSE)</f>
        <v>#N/A</v>
      </c>
      <c r="L1332" s="82" t="s">
        <v>1341</v>
      </c>
      <c r="M1332" s="17" t="s">
        <v>42</v>
      </c>
      <c r="N1332" s="62" t="s">
        <v>1894</v>
      </c>
      <c r="O1332" s="87"/>
      <c r="R1332" s="143" t="s">
        <v>158</v>
      </c>
    </row>
    <row r="1333" spans="1:19" ht="15" customHeight="1" x14ac:dyDescent="0.2">
      <c r="A1333" s="39" t="s">
        <v>982</v>
      </c>
      <c r="B1333" s="48">
        <v>160</v>
      </c>
      <c r="C1333" s="15">
        <v>240</v>
      </c>
      <c r="D1333" s="15">
        <f t="shared" si="80"/>
        <v>80</v>
      </c>
      <c r="E1333" s="16">
        <v>48.765620237732399</v>
      </c>
      <c r="F1333" s="16">
        <f t="shared" si="81"/>
        <v>73.148430356598595</v>
      </c>
      <c r="G1333" s="16">
        <v>652.23437976226762</v>
      </c>
      <c r="H1333" s="49">
        <v>627.85156964340138</v>
      </c>
      <c r="I1333" s="125" t="e">
        <f t="shared" si="82"/>
        <v>#N/A</v>
      </c>
      <c r="J1333" s="125" t="e">
        <f t="shared" si="83"/>
        <v>#N/A</v>
      </c>
      <c r="K1333" s="57" t="e">
        <f>VLOOKUP(A1333,'Study area wells'!$A$2:$O$330,6,FALSE)</f>
        <v>#N/A</v>
      </c>
      <c r="L1333" s="82" t="s">
        <v>1342</v>
      </c>
      <c r="M1333" s="17" t="s">
        <v>3</v>
      </c>
      <c r="N1333" s="62" t="s">
        <v>1102</v>
      </c>
      <c r="O1333" s="87"/>
      <c r="R1333" s="143" t="s">
        <v>22</v>
      </c>
    </row>
    <row r="1334" spans="1:19" ht="15" customHeight="1" x14ac:dyDescent="0.2">
      <c r="A1334" s="39" t="s">
        <v>982</v>
      </c>
      <c r="B1334" s="48">
        <v>240</v>
      </c>
      <c r="C1334" s="15">
        <v>260</v>
      </c>
      <c r="D1334" s="15">
        <f t="shared" si="80"/>
        <v>20</v>
      </c>
      <c r="E1334" s="16">
        <v>73.148430356598595</v>
      </c>
      <c r="F1334" s="16">
        <f t="shared" si="81"/>
        <v>79.244132886315143</v>
      </c>
      <c r="G1334" s="16">
        <v>627.85156964340138</v>
      </c>
      <c r="H1334" s="49">
        <v>621.75586711368487</v>
      </c>
      <c r="I1334" s="125" t="e">
        <f t="shared" si="82"/>
        <v>#N/A</v>
      </c>
      <c r="J1334" s="125" t="e">
        <f t="shared" si="83"/>
        <v>#N/A</v>
      </c>
      <c r="K1334" s="57" t="e">
        <f>VLOOKUP(A1334,'Study area wells'!$A$2:$O$330,6,FALSE)</f>
        <v>#N/A</v>
      </c>
      <c r="L1334" s="82" t="s">
        <v>1343</v>
      </c>
      <c r="M1334" s="17" t="s">
        <v>42</v>
      </c>
      <c r="N1334" s="62" t="s">
        <v>1894</v>
      </c>
      <c r="O1334" s="87"/>
      <c r="R1334" s="143" t="s">
        <v>158</v>
      </c>
    </row>
    <row r="1335" spans="1:19" ht="15" customHeight="1" x14ac:dyDescent="0.2">
      <c r="A1335" s="39" t="s">
        <v>982</v>
      </c>
      <c r="B1335" s="48">
        <v>260</v>
      </c>
      <c r="C1335" s="15">
        <v>270</v>
      </c>
      <c r="D1335" s="15">
        <f t="shared" si="80"/>
        <v>10</v>
      </c>
      <c r="E1335" s="16">
        <v>79.244132886315143</v>
      </c>
      <c r="F1335" s="16">
        <f t="shared" si="81"/>
        <v>82.291984151173423</v>
      </c>
      <c r="G1335" s="16">
        <v>621.75586711368487</v>
      </c>
      <c r="H1335" s="49">
        <v>618.70801584882656</v>
      </c>
      <c r="I1335" s="125" t="e">
        <f t="shared" si="82"/>
        <v>#N/A</v>
      </c>
      <c r="J1335" s="125" t="e">
        <f t="shared" si="83"/>
        <v>#N/A</v>
      </c>
      <c r="K1335" s="57" t="e">
        <f>VLOOKUP(A1335,'Study area wells'!$A$2:$O$330,6,FALSE)</f>
        <v>#N/A</v>
      </c>
      <c r="L1335" s="82" t="s">
        <v>1344</v>
      </c>
      <c r="M1335" s="17" t="s">
        <v>1077</v>
      </c>
      <c r="N1335" s="62" t="s">
        <v>7</v>
      </c>
      <c r="O1335" s="87"/>
      <c r="R1335" s="143" t="s">
        <v>40</v>
      </c>
    </row>
    <row r="1336" spans="1:19" ht="15" customHeight="1" x14ac:dyDescent="0.2">
      <c r="A1336" s="39" t="s">
        <v>982</v>
      </c>
      <c r="B1336" s="48">
        <v>270</v>
      </c>
      <c r="C1336" s="15">
        <v>280</v>
      </c>
      <c r="D1336" s="15">
        <f t="shared" si="80"/>
        <v>10</v>
      </c>
      <c r="E1336" s="16">
        <v>82.291984151173423</v>
      </c>
      <c r="F1336" s="16">
        <f t="shared" si="81"/>
        <v>85.33983541603169</v>
      </c>
      <c r="G1336" s="16">
        <v>618.70801584882656</v>
      </c>
      <c r="H1336" s="49">
        <v>615.66016458396825</v>
      </c>
      <c r="I1336" s="125" t="e">
        <f t="shared" si="82"/>
        <v>#N/A</v>
      </c>
      <c r="J1336" s="125" t="e">
        <f t="shared" si="83"/>
        <v>#N/A</v>
      </c>
      <c r="K1336" s="57" t="e">
        <f>VLOOKUP(A1336,'Study area wells'!$A$2:$O$330,6,FALSE)</f>
        <v>#N/A</v>
      </c>
      <c r="L1336" s="82" t="s">
        <v>1345</v>
      </c>
      <c r="M1336" s="17" t="s">
        <v>1077</v>
      </c>
      <c r="N1336" s="62" t="s">
        <v>7</v>
      </c>
      <c r="O1336" s="87" t="s">
        <v>1346</v>
      </c>
      <c r="R1336" s="143" t="s">
        <v>40</v>
      </c>
    </row>
    <row r="1337" spans="1:19" s="13" customFormat="1" ht="15" customHeight="1" x14ac:dyDescent="0.2">
      <c r="A1337" s="38" t="s">
        <v>983</v>
      </c>
      <c r="B1337" s="46">
        <v>0</v>
      </c>
      <c r="C1337" s="11">
        <v>35</v>
      </c>
      <c r="D1337" s="11">
        <f t="shared" si="80"/>
        <v>35</v>
      </c>
      <c r="E1337" s="12">
        <v>0</v>
      </c>
      <c r="F1337" s="12">
        <f t="shared" si="81"/>
        <v>10.667479427003961</v>
      </c>
      <c r="G1337" s="12">
        <v>695</v>
      </c>
      <c r="H1337" s="47">
        <v>684.33252057299603</v>
      </c>
      <c r="I1337" s="125" t="e">
        <f t="shared" si="82"/>
        <v>#N/A</v>
      </c>
      <c r="J1337" s="125" t="e">
        <f t="shared" si="83"/>
        <v>#N/A</v>
      </c>
      <c r="K1337" s="57" t="e">
        <f>VLOOKUP(A1337,'Study area wells'!$A$2:$O$330,6,FALSE)</f>
        <v>#N/A</v>
      </c>
      <c r="L1337" s="142" t="s">
        <v>1347</v>
      </c>
      <c r="M1337" s="14" t="s">
        <v>8</v>
      </c>
      <c r="N1337" s="61" t="s">
        <v>8</v>
      </c>
      <c r="O1337" s="90"/>
      <c r="P1337" s="73"/>
      <c r="Q1337" s="114"/>
      <c r="R1337" s="144" t="s">
        <v>33</v>
      </c>
      <c r="S1337" s="58"/>
    </row>
    <row r="1338" spans="1:19" s="13" customFormat="1" ht="15" customHeight="1" x14ac:dyDescent="0.2">
      <c r="A1338" s="38" t="s">
        <v>983</v>
      </c>
      <c r="B1338" s="46">
        <v>35</v>
      </c>
      <c r="C1338" s="11">
        <v>210</v>
      </c>
      <c r="D1338" s="11">
        <f t="shared" si="80"/>
        <v>175</v>
      </c>
      <c r="E1338" s="12">
        <v>10.667479427003961</v>
      </c>
      <c r="F1338" s="12">
        <f t="shared" si="81"/>
        <v>64.004876562023767</v>
      </c>
      <c r="G1338" s="12">
        <v>684.33252057299603</v>
      </c>
      <c r="H1338" s="47">
        <v>630.99512343797619</v>
      </c>
      <c r="I1338" s="125" t="e">
        <f t="shared" si="82"/>
        <v>#N/A</v>
      </c>
      <c r="J1338" s="125" t="e">
        <f t="shared" si="83"/>
        <v>#N/A</v>
      </c>
      <c r="K1338" s="57" t="e">
        <f>VLOOKUP(A1338,'Study area wells'!$A$2:$O$330,6,FALSE)</f>
        <v>#N/A</v>
      </c>
      <c r="L1338" s="142" t="s">
        <v>1348</v>
      </c>
      <c r="M1338" s="14" t="s">
        <v>3</v>
      </c>
      <c r="N1338" s="61" t="s">
        <v>1102</v>
      </c>
      <c r="O1338" s="90"/>
      <c r="P1338" s="73"/>
      <c r="Q1338" s="114"/>
      <c r="R1338" s="144" t="s">
        <v>22</v>
      </c>
      <c r="S1338" s="58"/>
    </row>
    <row r="1339" spans="1:19" s="13" customFormat="1" ht="15" customHeight="1" x14ac:dyDescent="0.2">
      <c r="A1339" s="38" t="s">
        <v>983</v>
      </c>
      <c r="B1339" s="46">
        <v>210</v>
      </c>
      <c r="C1339" s="11">
        <v>290</v>
      </c>
      <c r="D1339" s="11">
        <f t="shared" si="80"/>
        <v>80</v>
      </c>
      <c r="E1339" s="12">
        <v>64.004876562023767</v>
      </c>
      <c r="F1339" s="12">
        <f t="shared" si="81"/>
        <v>88.387686680889971</v>
      </c>
      <c r="G1339" s="12">
        <v>630.99512343797619</v>
      </c>
      <c r="H1339" s="47">
        <v>606.61231331911006</v>
      </c>
      <c r="I1339" s="125" t="e">
        <f t="shared" si="82"/>
        <v>#N/A</v>
      </c>
      <c r="J1339" s="125" t="e">
        <f t="shared" si="83"/>
        <v>#N/A</v>
      </c>
      <c r="K1339" s="57" t="e">
        <f>VLOOKUP(A1339,'Study area wells'!$A$2:$O$330,6,FALSE)</f>
        <v>#N/A</v>
      </c>
      <c r="L1339" s="142" t="s">
        <v>1349</v>
      </c>
      <c r="M1339" s="14" t="s">
        <v>1091</v>
      </c>
      <c r="N1339" s="61" t="s">
        <v>7</v>
      </c>
      <c r="O1339" s="90"/>
      <c r="P1339" s="73"/>
      <c r="Q1339" s="114"/>
      <c r="R1339" s="144" t="s">
        <v>25</v>
      </c>
      <c r="S1339" s="58"/>
    </row>
    <row r="1340" spans="1:19" ht="15" customHeight="1" x14ac:dyDescent="0.2">
      <c r="A1340" s="39" t="s">
        <v>984</v>
      </c>
      <c r="B1340" s="48">
        <v>0</v>
      </c>
      <c r="C1340" s="15">
        <v>25</v>
      </c>
      <c r="D1340" s="15">
        <f t="shared" si="80"/>
        <v>25</v>
      </c>
      <c r="E1340" s="16">
        <v>0</v>
      </c>
      <c r="F1340" s="16">
        <f t="shared" si="81"/>
        <v>7.6196281621456867</v>
      </c>
      <c r="G1340" s="16">
        <v>695</v>
      </c>
      <c r="H1340" s="49">
        <v>687.38037183785434</v>
      </c>
      <c r="I1340" s="125" t="e">
        <f t="shared" si="82"/>
        <v>#N/A</v>
      </c>
      <c r="J1340" s="125" t="e">
        <f t="shared" si="83"/>
        <v>#N/A</v>
      </c>
      <c r="K1340" s="57" t="e">
        <f>VLOOKUP(A1340,'Study area wells'!$A$2:$O$330,6,FALSE)</f>
        <v>#N/A</v>
      </c>
      <c r="L1340" s="82" t="s">
        <v>1347</v>
      </c>
      <c r="M1340" s="17" t="s">
        <v>8</v>
      </c>
      <c r="N1340" s="62" t="s">
        <v>8</v>
      </c>
      <c r="O1340" s="87"/>
      <c r="R1340" s="143" t="s">
        <v>33</v>
      </c>
    </row>
    <row r="1341" spans="1:19" ht="15" customHeight="1" x14ac:dyDescent="0.2">
      <c r="A1341" s="39" t="s">
        <v>984</v>
      </c>
      <c r="B1341" s="48">
        <v>25</v>
      </c>
      <c r="C1341" s="15">
        <v>230</v>
      </c>
      <c r="D1341" s="15">
        <f t="shared" si="80"/>
        <v>205</v>
      </c>
      <c r="E1341" s="16">
        <v>7.6196281621456867</v>
      </c>
      <c r="F1341" s="16">
        <f t="shared" si="81"/>
        <v>70.100579091740315</v>
      </c>
      <c r="G1341" s="16">
        <v>687.38037183785434</v>
      </c>
      <c r="H1341" s="49">
        <v>624.89942090825969</v>
      </c>
      <c r="I1341" s="125" t="e">
        <f t="shared" si="82"/>
        <v>#N/A</v>
      </c>
      <c r="J1341" s="125" t="e">
        <f t="shared" si="83"/>
        <v>#N/A</v>
      </c>
      <c r="K1341" s="57" t="e">
        <f>VLOOKUP(A1341,'Study area wells'!$A$2:$O$330,6,FALSE)</f>
        <v>#N/A</v>
      </c>
      <c r="L1341" s="82" t="s">
        <v>1350</v>
      </c>
      <c r="M1341" s="17" t="s">
        <v>3</v>
      </c>
      <c r="N1341" s="62" t="s">
        <v>1102</v>
      </c>
      <c r="O1341" s="87"/>
      <c r="R1341" s="143" t="s">
        <v>22</v>
      </c>
    </row>
    <row r="1342" spans="1:19" ht="15" customHeight="1" x14ac:dyDescent="0.2">
      <c r="A1342" s="39" t="s">
        <v>984</v>
      </c>
      <c r="B1342" s="48">
        <v>230</v>
      </c>
      <c r="C1342" s="15">
        <v>290</v>
      </c>
      <c r="D1342" s="15">
        <f t="shared" si="80"/>
        <v>60</v>
      </c>
      <c r="E1342" s="16">
        <v>70.100579091740315</v>
      </c>
      <c r="F1342" s="16">
        <f t="shared" si="81"/>
        <v>88.387686680889971</v>
      </c>
      <c r="G1342" s="16">
        <v>624.89942090825969</v>
      </c>
      <c r="H1342" s="49">
        <v>606.61231331911006</v>
      </c>
      <c r="I1342" s="125" t="e">
        <f t="shared" si="82"/>
        <v>#N/A</v>
      </c>
      <c r="J1342" s="125" t="e">
        <f t="shared" si="83"/>
        <v>#N/A</v>
      </c>
      <c r="K1342" s="57" t="e">
        <f>VLOOKUP(A1342,'Study area wells'!$A$2:$O$330,6,FALSE)</f>
        <v>#N/A</v>
      </c>
      <c r="L1342" s="82" t="s">
        <v>1351</v>
      </c>
      <c r="M1342" s="17" t="s">
        <v>1091</v>
      </c>
      <c r="N1342" s="62" t="s">
        <v>7</v>
      </c>
      <c r="O1342" s="87"/>
      <c r="R1342" s="143" t="s">
        <v>23</v>
      </c>
    </row>
    <row r="1343" spans="1:19" s="13" customFormat="1" ht="15" customHeight="1" x14ac:dyDescent="0.2">
      <c r="A1343" s="38" t="s">
        <v>985</v>
      </c>
      <c r="B1343" s="46">
        <v>0</v>
      </c>
      <c r="C1343" s="11">
        <v>15</v>
      </c>
      <c r="D1343" s="11">
        <f t="shared" si="80"/>
        <v>15</v>
      </c>
      <c r="E1343" s="12">
        <v>0</v>
      </c>
      <c r="F1343" s="12">
        <f t="shared" si="81"/>
        <v>4.5717768972874122</v>
      </c>
      <c r="G1343" s="12">
        <v>722</v>
      </c>
      <c r="H1343" s="47">
        <v>717.42822310271254</v>
      </c>
      <c r="I1343" s="125" t="e">
        <f t="shared" si="82"/>
        <v>#N/A</v>
      </c>
      <c r="J1343" s="125" t="e">
        <f t="shared" si="83"/>
        <v>#N/A</v>
      </c>
      <c r="K1343" s="57" t="e">
        <f>VLOOKUP(A1343,'Study area wells'!$A$2:$O$330,6,FALSE)</f>
        <v>#N/A</v>
      </c>
      <c r="L1343" s="142" t="s">
        <v>1352</v>
      </c>
      <c r="M1343" s="14" t="s">
        <v>3</v>
      </c>
      <c r="N1343" s="61" t="s">
        <v>1102</v>
      </c>
      <c r="O1343" s="90"/>
      <c r="P1343" s="73"/>
      <c r="Q1343" s="114"/>
      <c r="R1343" s="144" t="s">
        <v>22</v>
      </c>
      <c r="S1343" s="58"/>
    </row>
    <row r="1344" spans="1:19" s="13" customFormat="1" ht="15" customHeight="1" x14ac:dyDescent="0.2">
      <c r="A1344" s="38" t="s">
        <v>985</v>
      </c>
      <c r="B1344" s="46">
        <v>15</v>
      </c>
      <c r="C1344" s="11">
        <v>50</v>
      </c>
      <c r="D1344" s="11">
        <f t="shared" si="80"/>
        <v>35</v>
      </c>
      <c r="E1344" s="12">
        <v>4.5717768972874122</v>
      </c>
      <c r="F1344" s="12">
        <f t="shared" si="81"/>
        <v>15.239256324291373</v>
      </c>
      <c r="G1344" s="12">
        <v>717.42822310271254</v>
      </c>
      <c r="H1344" s="47">
        <v>706.76074367570868</v>
      </c>
      <c r="I1344" s="125" t="e">
        <f t="shared" si="82"/>
        <v>#N/A</v>
      </c>
      <c r="J1344" s="125" t="e">
        <f t="shared" si="83"/>
        <v>#N/A</v>
      </c>
      <c r="K1344" s="57" t="e">
        <f>VLOOKUP(A1344,'Study area wells'!$A$2:$O$330,6,FALSE)</f>
        <v>#N/A</v>
      </c>
      <c r="L1344" s="142" t="s">
        <v>1353</v>
      </c>
      <c r="M1344" s="14" t="s">
        <v>1263</v>
      </c>
      <c r="N1344" s="61" t="s">
        <v>1102</v>
      </c>
      <c r="O1344" s="90"/>
      <c r="P1344" s="73"/>
      <c r="Q1344" s="114"/>
      <c r="R1344" s="144" t="s">
        <v>1028</v>
      </c>
      <c r="S1344" s="58"/>
    </row>
    <row r="1345" spans="1:19" s="13" customFormat="1" ht="15" customHeight="1" x14ac:dyDescent="0.2">
      <c r="A1345" s="38" t="s">
        <v>985</v>
      </c>
      <c r="B1345" s="46">
        <v>50</v>
      </c>
      <c r="C1345" s="11">
        <v>52</v>
      </c>
      <c r="D1345" s="11">
        <f t="shared" si="80"/>
        <v>2</v>
      </c>
      <c r="E1345" s="12">
        <v>15.239256324291373</v>
      </c>
      <c r="F1345" s="12">
        <f t="shared" si="81"/>
        <v>15.848826577263029</v>
      </c>
      <c r="G1345" s="12">
        <v>706.76074367570868</v>
      </c>
      <c r="H1345" s="47">
        <v>706.15117342273697</v>
      </c>
      <c r="I1345" s="125" t="e">
        <f t="shared" si="82"/>
        <v>#N/A</v>
      </c>
      <c r="J1345" s="125" t="e">
        <f t="shared" si="83"/>
        <v>#N/A</v>
      </c>
      <c r="K1345" s="57" t="e">
        <f>VLOOKUP(A1345,'Study area wells'!$A$2:$O$330,6,FALSE)</f>
        <v>#N/A</v>
      </c>
      <c r="L1345" s="142" t="s">
        <v>1354</v>
      </c>
      <c r="M1345" s="14" t="s">
        <v>42</v>
      </c>
      <c r="N1345" s="61" t="s">
        <v>1894</v>
      </c>
      <c r="O1345" s="90"/>
      <c r="P1345" s="73"/>
      <c r="Q1345" s="114"/>
      <c r="R1345" s="144" t="s">
        <v>158</v>
      </c>
      <c r="S1345" s="58"/>
    </row>
    <row r="1346" spans="1:19" s="13" customFormat="1" ht="15" customHeight="1" x14ac:dyDescent="0.2">
      <c r="A1346" s="38" t="s">
        <v>985</v>
      </c>
      <c r="B1346" s="46">
        <v>52</v>
      </c>
      <c r="C1346" s="11">
        <v>56</v>
      </c>
      <c r="D1346" s="11">
        <f t="shared" si="80"/>
        <v>4</v>
      </c>
      <c r="E1346" s="12">
        <v>15.848826577263029</v>
      </c>
      <c r="F1346" s="12">
        <f t="shared" si="81"/>
        <v>17.067967083206337</v>
      </c>
      <c r="G1346" s="12">
        <v>706.15117342273697</v>
      </c>
      <c r="H1346" s="47">
        <v>704.93203291679367</v>
      </c>
      <c r="I1346" s="125" t="e">
        <f t="shared" si="82"/>
        <v>#N/A</v>
      </c>
      <c r="J1346" s="125" t="e">
        <f t="shared" si="83"/>
        <v>#N/A</v>
      </c>
      <c r="K1346" s="57" t="e">
        <f>VLOOKUP(A1346,'Study area wells'!$A$2:$O$330,6,FALSE)</f>
        <v>#N/A</v>
      </c>
      <c r="L1346" s="142" t="s">
        <v>1134</v>
      </c>
      <c r="M1346" s="14" t="s">
        <v>2</v>
      </c>
      <c r="N1346" s="61" t="s">
        <v>7</v>
      </c>
      <c r="O1346" s="90"/>
      <c r="P1346" s="73"/>
      <c r="Q1346" s="114"/>
      <c r="R1346" s="144" t="s">
        <v>25</v>
      </c>
      <c r="S1346" s="58"/>
    </row>
    <row r="1347" spans="1:19" s="13" customFormat="1" ht="15" customHeight="1" x14ac:dyDescent="0.2">
      <c r="A1347" s="38" t="s">
        <v>985</v>
      </c>
      <c r="B1347" s="46">
        <v>56</v>
      </c>
      <c r="C1347" s="11">
        <v>80</v>
      </c>
      <c r="D1347" s="11">
        <f t="shared" si="80"/>
        <v>24</v>
      </c>
      <c r="E1347" s="12">
        <v>17.067967083206337</v>
      </c>
      <c r="F1347" s="12">
        <f t="shared" si="81"/>
        <v>24.3828101188662</v>
      </c>
      <c r="G1347" s="12">
        <v>704.93203291679367</v>
      </c>
      <c r="H1347" s="47">
        <v>697.61718988113375</v>
      </c>
      <c r="I1347" s="125" t="e">
        <f t="shared" si="82"/>
        <v>#N/A</v>
      </c>
      <c r="J1347" s="125" t="e">
        <f t="shared" si="83"/>
        <v>#N/A</v>
      </c>
      <c r="K1347" s="57" t="e">
        <f>VLOOKUP(A1347,'Study area wells'!$A$2:$O$330,6,FALSE)</f>
        <v>#N/A</v>
      </c>
      <c r="L1347" s="142" t="s">
        <v>1355</v>
      </c>
      <c r="M1347" s="14" t="s">
        <v>1</v>
      </c>
      <c r="N1347" s="61" t="s">
        <v>7</v>
      </c>
      <c r="O1347" s="90" t="s">
        <v>1356</v>
      </c>
      <c r="P1347" s="73"/>
      <c r="Q1347" s="114"/>
      <c r="R1347" s="144" t="s">
        <v>29</v>
      </c>
      <c r="S1347" s="58"/>
    </row>
    <row r="1348" spans="1:19" ht="15" customHeight="1" x14ac:dyDescent="0.2">
      <c r="A1348" s="39" t="s">
        <v>986</v>
      </c>
      <c r="B1348" s="48">
        <v>0</v>
      </c>
      <c r="C1348" s="15">
        <v>50</v>
      </c>
      <c r="D1348" s="15">
        <f t="shared" si="80"/>
        <v>50</v>
      </c>
      <c r="E1348" s="16">
        <v>0</v>
      </c>
      <c r="F1348" s="16">
        <f t="shared" si="81"/>
        <v>15.239256324291373</v>
      </c>
      <c r="G1348" s="16">
        <v>769</v>
      </c>
      <c r="H1348" s="49">
        <v>753.76074367570868</v>
      </c>
      <c r="I1348" s="125" t="e">
        <f t="shared" si="82"/>
        <v>#N/A</v>
      </c>
      <c r="J1348" s="125" t="e">
        <f t="shared" si="83"/>
        <v>#N/A</v>
      </c>
      <c r="K1348" s="57" t="e">
        <f>VLOOKUP(A1348,'Study area wells'!$A$2:$O$330,6,FALSE)</f>
        <v>#N/A</v>
      </c>
      <c r="L1348" s="82" t="s">
        <v>1357</v>
      </c>
      <c r="M1348" s="17" t="s">
        <v>1263</v>
      </c>
      <c r="N1348" s="62" t="s">
        <v>1102</v>
      </c>
      <c r="O1348" s="87"/>
      <c r="R1348" s="143" t="s">
        <v>1028</v>
      </c>
    </row>
    <row r="1349" spans="1:19" ht="15" customHeight="1" x14ac:dyDescent="0.2">
      <c r="A1349" s="39" t="s">
        <v>986</v>
      </c>
      <c r="B1349" s="48">
        <v>50</v>
      </c>
      <c r="C1349" s="15">
        <v>390</v>
      </c>
      <c r="D1349" s="15">
        <f t="shared" si="80"/>
        <v>340</v>
      </c>
      <c r="E1349" s="16">
        <v>15.239256324291373</v>
      </c>
      <c r="F1349" s="16">
        <f t="shared" si="81"/>
        <v>118.86619932947272</v>
      </c>
      <c r="G1349" s="16">
        <v>753.76074367570868</v>
      </c>
      <c r="H1349" s="49">
        <v>650.13380067052731</v>
      </c>
      <c r="I1349" s="125" t="e">
        <f t="shared" si="82"/>
        <v>#N/A</v>
      </c>
      <c r="J1349" s="125" t="e">
        <f t="shared" si="83"/>
        <v>#N/A</v>
      </c>
      <c r="K1349" s="57" t="e">
        <f>VLOOKUP(A1349,'Study area wells'!$A$2:$O$330,6,FALSE)</f>
        <v>#N/A</v>
      </c>
      <c r="L1349" s="82" t="s">
        <v>1358</v>
      </c>
      <c r="M1349" s="17" t="s">
        <v>2</v>
      </c>
      <c r="N1349" s="62" t="s">
        <v>7</v>
      </c>
      <c r="O1349" s="87" t="s">
        <v>1359</v>
      </c>
      <c r="R1349" s="143" t="s">
        <v>25</v>
      </c>
    </row>
    <row r="1350" spans="1:19" ht="15" customHeight="1" x14ac:dyDescent="0.2">
      <c r="A1350" s="39" t="s">
        <v>987</v>
      </c>
      <c r="B1350" s="48">
        <v>0</v>
      </c>
      <c r="C1350" s="15">
        <v>18</v>
      </c>
      <c r="D1350" s="15">
        <f t="shared" si="80"/>
        <v>18</v>
      </c>
      <c r="E1350" s="16">
        <v>0</v>
      </c>
      <c r="F1350" s="16">
        <f t="shared" si="81"/>
        <v>5.486132276744895</v>
      </c>
      <c r="G1350" s="16">
        <v>739</v>
      </c>
      <c r="H1350" s="49">
        <v>733.51386772325509</v>
      </c>
      <c r="I1350" s="125" t="e">
        <f t="shared" si="82"/>
        <v>#N/A</v>
      </c>
      <c r="J1350" s="125" t="e">
        <f t="shared" si="83"/>
        <v>#N/A</v>
      </c>
      <c r="K1350" s="57" t="e">
        <f>VLOOKUP(A1350,'Study area wells'!$A$2:$O$330,6,FALSE)</f>
        <v>#N/A</v>
      </c>
      <c r="L1350" s="82" t="s">
        <v>1360</v>
      </c>
      <c r="M1350" s="17" t="s">
        <v>1263</v>
      </c>
      <c r="N1350" s="62" t="s">
        <v>1102</v>
      </c>
      <c r="O1350" s="87"/>
      <c r="R1350" s="143" t="s">
        <v>1032</v>
      </c>
    </row>
    <row r="1351" spans="1:19" s="13" customFormat="1" ht="15" customHeight="1" x14ac:dyDescent="0.2">
      <c r="A1351" s="38" t="s">
        <v>987</v>
      </c>
      <c r="B1351" s="46">
        <v>18</v>
      </c>
      <c r="C1351" s="11">
        <v>65</v>
      </c>
      <c r="D1351" s="11">
        <f t="shared" si="80"/>
        <v>47</v>
      </c>
      <c r="E1351" s="12">
        <v>5.486132276744895</v>
      </c>
      <c r="F1351" s="12">
        <f t="shared" si="81"/>
        <v>19.811033221578786</v>
      </c>
      <c r="G1351" s="12">
        <v>733.51386772325509</v>
      </c>
      <c r="H1351" s="47">
        <v>719.18896677842122</v>
      </c>
      <c r="I1351" s="125" t="e">
        <f t="shared" si="82"/>
        <v>#N/A</v>
      </c>
      <c r="J1351" s="125" t="e">
        <f t="shared" si="83"/>
        <v>#N/A</v>
      </c>
      <c r="K1351" s="57" t="e">
        <f>VLOOKUP(A1351,'Study area wells'!$A$2:$O$330,6,FALSE)</f>
        <v>#N/A</v>
      </c>
      <c r="L1351" s="142" t="s">
        <v>1361</v>
      </c>
      <c r="M1351" s="14" t="s">
        <v>1091</v>
      </c>
      <c r="N1351" s="61" t="s">
        <v>7</v>
      </c>
      <c r="O1351" s="90"/>
      <c r="P1351" s="73"/>
      <c r="Q1351" s="114"/>
      <c r="R1351" s="144" t="s">
        <v>25</v>
      </c>
      <c r="S1351" s="58"/>
    </row>
    <row r="1352" spans="1:19" s="13" customFormat="1" ht="15" customHeight="1" x14ac:dyDescent="0.2">
      <c r="A1352" s="38" t="s">
        <v>987</v>
      </c>
      <c r="B1352" s="46">
        <v>65</v>
      </c>
      <c r="C1352" s="11">
        <v>95</v>
      </c>
      <c r="D1352" s="11">
        <f t="shared" ref="D1352:D1379" si="84">C1352-B1352</f>
        <v>30</v>
      </c>
      <c r="E1352" s="12">
        <v>19.811033221578786</v>
      </c>
      <c r="F1352" s="12">
        <f t="shared" ref="F1352:F1379" si="85">C1352/3.281</f>
        <v>28.95458701615361</v>
      </c>
      <c r="G1352" s="12">
        <v>719.18896677842122</v>
      </c>
      <c r="H1352" s="47">
        <v>710.0454129838464</v>
      </c>
      <c r="I1352" s="125" t="e">
        <f t="shared" ref="I1352:I1415" si="86">K1352-E1352</f>
        <v>#N/A</v>
      </c>
      <c r="J1352" s="125" t="e">
        <f t="shared" ref="J1352:J1415" si="87">K1352-F1352</f>
        <v>#N/A</v>
      </c>
      <c r="K1352" s="57" t="e">
        <f>VLOOKUP(A1352,'Study area wells'!$A$2:$O$330,6,FALSE)</f>
        <v>#N/A</v>
      </c>
      <c r="L1352" s="142" t="s">
        <v>1362</v>
      </c>
      <c r="M1352" s="14" t="s">
        <v>1</v>
      </c>
      <c r="N1352" s="61" t="s">
        <v>7</v>
      </c>
      <c r="O1352" s="90" t="s">
        <v>1363</v>
      </c>
      <c r="P1352" s="73"/>
      <c r="Q1352" s="114"/>
      <c r="R1352" s="144" t="s">
        <v>29</v>
      </c>
      <c r="S1352" s="58"/>
    </row>
    <row r="1353" spans="1:19" ht="15" customHeight="1" x14ac:dyDescent="0.2">
      <c r="A1353" s="39" t="s">
        <v>988</v>
      </c>
      <c r="B1353" s="48">
        <v>0</v>
      </c>
      <c r="C1353" s="15">
        <v>15</v>
      </c>
      <c r="D1353" s="15">
        <f t="shared" si="84"/>
        <v>15</v>
      </c>
      <c r="E1353" s="16">
        <v>0</v>
      </c>
      <c r="F1353" s="16">
        <f t="shared" si="85"/>
        <v>4.5717768972874122</v>
      </c>
      <c r="G1353" s="16">
        <v>920</v>
      </c>
      <c r="H1353" s="49">
        <v>915.42822310271254</v>
      </c>
      <c r="I1353" s="125" t="e">
        <f t="shared" si="86"/>
        <v>#N/A</v>
      </c>
      <c r="J1353" s="125" t="e">
        <f t="shared" si="87"/>
        <v>#N/A</v>
      </c>
      <c r="K1353" s="57" t="e">
        <f>VLOOKUP(A1353,'Study area wells'!$A$2:$O$330,6,FALSE)</f>
        <v>#N/A</v>
      </c>
      <c r="L1353" s="145" t="s">
        <v>1353</v>
      </c>
      <c r="M1353" s="17" t="s">
        <v>1263</v>
      </c>
      <c r="N1353" s="62" t="s">
        <v>1102</v>
      </c>
      <c r="O1353" s="87"/>
    </row>
    <row r="1354" spans="1:19" ht="15" customHeight="1" x14ac:dyDescent="0.2">
      <c r="A1354" s="39" t="s">
        <v>988</v>
      </c>
      <c r="B1354" s="48">
        <v>15</v>
      </c>
      <c r="C1354" s="15">
        <v>185</v>
      </c>
      <c r="D1354" s="15">
        <f t="shared" si="84"/>
        <v>170</v>
      </c>
      <c r="E1354" s="16">
        <v>4.5717768972874122</v>
      </c>
      <c r="F1354" s="16">
        <f t="shared" si="85"/>
        <v>56.385248399878087</v>
      </c>
      <c r="G1354" s="16">
        <v>915.42822310271254</v>
      </c>
      <c r="H1354" s="49">
        <v>863.61475160012196</v>
      </c>
      <c r="I1354" s="125" t="e">
        <f t="shared" si="86"/>
        <v>#N/A</v>
      </c>
      <c r="J1354" s="125" t="e">
        <f t="shared" si="87"/>
        <v>#N/A</v>
      </c>
      <c r="K1354" s="57" t="e">
        <f>VLOOKUP(A1354,'Study area wells'!$A$2:$O$330,6,FALSE)</f>
        <v>#N/A</v>
      </c>
      <c r="L1354" s="145" t="s">
        <v>1364</v>
      </c>
      <c r="M1354" s="17" t="s">
        <v>1091</v>
      </c>
      <c r="N1354" s="62" t="s">
        <v>7</v>
      </c>
      <c r="O1354" s="87" t="s">
        <v>1368</v>
      </c>
    </row>
    <row r="1355" spans="1:19" ht="15" customHeight="1" x14ac:dyDescent="0.2">
      <c r="A1355" s="39" t="s">
        <v>988</v>
      </c>
      <c r="B1355" s="48">
        <v>185</v>
      </c>
      <c r="C1355" s="15">
        <v>200</v>
      </c>
      <c r="D1355" s="15">
        <f t="shared" si="84"/>
        <v>15</v>
      </c>
      <c r="E1355" s="16">
        <v>56.385248399878087</v>
      </c>
      <c r="F1355" s="16">
        <f t="shared" si="85"/>
        <v>60.957025297165494</v>
      </c>
      <c r="G1355" s="16">
        <v>863.61475160012196</v>
      </c>
      <c r="H1355" s="49">
        <v>859.0429747028345</v>
      </c>
      <c r="I1355" s="125" t="e">
        <f t="shared" si="86"/>
        <v>#N/A</v>
      </c>
      <c r="J1355" s="125" t="e">
        <f t="shared" si="87"/>
        <v>#N/A</v>
      </c>
      <c r="K1355" s="57" t="e">
        <f>VLOOKUP(A1355,'Study area wells'!$A$2:$O$330,6,FALSE)</f>
        <v>#N/A</v>
      </c>
      <c r="L1355" s="145" t="s">
        <v>1365</v>
      </c>
      <c r="M1355" s="17" t="s">
        <v>1</v>
      </c>
      <c r="N1355" s="62" t="s">
        <v>7</v>
      </c>
      <c r="O1355" s="87"/>
    </row>
    <row r="1356" spans="1:19" ht="15" customHeight="1" x14ac:dyDescent="0.2">
      <c r="A1356" s="39" t="s">
        <v>988</v>
      </c>
      <c r="B1356" s="48">
        <v>200</v>
      </c>
      <c r="C1356" s="15">
        <v>400</v>
      </c>
      <c r="D1356" s="15">
        <f t="shared" si="84"/>
        <v>200</v>
      </c>
      <c r="E1356" s="16">
        <v>60.957025297165494</v>
      </c>
      <c r="F1356" s="16">
        <f t="shared" si="85"/>
        <v>121.91405059433099</v>
      </c>
      <c r="G1356" s="16">
        <v>859.0429747028345</v>
      </c>
      <c r="H1356" s="49">
        <v>798.085949405669</v>
      </c>
      <c r="I1356" s="125" t="e">
        <f t="shared" si="86"/>
        <v>#N/A</v>
      </c>
      <c r="J1356" s="125" t="e">
        <f t="shared" si="87"/>
        <v>#N/A</v>
      </c>
      <c r="K1356" s="57" t="e">
        <f>VLOOKUP(A1356,'Study area wells'!$A$2:$O$330,6,FALSE)</f>
        <v>#N/A</v>
      </c>
      <c r="L1356" s="145" t="s">
        <v>1366</v>
      </c>
      <c r="M1356" s="17" t="s">
        <v>1091</v>
      </c>
      <c r="N1356" s="62" t="s">
        <v>7</v>
      </c>
      <c r="O1356" s="87" t="s">
        <v>1367</v>
      </c>
    </row>
    <row r="1357" spans="1:19" s="13" customFormat="1" ht="15" customHeight="1" x14ac:dyDescent="0.2">
      <c r="A1357" s="38" t="s">
        <v>989</v>
      </c>
      <c r="B1357" s="46">
        <v>0</v>
      </c>
      <c r="C1357" s="11">
        <v>15</v>
      </c>
      <c r="D1357" s="11">
        <f t="shared" si="84"/>
        <v>15</v>
      </c>
      <c r="E1357" s="12">
        <v>0</v>
      </c>
      <c r="F1357" s="12">
        <f t="shared" si="85"/>
        <v>4.5717768972874122</v>
      </c>
      <c r="G1357" s="12">
        <v>922</v>
      </c>
      <c r="H1357" s="47">
        <v>917.42822310271254</v>
      </c>
      <c r="I1357" s="125" t="e">
        <f t="shared" si="86"/>
        <v>#N/A</v>
      </c>
      <c r="J1357" s="125" t="e">
        <f t="shared" si="87"/>
        <v>#N/A</v>
      </c>
      <c r="K1357" s="57" t="e">
        <f>VLOOKUP(A1357,'Study area wells'!$A$2:$O$330,6,FALSE)</f>
        <v>#N/A</v>
      </c>
      <c r="L1357" s="142" t="s">
        <v>1353</v>
      </c>
      <c r="M1357" s="14" t="s">
        <v>1263</v>
      </c>
      <c r="N1357" s="61" t="s">
        <v>1102</v>
      </c>
      <c r="O1357" s="90"/>
      <c r="P1357" s="73"/>
      <c r="Q1357" s="114"/>
      <c r="R1357" s="119"/>
      <c r="S1357" s="58"/>
    </row>
    <row r="1358" spans="1:19" s="13" customFormat="1" ht="15" customHeight="1" x14ac:dyDescent="0.2">
      <c r="A1358" s="38" t="s">
        <v>989</v>
      </c>
      <c r="B1358" s="46">
        <v>15</v>
      </c>
      <c r="C1358" s="11">
        <v>200</v>
      </c>
      <c r="D1358" s="11">
        <f t="shared" si="84"/>
        <v>185</v>
      </c>
      <c r="E1358" s="12">
        <v>4.5717768972874122</v>
      </c>
      <c r="F1358" s="12">
        <f t="shared" si="85"/>
        <v>60.957025297165494</v>
      </c>
      <c r="G1358" s="12">
        <v>917.42822310271254</v>
      </c>
      <c r="H1358" s="47">
        <v>861.0429747028345</v>
      </c>
      <c r="I1358" s="125" t="e">
        <f t="shared" si="86"/>
        <v>#N/A</v>
      </c>
      <c r="J1358" s="125" t="e">
        <f t="shared" si="87"/>
        <v>#N/A</v>
      </c>
      <c r="K1358" s="57" t="e">
        <f>VLOOKUP(A1358,'Study area wells'!$A$2:$O$330,6,FALSE)</f>
        <v>#N/A</v>
      </c>
      <c r="L1358" s="142" t="s">
        <v>1369</v>
      </c>
      <c r="M1358" s="14" t="s">
        <v>1091</v>
      </c>
      <c r="N1358" s="61" t="s">
        <v>7</v>
      </c>
      <c r="O1358" s="90"/>
      <c r="P1358" s="73"/>
      <c r="Q1358" s="114"/>
      <c r="R1358" s="119"/>
      <c r="S1358" s="58"/>
    </row>
    <row r="1359" spans="1:19" s="13" customFormat="1" ht="15" customHeight="1" x14ac:dyDescent="0.2">
      <c r="A1359" s="38" t="s">
        <v>989</v>
      </c>
      <c r="B1359" s="46">
        <v>200</v>
      </c>
      <c r="C1359" s="11">
        <v>215</v>
      </c>
      <c r="D1359" s="11">
        <f t="shared" si="84"/>
        <v>15</v>
      </c>
      <c r="E1359" s="12">
        <v>60.957025297165494</v>
      </c>
      <c r="F1359" s="12">
        <f t="shared" si="85"/>
        <v>65.528802194452908</v>
      </c>
      <c r="G1359" s="12">
        <v>861.0429747028345</v>
      </c>
      <c r="H1359" s="47">
        <v>856.47119780554704</v>
      </c>
      <c r="I1359" s="125" t="e">
        <f t="shared" si="86"/>
        <v>#N/A</v>
      </c>
      <c r="J1359" s="125" t="e">
        <f t="shared" si="87"/>
        <v>#N/A</v>
      </c>
      <c r="K1359" s="57" t="e">
        <f>VLOOKUP(A1359,'Study area wells'!$A$2:$O$330,6,FALSE)</f>
        <v>#N/A</v>
      </c>
      <c r="L1359" s="142" t="s">
        <v>1365</v>
      </c>
      <c r="M1359" s="14" t="s">
        <v>1</v>
      </c>
      <c r="N1359" s="61" t="s">
        <v>7</v>
      </c>
      <c r="O1359" s="90"/>
      <c r="P1359" s="73"/>
      <c r="Q1359" s="114"/>
      <c r="R1359" s="119"/>
      <c r="S1359" s="58"/>
    </row>
    <row r="1360" spans="1:19" s="13" customFormat="1" ht="15" customHeight="1" x14ac:dyDescent="0.2">
      <c r="A1360" s="38" t="s">
        <v>989</v>
      </c>
      <c r="B1360" s="46">
        <v>215</v>
      </c>
      <c r="C1360" s="11">
        <v>400</v>
      </c>
      <c r="D1360" s="11">
        <f t="shared" si="84"/>
        <v>185</v>
      </c>
      <c r="E1360" s="12">
        <v>65.528802194452908</v>
      </c>
      <c r="F1360" s="12">
        <f t="shared" si="85"/>
        <v>121.91405059433099</v>
      </c>
      <c r="G1360" s="12">
        <v>856.47119780554704</v>
      </c>
      <c r="H1360" s="47">
        <v>800.085949405669</v>
      </c>
      <c r="I1360" s="125" t="e">
        <f t="shared" si="86"/>
        <v>#N/A</v>
      </c>
      <c r="J1360" s="125" t="e">
        <f t="shared" si="87"/>
        <v>#N/A</v>
      </c>
      <c r="K1360" s="57" t="e">
        <f>VLOOKUP(A1360,'Study area wells'!$A$2:$O$330,6,FALSE)</f>
        <v>#N/A</v>
      </c>
      <c r="L1360" s="142" t="s">
        <v>1370</v>
      </c>
      <c r="M1360" s="14" t="s">
        <v>1091</v>
      </c>
      <c r="N1360" s="61" t="s">
        <v>7</v>
      </c>
      <c r="O1360" s="90" t="s">
        <v>1371</v>
      </c>
      <c r="P1360" s="73"/>
      <c r="Q1360" s="114"/>
      <c r="R1360" s="119"/>
      <c r="S1360" s="58"/>
    </row>
    <row r="1361" spans="1:19" ht="15" customHeight="1" x14ac:dyDescent="0.2">
      <c r="A1361" s="39" t="s">
        <v>990</v>
      </c>
      <c r="B1361" s="48">
        <v>0</v>
      </c>
      <c r="C1361" s="15">
        <v>20</v>
      </c>
      <c r="D1361" s="15">
        <f t="shared" si="84"/>
        <v>20</v>
      </c>
      <c r="E1361" s="16">
        <v>0</v>
      </c>
      <c r="F1361" s="16">
        <f t="shared" si="85"/>
        <v>6.0957025297165499</v>
      </c>
      <c r="G1361" s="16">
        <v>733</v>
      </c>
      <c r="H1361" s="49">
        <v>726.9042974702835</v>
      </c>
      <c r="I1361" s="125" t="e">
        <f t="shared" si="86"/>
        <v>#N/A</v>
      </c>
      <c r="J1361" s="125" t="e">
        <f t="shared" si="87"/>
        <v>#N/A</v>
      </c>
      <c r="K1361" s="57" t="e">
        <f>VLOOKUP(A1361,'Study area wells'!$A$2:$O$330,6,FALSE)</f>
        <v>#N/A</v>
      </c>
      <c r="L1361" s="48" t="s">
        <v>991</v>
      </c>
      <c r="M1361" s="17" t="s">
        <v>1011</v>
      </c>
      <c r="N1361" s="62" t="s">
        <v>1102</v>
      </c>
      <c r="O1361" s="87"/>
    </row>
    <row r="1362" spans="1:19" ht="15" customHeight="1" x14ac:dyDescent="0.2">
      <c r="A1362" s="39" t="s">
        <v>990</v>
      </c>
      <c r="B1362" s="48">
        <v>20</v>
      </c>
      <c r="C1362" s="15">
        <v>80</v>
      </c>
      <c r="D1362" s="15">
        <f t="shared" si="84"/>
        <v>60</v>
      </c>
      <c r="E1362" s="16">
        <v>6.0957025297165499</v>
      </c>
      <c r="F1362" s="16">
        <f t="shared" si="85"/>
        <v>24.3828101188662</v>
      </c>
      <c r="G1362" s="16">
        <v>726.9042974702835</v>
      </c>
      <c r="H1362" s="49">
        <v>708.61718988113375</v>
      </c>
      <c r="I1362" s="125" t="e">
        <f t="shared" si="86"/>
        <v>#N/A</v>
      </c>
      <c r="J1362" s="125" t="e">
        <f t="shared" si="87"/>
        <v>#N/A</v>
      </c>
      <c r="K1362" s="57" t="e">
        <f>VLOOKUP(A1362,'Study area wells'!$A$2:$O$330,6,FALSE)</f>
        <v>#N/A</v>
      </c>
      <c r="L1362" s="48" t="s">
        <v>11</v>
      </c>
      <c r="M1362" s="17" t="s">
        <v>3</v>
      </c>
      <c r="N1362" s="62" t="s">
        <v>1102</v>
      </c>
      <c r="O1362" s="87"/>
    </row>
    <row r="1363" spans="1:19" ht="15" customHeight="1" x14ac:dyDescent="0.2">
      <c r="A1363" s="39" t="s">
        <v>990</v>
      </c>
      <c r="B1363" s="48">
        <v>80</v>
      </c>
      <c r="C1363" s="15">
        <v>190</v>
      </c>
      <c r="D1363" s="15">
        <f t="shared" si="84"/>
        <v>110</v>
      </c>
      <c r="E1363" s="16">
        <v>24.3828101188662</v>
      </c>
      <c r="F1363" s="16">
        <f t="shared" si="85"/>
        <v>57.90917403230722</v>
      </c>
      <c r="G1363" s="16">
        <v>708.61718988113375</v>
      </c>
      <c r="H1363" s="49">
        <v>675.09082596769281</v>
      </c>
      <c r="I1363" s="125" t="e">
        <f t="shared" si="86"/>
        <v>#N/A</v>
      </c>
      <c r="J1363" s="125" t="e">
        <f t="shared" si="87"/>
        <v>#N/A</v>
      </c>
      <c r="K1363" s="57" t="e">
        <f>VLOOKUP(A1363,'Study area wells'!$A$2:$O$330,6,FALSE)</f>
        <v>#N/A</v>
      </c>
      <c r="L1363" s="48" t="s">
        <v>992</v>
      </c>
      <c r="M1363" s="17" t="s">
        <v>5</v>
      </c>
      <c r="N1363" s="62" t="s">
        <v>1894</v>
      </c>
      <c r="O1363" s="87"/>
    </row>
    <row r="1364" spans="1:19" ht="15" customHeight="1" x14ac:dyDescent="0.2">
      <c r="A1364" s="39" t="s">
        <v>990</v>
      </c>
      <c r="B1364" s="48">
        <v>200</v>
      </c>
      <c r="C1364" s="15">
        <v>213</v>
      </c>
      <c r="D1364" s="15">
        <f t="shared" si="84"/>
        <v>13</v>
      </c>
      <c r="E1364" s="16">
        <v>60.957025297165494</v>
      </c>
      <c r="F1364" s="16">
        <f t="shared" si="85"/>
        <v>64.919231941481257</v>
      </c>
      <c r="G1364" s="16">
        <v>672.0429747028345</v>
      </c>
      <c r="H1364" s="49">
        <v>668.08076805851874</v>
      </c>
      <c r="I1364" s="125" t="e">
        <f t="shared" si="86"/>
        <v>#N/A</v>
      </c>
      <c r="J1364" s="125" t="e">
        <f t="shared" si="87"/>
        <v>#N/A</v>
      </c>
      <c r="K1364" s="57" t="e">
        <f>VLOOKUP(A1364,'Study area wells'!$A$2:$O$330,6,FALSE)</f>
        <v>#N/A</v>
      </c>
      <c r="L1364" s="48" t="s">
        <v>993</v>
      </c>
      <c r="M1364" s="17" t="s">
        <v>36</v>
      </c>
      <c r="N1364" s="62" t="s">
        <v>1894</v>
      </c>
      <c r="O1364" s="87" t="s">
        <v>1372</v>
      </c>
    </row>
    <row r="1365" spans="1:19" s="13" customFormat="1" ht="15" customHeight="1" x14ac:dyDescent="0.2">
      <c r="A1365" s="38" t="s">
        <v>994</v>
      </c>
      <c r="B1365" s="46">
        <v>0</v>
      </c>
      <c r="C1365" s="11">
        <v>18</v>
      </c>
      <c r="D1365" s="11">
        <f t="shared" si="84"/>
        <v>18</v>
      </c>
      <c r="E1365" s="12">
        <v>0</v>
      </c>
      <c r="F1365" s="12">
        <f t="shared" si="85"/>
        <v>5.486132276744895</v>
      </c>
      <c r="G1365" s="12">
        <v>770</v>
      </c>
      <c r="H1365" s="47">
        <v>764.51386772325509</v>
      </c>
      <c r="I1365" s="125" t="e">
        <f t="shared" si="86"/>
        <v>#N/A</v>
      </c>
      <c r="J1365" s="125" t="e">
        <f t="shared" si="87"/>
        <v>#N/A</v>
      </c>
      <c r="K1365" s="57" t="e">
        <f>VLOOKUP(A1365,'Study area wells'!$A$2:$O$330,6,FALSE)</f>
        <v>#N/A</v>
      </c>
      <c r="L1365" s="142" t="s">
        <v>995</v>
      </c>
      <c r="M1365" s="14" t="s">
        <v>3</v>
      </c>
      <c r="N1365" s="61" t="s">
        <v>1102</v>
      </c>
      <c r="O1365" s="90"/>
      <c r="P1365" s="73"/>
      <c r="Q1365" s="114"/>
      <c r="R1365" s="119"/>
      <c r="S1365" s="58"/>
    </row>
    <row r="1366" spans="1:19" s="13" customFormat="1" ht="15" customHeight="1" x14ac:dyDescent="0.2">
      <c r="A1366" s="38" t="s">
        <v>994</v>
      </c>
      <c r="B1366" s="46">
        <v>18</v>
      </c>
      <c r="C1366" s="11">
        <v>78</v>
      </c>
      <c r="D1366" s="11">
        <f t="shared" si="84"/>
        <v>60</v>
      </c>
      <c r="E1366" s="12">
        <v>5.486132276744895</v>
      </c>
      <c r="F1366" s="12">
        <f t="shared" si="85"/>
        <v>23.773239865894542</v>
      </c>
      <c r="G1366" s="12">
        <v>764.51386772325509</v>
      </c>
      <c r="H1366" s="47">
        <v>746.22676013410546</v>
      </c>
      <c r="I1366" s="125" t="e">
        <f t="shared" si="86"/>
        <v>#N/A</v>
      </c>
      <c r="J1366" s="125" t="e">
        <f t="shared" si="87"/>
        <v>#N/A</v>
      </c>
      <c r="K1366" s="57" t="e">
        <f>VLOOKUP(A1366,'Study area wells'!$A$2:$O$330,6,FALSE)</f>
        <v>#N/A</v>
      </c>
      <c r="L1366" s="142" t="s">
        <v>15</v>
      </c>
      <c r="M1366" s="14" t="s">
        <v>2</v>
      </c>
      <c r="N1366" s="61" t="s">
        <v>7</v>
      </c>
      <c r="O1366" s="90"/>
      <c r="P1366" s="73"/>
      <c r="Q1366" s="114"/>
      <c r="R1366" s="119"/>
      <c r="S1366" s="58"/>
    </row>
    <row r="1367" spans="1:19" s="13" customFormat="1" ht="15" customHeight="1" x14ac:dyDescent="0.2">
      <c r="A1367" s="38" t="s">
        <v>994</v>
      </c>
      <c r="B1367" s="46">
        <v>78</v>
      </c>
      <c r="C1367" s="11">
        <v>79</v>
      </c>
      <c r="D1367" s="11">
        <f t="shared" si="84"/>
        <v>1</v>
      </c>
      <c r="E1367" s="12">
        <v>23.773239865894542</v>
      </c>
      <c r="F1367" s="12">
        <f t="shared" si="85"/>
        <v>24.078024992380371</v>
      </c>
      <c r="G1367" s="12">
        <v>746.22676013410546</v>
      </c>
      <c r="H1367" s="47">
        <v>745.92197500761961</v>
      </c>
      <c r="I1367" s="125" t="e">
        <f t="shared" si="86"/>
        <v>#N/A</v>
      </c>
      <c r="J1367" s="125" t="e">
        <f t="shared" si="87"/>
        <v>#N/A</v>
      </c>
      <c r="K1367" s="57" t="e">
        <f>VLOOKUP(A1367,'Study area wells'!$A$2:$O$330,6,FALSE)</f>
        <v>#N/A</v>
      </c>
      <c r="L1367" s="142" t="s">
        <v>1373</v>
      </c>
      <c r="M1367" s="14" t="s">
        <v>2</v>
      </c>
      <c r="N1367" s="61" t="s">
        <v>7</v>
      </c>
      <c r="O1367" s="90"/>
      <c r="P1367" s="73"/>
      <c r="Q1367" s="114"/>
      <c r="R1367" s="119"/>
      <c r="S1367" s="58"/>
    </row>
    <row r="1368" spans="1:19" s="13" customFormat="1" ht="15" customHeight="1" x14ac:dyDescent="0.2">
      <c r="A1368" s="38" t="s">
        <v>994</v>
      </c>
      <c r="B1368" s="46">
        <v>79</v>
      </c>
      <c r="C1368" s="11">
        <v>114</v>
      </c>
      <c r="D1368" s="11">
        <f t="shared" si="84"/>
        <v>35</v>
      </c>
      <c r="E1368" s="12">
        <v>24.078024992380371</v>
      </c>
      <c r="F1368" s="12">
        <f t="shared" si="85"/>
        <v>34.745504419384332</v>
      </c>
      <c r="G1368" s="12">
        <v>745.92197500761961</v>
      </c>
      <c r="H1368" s="47">
        <v>735.25449558061564</v>
      </c>
      <c r="I1368" s="125" t="e">
        <f t="shared" si="86"/>
        <v>#N/A</v>
      </c>
      <c r="J1368" s="125" t="e">
        <f t="shared" si="87"/>
        <v>#N/A</v>
      </c>
      <c r="K1368" s="57" t="e">
        <f>VLOOKUP(A1368,'Study area wells'!$A$2:$O$330,6,FALSE)</f>
        <v>#N/A</v>
      </c>
      <c r="L1368" s="142" t="s">
        <v>1374</v>
      </c>
      <c r="M1368" s="14" t="s">
        <v>2</v>
      </c>
      <c r="N1368" s="61" t="s">
        <v>7</v>
      </c>
      <c r="O1368" s="90" t="s">
        <v>1375</v>
      </c>
      <c r="P1368" s="73"/>
      <c r="Q1368" s="114"/>
      <c r="R1368" s="119"/>
      <c r="S1368" s="58"/>
    </row>
    <row r="1369" spans="1:19" s="13" customFormat="1" ht="15" customHeight="1" x14ac:dyDescent="0.2">
      <c r="A1369" s="38" t="s">
        <v>994</v>
      </c>
      <c r="B1369" s="46">
        <v>114</v>
      </c>
      <c r="C1369" s="11">
        <v>119</v>
      </c>
      <c r="D1369" s="11">
        <f t="shared" si="84"/>
        <v>5</v>
      </c>
      <c r="E1369" s="12">
        <v>34.745504419384332</v>
      </c>
      <c r="F1369" s="12">
        <f t="shared" si="85"/>
        <v>36.269430051813472</v>
      </c>
      <c r="G1369" s="12">
        <v>735.25449558061564</v>
      </c>
      <c r="H1369" s="47">
        <v>733.73056994818648</v>
      </c>
      <c r="I1369" s="125" t="e">
        <f t="shared" si="86"/>
        <v>#N/A</v>
      </c>
      <c r="J1369" s="125" t="e">
        <f t="shared" si="87"/>
        <v>#N/A</v>
      </c>
      <c r="K1369" s="57" t="e">
        <f>VLOOKUP(A1369,'Study area wells'!$A$2:$O$330,6,FALSE)</f>
        <v>#N/A</v>
      </c>
      <c r="L1369" s="142" t="s">
        <v>996</v>
      </c>
      <c r="M1369" s="14" t="s">
        <v>1</v>
      </c>
      <c r="N1369" s="61" t="s">
        <v>7</v>
      </c>
      <c r="O1369" s="90"/>
      <c r="P1369" s="73"/>
      <c r="Q1369" s="114"/>
      <c r="R1369" s="119"/>
      <c r="S1369" s="58"/>
    </row>
    <row r="1370" spans="1:19" s="13" customFormat="1" ht="15" customHeight="1" x14ac:dyDescent="0.2">
      <c r="A1370" s="38" t="s">
        <v>994</v>
      </c>
      <c r="B1370" s="46">
        <v>119</v>
      </c>
      <c r="C1370" s="11">
        <v>140</v>
      </c>
      <c r="D1370" s="11">
        <f t="shared" si="84"/>
        <v>21</v>
      </c>
      <c r="E1370" s="12">
        <v>36.269430051813472</v>
      </c>
      <c r="F1370" s="12">
        <f t="shared" si="85"/>
        <v>42.669917708015845</v>
      </c>
      <c r="G1370" s="12">
        <v>733.73056994818648</v>
      </c>
      <c r="H1370" s="47">
        <v>727.33008229198413</v>
      </c>
      <c r="I1370" s="125" t="e">
        <f t="shared" si="86"/>
        <v>#N/A</v>
      </c>
      <c r="J1370" s="125" t="e">
        <f t="shared" si="87"/>
        <v>#N/A</v>
      </c>
      <c r="K1370" s="57" t="e">
        <f>VLOOKUP(A1370,'Study area wells'!$A$2:$O$330,6,FALSE)</f>
        <v>#N/A</v>
      </c>
      <c r="L1370" s="142" t="s">
        <v>15</v>
      </c>
      <c r="M1370" s="14" t="s">
        <v>2</v>
      </c>
      <c r="N1370" s="61" t="s">
        <v>7</v>
      </c>
      <c r="O1370" s="90"/>
      <c r="P1370" s="73"/>
      <c r="Q1370" s="114"/>
      <c r="R1370" s="119"/>
      <c r="S1370" s="58"/>
    </row>
    <row r="1371" spans="1:19" ht="15" customHeight="1" x14ac:dyDescent="0.2">
      <c r="A1371" s="39" t="s">
        <v>997</v>
      </c>
      <c r="B1371" s="48">
        <v>0</v>
      </c>
      <c r="C1371" s="15">
        <v>6</v>
      </c>
      <c r="D1371" s="15">
        <f t="shared" si="84"/>
        <v>6</v>
      </c>
      <c r="E1371" s="16">
        <v>0</v>
      </c>
      <c r="F1371" s="16">
        <f t="shared" si="85"/>
        <v>1.8287107589149649</v>
      </c>
      <c r="G1371" s="16">
        <v>1040</v>
      </c>
      <c r="H1371" s="49">
        <v>1038.1712892410851</v>
      </c>
      <c r="I1371" s="125" t="e">
        <f t="shared" si="86"/>
        <v>#N/A</v>
      </c>
      <c r="J1371" s="125" t="e">
        <f t="shared" si="87"/>
        <v>#N/A</v>
      </c>
      <c r="K1371" s="57" t="e">
        <f>VLOOKUP(A1371,'Study area wells'!$A$2:$O$330,6,FALSE)</f>
        <v>#N/A</v>
      </c>
      <c r="L1371" s="145" t="s">
        <v>1376</v>
      </c>
      <c r="M1371" s="17" t="s">
        <v>3</v>
      </c>
      <c r="N1371" s="62" t="s">
        <v>1102</v>
      </c>
      <c r="O1371" s="87"/>
    </row>
    <row r="1372" spans="1:19" ht="15" customHeight="1" x14ac:dyDescent="0.2">
      <c r="A1372" s="39" t="s">
        <v>997</v>
      </c>
      <c r="B1372" s="48">
        <v>6</v>
      </c>
      <c r="C1372" s="15">
        <v>10</v>
      </c>
      <c r="D1372" s="15">
        <f t="shared" si="84"/>
        <v>4</v>
      </c>
      <c r="E1372" s="16">
        <v>1.8287107589149649</v>
      </c>
      <c r="F1372" s="16">
        <f t="shared" si="85"/>
        <v>3.047851264858275</v>
      </c>
      <c r="G1372" s="16">
        <v>1038.1712892410851</v>
      </c>
      <c r="H1372" s="49">
        <v>1036.9521487351417</v>
      </c>
      <c r="I1372" s="125" t="e">
        <f t="shared" si="86"/>
        <v>#N/A</v>
      </c>
      <c r="J1372" s="125" t="e">
        <f t="shared" si="87"/>
        <v>#N/A</v>
      </c>
      <c r="K1372" s="57" t="e">
        <f>VLOOKUP(A1372,'Study area wells'!$A$2:$O$330,6,FALSE)</f>
        <v>#N/A</v>
      </c>
      <c r="L1372" s="145" t="s">
        <v>1377</v>
      </c>
      <c r="M1372" s="17" t="s">
        <v>1077</v>
      </c>
      <c r="N1372" s="62" t="s">
        <v>7</v>
      </c>
      <c r="O1372" s="87"/>
    </row>
    <row r="1373" spans="1:19" ht="15" customHeight="1" x14ac:dyDescent="0.2">
      <c r="A1373" s="39" t="s">
        <v>997</v>
      </c>
      <c r="B1373" s="48">
        <v>10</v>
      </c>
      <c r="C1373" s="15">
        <v>19</v>
      </c>
      <c r="D1373" s="15">
        <f t="shared" si="84"/>
        <v>9</v>
      </c>
      <c r="E1373" s="16">
        <v>3.047851264858275</v>
      </c>
      <c r="F1373" s="16">
        <f t="shared" si="85"/>
        <v>5.790917403230722</v>
      </c>
      <c r="G1373" s="16">
        <v>1036.9521487351417</v>
      </c>
      <c r="H1373" s="49">
        <v>1034.2090825967693</v>
      </c>
      <c r="I1373" s="125" t="e">
        <f t="shared" si="86"/>
        <v>#N/A</v>
      </c>
      <c r="J1373" s="125" t="e">
        <f t="shared" si="87"/>
        <v>#N/A</v>
      </c>
      <c r="K1373" s="57" t="e">
        <f>VLOOKUP(A1373,'Study area wells'!$A$2:$O$330,6,FALSE)</f>
        <v>#N/A</v>
      </c>
      <c r="L1373" s="145" t="s">
        <v>1378</v>
      </c>
      <c r="M1373" s="17" t="s">
        <v>2</v>
      </c>
      <c r="N1373" s="62" t="s">
        <v>7</v>
      </c>
      <c r="O1373" s="87"/>
    </row>
    <row r="1374" spans="1:19" ht="15" customHeight="1" x14ac:dyDescent="0.2">
      <c r="A1374" s="39" t="s">
        <v>997</v>
      </c>
      <c r="B1374" s="48">
        <v>19</v>
      </c>
      <c r="C1374" s="15">
        <v>26</v>
      </c>
      <c r="D1374" s="15">
        <f t="shared" si="84"/>
        <v>7</v>
      </c>
      <c r="E1374" s="16">
        <v>5.790917403230722</v>
      </c>
      <c r="F1374" s="16">
        <f t="shared" si="85"/>
        <v>7.9244132886315146</v>
      </c>
      <c r="G1374" s="16">
        <v>1034.2090825967693</v>
      </c>
      <c r="H1374" s="49">
        <v>1032.0755867113685</v>
      </c>
      <c r="I1374" s="125" t="e">
        <f t="shared" si="86"/>
        <v>#N/A</v>
      </c>
      <c r="J1374" s="125" t="e">
        <f t="shared" si="87"/>
        <v>#N/A</v>
      </c>
      <c r="K1374" s="57" t="e">
        <f>VLOOKUP(A1374,'Study area wells'!$A$2:$O$330,6,FALSE)</f>
        <v>#N/A</v>
      </c>
      <c r="L1374" s="145" t="s">
        <v>1379</v>
      </c>
      <c r="M1374" s="17" t="s">
        <v>1</v>
      </c>
      <c r="N1374" s="62" t="s">
        <v>7</v>
      </c>
      <c r="O1374" s="87" t="s">
        <v>1385</v>
      </c>
    </row>
    <row r="1375" spans="1:19" ht="15" customHeight="1" x14ac:dyDescent="0.2">
      <c r="A1375" s="39" t="s">
        <v>997</v>
      </c>
      <c r="B1375" s="48">
        <v>26</v>
      </c>
      <c r="C1375" s="15">
        <v>35</v>
      </c>
      <c r="D1375" s="15">
        <f t="shared" si="84"/>
        <v>9</v>
      </c>
      <c r="E1375" s="16">
        <v>7.9244132886315146</v>
      </c>
      <c r="F1375" s="16">
        <f t="shared" si="85"/>
        <v>10.667479427003961</v>
      </c>
      <c r="G1375" s="16">
        <v>1032.0755867113685</v>
      </c>
      <c r="H1375" s="49">
        <v>1029.3325205729961</v>
      </c>
      <c r="I1375" s="125" t="e">
        <f t="shared" si="86"/>
        <v>#N/A</v>
      </c>
      <c r="J1375" s="125" t="e">
        <f t="shared" si="87"/>
        <v>#N/A</v>
      </c>
      <c r="K1375" s="57" t="e">
        <f>VLOOKUP(A1375,'Study area wells'!$A$2:$O$330,6,FALSE)</f>
        <v>#N/A</v>
      </c>
      <c r="L1375" s="145" t="s">
        <v>1380</v>
      </c>
      <c r="M1375" s="17" t="s">
        <v>2</v>
      </c>
      <c r="N1375" s="62" t="s">
        <v>7</v>
      </c>
      <c r="O1375" s="87"/>
    </row>
    <row r="1376" spans="1:19" ht="15" customHeight="1" x14ac:dyDescent="0.2">
      <c r="A1376" s="39" t="s">
        <v>997</v>
      </c>
      <c r="B1376" s="48">
        <v>35</v>
      </c>
      <c r="C1376" s="15">
        <v>148</v>
      </c>
      <c r="D1376" s="15">
        <f t="shared" si="84"/>
        <v>113</v>
      </c>
      <c r="E1376" s="16">
        <v>10.667479427003961</v>
      </c>
      <c r="F1376" s="16">
        <f t="shared" si="85"/>
        <v>45.108198719902468</v>
      </c>
      <c r="G1376" s="16">
        <v>1029.3325205729961</v>
      </c>
      <c r="H1376" s="49">
        <v>994.89180128009752</v>
      </c>
      <c r="I1376" s="125" t="e">
        <f t="shared" si="86"/>
        <v>#N/A</v>
      </c>
      <c r="J1376" s="125" t="e">
        <f t="shared" si="87"/>
        <v>#N/A</v>
      </c>
      <c r="K1376" s="57" t="e">
        <f>VLOOKUP(A1376,'Study area wells'!$A$2:$O$330,6,FALSE)</f>
        <v>#N/A</v>
      </c>
      <c r="L1376" s="145" t="s">
        <v>1381</v>
      </c>
      <c r="M1376" s="17" t="s">
        <v>1</v>
      </c>
      <c r="N1376" s="62" t="s">
        <v>7</v>
      </c>
      <c r="O1376" s="87" t="s">
        <v>1384</v>
      </c>
    </row>
    <row r="1377" spans="1:19" ht="15" customHeight="1" x14ac:dyDescent="0.2">
      <c r="A1377" s="39" t="s">
        <v>997</v>
      </c>
      <c r="B1377" s="48">
        <v>148</v>
      </c>
      <c r="C1377" s="15">
        <v>174</v>
      </c>
      <c r="D1377" s="15">
        <f t="shared" si="84"/>
        <v>26</v>
      </c>
      <c r="E1377" s="16">
        <v>45.108198719902468</v>
      </c>
      <c r="F1377" s="16">
        <f t="shared" si="85"/>
        <v>53.032612008533981</v>
      </c>
      <c r="G1377" s="16">
        <v>994.89180128009752</v>
      </c>
      <c r="H1377" s="49">
        <v>986.96738799146601</v>
      </c>
      <c r="I1377" s="125" t="e">
        <f t="shared" si="86"/>
        <v>#N/A</v>
      </c>
      <c r="J1377" s="125" t="e">
        <f t="shared" si="87"/>
        <v>#N/A</v>
      </c>
      <c r="K1377" s="57" t="e">
        <f>VLOOKUP(A1377,'Study area wells'!$A$2:$O$330,6,FALSE)</f>
        <v>#N/A</v>
      </c>
      <c r="L1377" s="145" t="s">
        <v>1382</v>
      </c>
      <c r="M1377" s="17" t="s">
        <v>2</v>
      </c>
      <c r="N1377" s="62" t="s">
        <v>7</v>
      </c>
      <c r="O1377" s="87"/>
    </row>
    <row r="1378" spans="1:19" ht="15" customHeight="1" x14ac:dyDescent="0.2">
      <c r="A1378" s="39" t="s">
        <v>997</v>
      </c>
      <c r="B1378" s="48">
        <v>174</v>
      </c>
      <c r="C1378" s="15">
        <v>180</v>
      </c>
      <c r="D1378" s="15">
        <f t="shared" si="84"/>
        <v>6</v>
      </c>
      <c r="E1378" s="16">
        <v>53.032612008533981</v>
      </c>
      <c r="F1378" s="16">
        <f t="shared" si="85"/>
        <v>54.861322767448947</v>
      </c>
      <c r="G1378" s="16">
        <v>986.96738799146601</v>
      </c>
      <c r="H1378" s="49">
        <v>985.138677232551</v>
      </c>
      <c r="I1378" s="125" t="e">
        <f t="shared" si="86"/>
        <v>#N/A</v>
      </c>
      <c r="J1378" s="125" t="e">
        <f t="shared" si="87"/>
        <v>#N/A</v>
      </c>
      <c r="K1378" s="57" t="e">
        <f>VLOOKUP(A1378,'Study area wells'!$A$2:$O$330,6,FALSE)</f>
        <v>#N/A</v>
      </c>
      <c r="L1378" s="145" t="s">
        <v>1383</v>
      </c>
      <c r="M1378" s="17" t="s">
        <v>1</v>
      </c>
      <c r="N1378" s="62" t="s">
        <v>7</v>
      </c>
      <c r="O1378" s="87"/>
    </row>
    <row r="1379" spans="1:19" ht="15" customHeight="1" x14ac:dyDescent="0.2">
      <c r="A1379" s="39" t="s">
        <v>997</v>
      </c>
      <c r="B1379" s="48">
        <v>180</v>
      </c>
      <c r="C1379" s="15">
        <v>240</v>
      </c>
      <c r="D1379" s="15">
        <f t="shared" si="84"/>
        <v>60</v>
      </c>
      <c r="E1379" s="16">
        <v>54.861322767448947</v>
      </c>
      <c r="F1379" s="16">
        <f t="shared" si="85"/>
        <v>73.148430356598595</v>
      </c>
      <c r="G1379" s="16">
        <v>985.138677232551</v>
      </c>
      <c r="H1379" s="49">
        <v>966.85156964340138</v>
      </c>
      <c r="I1379" s="125" t="e">
        <f t="shared" si="86"/>
        <v>#N/A</v>
      </c>
      <c r="J1379" s="125" t="e">
        <f t="shared" si="87"/>
        <v>#N/A</v>
      </c>
      <c r="K1379" s="57" t="e">
        <f>VLOOKUP(A1379,'Study area wells'!$A$2:$O$330,6,FALSE)</f>
        <v>#N/A</v>
      </c>
      <c r="L1379" s="145" t="s">
        <v>1380</v>
      </c>
      <c r="M1379" s="17" t="s">
        <v>2</v>
      </c>
      <c r="N1379" s="62" t="s">
        <v>7</v>
      </c>
      <c r="O1379" s="87"/>
    </row>
    <row r="1380" spans="1:19" s="31" customFormat="1" ht="15" customHeight="1" x14ac:dyDescent="0.2">
      <c r="A1380" s="43" t="s">
        <v>1911</v>
      </c>
      <c r="B1380" s="56">
        <f t="shared" ref="B1380:B1443" si="88">E1380*3.281</f>
        <v>1.0000488000000001</v>
      </c>
      <c r="C1380" s="29">
        <f t="shared" ref="C1380:C1443" si="89">F1380*3.281</f>
        <v>43.002098400000001</v>
      </c>
      <c r="D1380" s="29"/>
      <c r="E1380" s="146">
        <v>0.30480000000000002</v>
      </c>
      <c r="F1380" s="146">
        <v>13.106400000000001</v>
      </c>
      <c r="G1380" s="146">
        <v>817.6952</v>
      </c>
      <c r="H1380" s="147">
        <v>804.89359999999999</v>
      </c>
      <c r="I1380" s="125" t="e">
        <f t="shared" si="86"/>
        <v>#N/A</v>
      </c>
      <c r="J1380" s="125" t="e">
        <f t="shared" si="87"/>
        <v>#N/A</v>
      </c>
      <c r="K1380" s="57" t="e">
        <f>VLOOKUP(A1380,'Study area wells'!$A$2:$O$330,6,FALSE)</f>
        <v>#N/A</v>
      </c>
      <c r="L1380" s="56"/>
      <c r="M1380" s="30" t="s">
        <v>1263</v>
      </c>
      <c r="N1380" s="83" t="s">
        <v>1102</v>
      </c>
      <c r="O1380" s="96"/>
      <c r="P1380" s="148" t="s">
        <v>14</v>
      </c>
      <c r="Q1380" s="118"/>
      <c r="R1380" s="124"/>
      <c r="S1380" s="102"/>
    </row>
    <row r="1381" spans="1:19" s="31" customFormat="1" ht="15" customHeight="1" x14ac:dyDescent="0.2">
      <c r="A1381" s="43" t="s">
        <v>1911</v>
      </c>
      <c r="B1381" s="56">
        <f t="shared" si="88"/>
        <v>43.002098400000001</v>
      </c>
      <c r="C1381" s="29">
        <f t="shared" si="89"/>
        <v>60.002928000000004</v>
      </c>
      <c r="D1381" s="29"/>
      <c r="E1381" s="146">
        <v>13.106400000000001</v>
      </c>
      <c r="F1381" s="146">
        <v>18.288</v>
      </c>
      <c r="G1381" s="146">
        <v>804.89359999999999</v>
      </c>
      <c r="H1381" s="147">
        <v>799.71199999999999</v>
      </c>
      <c r="I1381" s="125" t="e">
        <f t="shared" si="86"/>
        <v>#N/A</v>
      </c>
      <c r="J1381" s="125" t="e">
        <f t="shared" si="87"/>
        <v>#N/A</v>
      </c>
      <c r="K1381" s="57" t="e">
        <f>VLOOKUP(A1381,'Study area wells'!$A$2:$O$330,6,FALSE)</f>
        <v>#N/A</v>
      </c>
      <c r="L1381" s="56"/>
      <c r="M1381" s="30" t="s">
        <v>3</v>
      </c>
      <c r="N1381" s="83" t="s">
        <v>1102</v>
      </c>
      <c r="O1381" s="96"/>
      <c r="P1381" s="148" t="s">
        <v>11</v>
      </c>
      <c r="Q1381" s="118"/>
      <c r="R1381" s="124"/>
      <c r="S1381" s="102"/>
    </row>
    <row r="1382" spans="1:19" s="31" customFormat="1" ht="15" customHeight="1" x14ac:dyDescent="0.2">
      <c r="A1382" s="43" t="s">
        <v>1911</v>
      </c>
      <c r="B1382" s="56">
        <f t="shared" si="88"/>
        <v>60.002928000000004</v>
      </c>
      <c r="C1382" s="29">
        <f t="shared" si="89"/>
        <v>68.003318400000012</v>
      </c>
      <c r="D1382" s="29"/>
      <c r="E1382" s="146">
        <v>18.288</v>
      </c>
      <c r="F1382" s="146">
        <v>20.726400000000002</v>
      </c>
      <c r="G1382" s="146">
        <v>799.71199999999999</v>
      </c>
      <c r="H1382" s="147">
        <v>797.27359999999999</v>
      </c>
      <c r="I1382" s="125" t="e">
        <f t="shared" si="86"/>
        <v>#N/A</v>
      </c>
      <c r="J1382" s="125" t="e">
        <f t="shared" si="87"/>
        <v>#N/A</v>
      </c>
      <c r="K1382" s="57" t="e">
        <f>VLOOKUP(A1382,'Study area wells'!$A$2:$O$330,6,FALSE)</f>
        <v>#N/A</v>
      </c>
      <c r="L1382" s="56"/>
      <c r="M1382" s="30" t="s">
        <v>2</v>
      </c>
      <c r="N1382" s="83" t="s">
        <v>7</v>
      </c>
      <c r="O1382" s="96"/>
      <c r="P1382" s="148" t="s">
        <v>15</v>
      </c>
      <c r="Q1382" s="118"/>
      <c r="R1382" s="124"/>
      <c r="S1382" s="102"/>
    </row>
    <row r="1383" spans="1:19" s="31" customFormat="1" ht="15" customHeight="1" x14ac:dyDescent="0.2">
      <c r="A1383" s="43" t="s">
        <v>1911</v>
      </c>
      <c r="B1383" s="56">
        <f t="shared" si="88"/>
        <v>68.003318400000012</v>
      </c>
      <c r="C1383" s="29">
        <f t="shared" si="89"/>
        <v>69.003367200000014</v>
      </c>
      <c r="D1383" s="29"/>
      <c r="E1383" s="146">
        <v>20.726400000000002</v>
      </c>
      <c r="F1383" s="146">
        <v>21.031200000000002</v>
      </c>
      <c r="G1383" s="146">
        <v>797.27359999999999</v>
      </c>
      <c r="H1383" s="147">
        <v>796.96879999999999</v>
      </c>
      <c r="I1383" s="125" t="e">
        <f t="shared" si="86"/>
        <v>#N/A</v>
      </c>
      <c r="J1383" s="125" t="e">
        <f t="shared" si="87"/>
        <v>#N/A</v>
      </c>
      <c r="K1383" s="57" t="e">
        <f>VLOOKUP(A1383,'Study area wells'!$A$2:$O$330,6,FALSE)</f>
        <v>#N/A</v>
      </c>
      <c r="L1383" s="56"/>
      <c r="M1383" s="30" t="s">
        <v>42</v>
      </c>
      <c r="N1383" s="83" t="s">
        <v>1894</v>
      </c>
      <c r="O1383" s="96"/>
      <c r="P1383" s="148" t="s">
        <v>599</v>
      </c>
      <c r="Q1383" s="118"/>
      <c r="R1383" s="124"/>
      <c r="S1383" s="102"/>
    </row>
    <row r="1384" spans="1:19" s="31" customFormat="1" ht="15" customHeight="1" x14ac:dyDescent="0.2">
      <c r="A1384" s="43" t="s">
        <v>1911</v>
      </c>
      <c r="B1384" s="56">
        <f t="shared" si="88"/>
        <v>69.003367200000014</v>
      </c>
      <c r="C1384" s="29">
        <f t="shared" si="89"/>
        <v>99.004831199999998</v>
      </c>
      <c r="D1384" s="29"/>
      <c r="E1384" s="146">
        <v>21.031200000000002</v>
      </c>
      <c r="F1384" s="146">
        <v>30.1752</v>
      </c>
      <c r="G1384" s="146">
        <v>796.96879999999999</v>
      </c>
      <c r="H1384" s="147">
        <v>787.82479999999998</v>
      </c>
      <c r="I1384" s="125" t="e">
        <f t="shared" si="86"/>
        <v>#N/A</v>
      </c>
      <c r="J1384" s="125" t="e">
        <f t="shared" si="87"/>
        <v>#N/A</v>
      </c>
      <c r="K1384" s="57" t="e">
        <f>VLOOKUP(A1384,'Study area wells'!$A$2:$O$330,6,FALSE)</f>
        <v>#N/A</v>
      </c>
      <c r="L1384" s="56"/>
      <c r="M1384" s="30" t="s">
        <v>2</v>
      </c>
      <c r="N1384" s="83" t="s">
        <v>7</v>
      </c>
      <c r="O1384" s="96"/>
      <c r="P1384" s="148" t="s">
        <v>15</v>
      </c>
      <c r="Q1384" s="118"/>
      <c r="R1384" s="124"/>
      <c r="S1384" s="102"/>
    </row>
    <row r="1385" spans="1:19" s="31" customFormat="1" ht="15" customHeight="1" x14ac:dyDescent="0.2">
      <c r="A1385" s="43" t="s">
        <v>1911</v>
      </c>
      <c r="B1385" s="56">
        <f t="shared" si="88"/>
        <v>99.004831199999998</v>
      </c>
      <c r="C1385" s="29">
        <f t="shared" si="89"/>
        <v>105.00512400000002</v>
      </c>
      <c r="D1385" s="29"/>
      <c r="E1385" s="146">
        <v>30.1752</v>
      </c>
      <c r="F1385" s="146">
        <v>32.004000000000005</v>
      </c>
      <c r="G1385" s="146">
        <v>787.82479999999998</v>
      </c>
      <c r="H1385" s="147">
        <v>785.99599999999998</v>
      </c>
      <c r="I1385" s="125" t="e">
        <f t="shared" si="86"/>
        <v>#N/A</v>
      </c>
      <c r="J1385" s="125" t="e">
        <f t="shared" si="87"/>
        <v>#N/A</v>
      </c>
      <c r="K1385" s="57" t="e">
        <f>VLOOKUP(A1385,'Study area wells'!$A$2:$O$330,6,FALSE)</f>
        <v>#N/A</v>
      </c>
      <c r="L1385" s="56"/>
      <c r="M1385" s="30" t="s">
        <v>1</v>
      </c>
      <c r="N1385" s="83" t="s">
        <v>7</v>
      </c>
      <c r="O1385" s="96"/>
      <c r="P1385" s="148" t="s">
        <v>10</v>
      </c>
      <c r="Q1385" s="118"/>
      <c r="R1385" s="124"/>
      <c r="S1385" s="102"/>
    </row>
    <row r="1386" spans="1:19" ht="15" customHeight="1" x14ac:dyDescent="0.2">
      <c r="A1386" s="44" t="s">
        <v>1912</v>
      </c>
      <c r="B1386" s="48">
        <f t="shared" si="88"/>
        <v>0</v>
      </c>
      <c r="C1386" s="15">
        <f t="shared" si="89"/>
        <v>60.002928000000004</v>
      </c>
      <c r="E1386" s="149">
        <v>0</v>
      </c>
      <c r="F1386" s="149">
        <v>18.288</v>
      </c>
      <c r="G1386" s="149">
        <v>748</v>
      </c>
      <c r="H1386" s="150">
        <v>729.71199999999999</v>
      </c>
      <c r="I1386" s="125" t="e">
        <f t="shared" si="86"/>
        <v>#N/A</v>
      </c>
      <c r="J1386" s="125" t="e">
        <f t="shared" si="87"/>
        <v>#N/A</v>
      </c>
      <c r="K1386" s="57" t="e">
        <f>VLOOKUP(A1386,'Study area wells'!$A$2:$O$330,6,FALSE)</f>
        <v>#N/A</v>
      </c>
      <c r="M1386" s="17" t="s">
        <v>5</v>
      </c>
      <c r="N1386" s="70" t="s">
        <v>1894</v>
      </c>
      <c r="O1386" s="87"/>
      <c r="P1386" s="151" t="s">
        <v>34</v>
      </c>
    </row>
    <row r="1387" spans="1:19" ht="15" customHeight="1" x14ac:dyDescent="0.2">
      <c r="A1387" s="44" t="s">
        <v>1912</v>
      </c>
      <c r="B1387" s="48">
        <f t="shared" si="88"/>
        <v>60.002928000000004</v>
      </c>
      <c r="C1387" s="15">
        <f t="shared" si="89"/>
        <v>80.003904000000006</v>
      </c>
      <c r="E1387" s="149">
        <v>18.288</v>
      </c>
      <c r="F1387" s="149">
        <v>24.384</v>
      </c>
      <c r="G1387" s="149">
        <v>729.71199999999999</v>
      </c>
      <c r="H1387" s="150">
        <v>723.61599999999999</v>
      </c>
      <c r="I1387" s="125" t="e">
        <f t="shared" si="86"/>
        <v>#N/A</v>
      </c>
      <c r="J1387" s="125" t="e">
        <f t="shared" si="87"/>
        <v>#N/A</v>
      </c>
      <c r="K1387" s="57" t="e">
        <f>VLOOKUP(A1387,'Study area wells'!$A$2:$O$330,6,FALSE)</f>
        <v>#N/A</v>
      </c>
      <c r="M1387" s="17" t="s">
        <v>5</v>
      </c>
      <c r="N1387" s="70" t="s">
        <v>1894</v>
      </c>
      <c r="O1387" s="87"/>
      <c r="P1387" s="151" t="s">
        <v>34</v>
      </c>
    </row>
    <row r="1388" spans="1:19" ht="15" customHeight="1" x14ac:dyDescent="0.2">
      <c r="A1388" s="44" t="s">
        <v>1912</v>
      </c>
      <c r="B1388" s="48">
        <f t="shared" si="88"/>
        <v>80.003904000000006</v>
      </c>
      <c r="C1388" s="15">
        <f t="shared" si="89"/>
        <v>195.00951600000002</v>
      </c>
      <c r="E1388" s="149">
        <v>24.384</v>
      </c>
      <c r="F1388" s="149">
        <v>59.436</v>
      </c>
      <c r="G1388" s="149">
        <v>723.61599999999999</v>
      </c>
      <c r="H1388" s="150">
        <v>688.56399999999996</v>
      </c>
      <c r="I1388" s="125" t="e">
        <f t="shared" si="86"/>
        <v>#N/A</v>
      </c>
      <c r="J1388" s="125" t="e">
        <f t="shared" si="87"/>
        <v>#N/A</v>
      </c>
      <c r="K1388" s="57" t="e">
        <f>VLOOKUP(A1388,'Study area wells'!$A$2:$O$330,6,FALSE)</f>
        <v>#N/A</v>
      </c>
      <c r="M1388" s="17" t="s">
        <v>1263</v>
      </c>
      <c r="N1388" s="62" t="s">
        <v>1102</v>
      </c>
      <c r="O1388" s="87"/>
      <c r="P1388" s="151" t="s">
        <v>14</v>
      </c>
    </row>
    <row r="1389" spans="1:19" ht="15" customHeight="1" x14ac:dyDescent="0.2">
      <c r="A1389" s="44" t="s">
        <v>1912</v>
      </c>
      <c r="B1389" s="48">
        <f t="shared" si="88"/>
        <v>195.00951600000002</v>
      </c>
      <c r="C1389" s="15">
        <f t="shared" si="89"/>
        <v>300.01463999999999</v>
      </c>
      <c r="E1389" s="149">
        <v>59.436</v>
      </c>
      <c r="F1389" s="149">
        <v>91.44</v>
      </c>
      <c r="G1389" s="149">
        <v>688.56399999999996</v>
      </c>
      <c r="H1389" s="150">
        <v>656.56</v>
      </c>
      <c r="I1389" s="125" t="e">
        <f t="shared" si="86"/>
        <v>#N/A</v>
      </c>
      <c r="J1389" s="125" t="e">
        <f t="shared" si="87"/>
        <v>#N/A</v>
      </c>
      <c r="K1389" s="57" t="e">
        <f>VLOOKUP(A1389,'Study area wells'!$A$2:$O$330,6,FALSE)</f>
        <v>#N/A</v>
      </c>
      <c r="M1389" s="17" t="s">
        <v>2</v>
      </c>
      <c r="N1389" s="70" t="s">
        <v>7</v>
      </c>
      <c r="O1389" s="87"/>
      <c r="P1389" s="151" t="s">
        <v>15</v>
      </c>
    </row>
    <row r="1390" spans="1:19" s="31" customFormat="1" ht="15" customHeight="1" x14ac:dyDescent="0.2">
      <c r="A1390" s="43" t="s">
        <v>1913</v>
      </c>
      <c r="B1390" s="56">
        <f t="shared" si="88"/>
        <v>0</v>
      </c>
      <c r="C1390" s="29">
        <f t="shared" si="89"/>
        <v>21.001024800000003</v>
      </c>
      <c r="D1390" s="29"/>
      <c r="E1390" s="146">
        <v>0</v>
      </c>
      <c r="F1390" s="146">
        <v>6.4008000000000003</v>
      </c>
      <c r="G1390" s="146">
        <v>732</v>
      </c>
      <c r="H1390" s="147">
        <v>725.5992</v>
      </c>
      <c r="I1390" s="125" t="e">
        <f t="shared" si="86"/>
        <v>#N/A</v>
      </c>
      <c r="J1390" s="125" t="e">
        <f t="shared" si="87"/>
        <v>#N/A</v>
      </c>
      <c r="K1390" s="57" t="e">
        <f>VLOOKUP(A1390,'Study area wells'!$A$2:$O$330,6,FALSE)</f>
        <v>#N/A</v>
      </c>
      <c r="L1390" s="56"/>
      <c r="M1390" s="32" t="s">
        <v>5</v>
      </c>
      <c r="N1390" s="83" t="s">
        <v>1894</v>
      </c>
      <c r="O1390" s="97"/>
      <c r="P1390" s="148" t="s">
        <v>19</v>
      </c>
      <c r="Q1390" s="118"/>
      <c r="R1390" s="124"/>
      <c r="S1390" s="102"/>
    </row>
    <row r="1391" spans="1:19" s="31" customFormat="1" ht="15" customHeight="1" x14ac:dyDescent="0.2">
      <c r="A1391" s="43" t="s">
        <v>1913</v>
      </c>
      <c r="B1391" s="56">
        <f t="shared" si="88"/>
        <v>21.001024800000003</v>
      </c>
      <c r="C1391" s="29">
        <f t="shared" si="89"/>
        <v>178.00868640000002</v>
      </c>
      <c r="D1391" s="29"/>
      <c r="E1391" s="146">
        <v>6.4008000000000003</v>
      </c>
      <c r="F1391" s="146">
        <v>54.254400000000004</v>
      </c>
      <c r="G1391" s="146">
        <v>725.5992</v>
      </c>
      <c r="H1391" s="147">
        <v>677.74559999999997</v>
      </c>
      <c r="I1391" s="125" t="e">
        <f t="shared" si="86"/>
        <v>#N/A</v>
      </c>
      <c r="J1391" s="125" t="e">
        <f t="shared" si="87"/>
        <v>#N/A</v>
      </c>
      <c r="K1391" s="57" t="e">
        <f>VLOOKUP(A1391,'Study area wells'!$A$2:$O$330,6,FALSE)</f>
        <v>#N/A</v>
      </c>
      <c r="L1391" s="56"/>
      <c r="M1391" s="32" t="s">
        <v>5</v>
      </c>
      <c r="N1391" s="83" t="s">
        <v>1894</v>
      </c>
      <c r="O1391" s="97"/>
      <c r="P1391" s="148" t="s">
        <v>632</v>
      </c>
      <c r="Q1391" s="118"/>
      <c r="R1391" s="124"/>
      <c r="S1391" s="102"/>
    </row>
    <row r="1392" spans="1:19" s="31" customFormat="1" ht="15" customHeight="1" x14ac:dyDescent="0.2">
      <c r="A1392" s="43" t="s">
        <v>1913</v>
      </c>
      <c r="B1392" s="56">
        <f t="shared" si="88"/>
        <v>178.00868640000002</v>
      </c>
      <c r="C1392" s="29">
        <f t="shared" si="89"/>
        <v>191.00932080000004</v>
      </c>
      <c r="D1392" s="29"/>
      <c r="E1392" s="146">
        <v>54.254400000000004</v>
      </c>
      <c r="F1392" s="146">
        <v>58.216800000000006</v>
      </c>
      <c r="G1392" s="146">
        <v>677.74559999999997</v>
      </c>
      <c r="H1392" s="147">
        <v>673.78319999999997</v>
      </c>
      <c r="I1392" s="125" t="e">
        <f t="shared" si="86"/>
        <v>#N/A</v>
      </c>
      <c r="J1392" s="125" t="e">
        <f t="shared" si="87"/>
        <v>#N/A</v>
      </c>
      <c r="K1392" s="57" t="e">
        <f>VLOOKUP(A1392,'Study area wells'!$A$2:$O$330,6,FALSE)</f>
        <v>#N/A</v>
      </c>
      <c r="L1392" s="56"/>
      <c r="M1392" s="32" t="s">
        <v>1263</v>
      </c>
      <c r="N1392" s="83" t="s">
        <v>1102</v>
      </c>
      <c r="O1392" s="97"/>
      <c r="P1392" s="148" t="s">
        <v>14</v>
      </c>
      <c r="Q1392" s="118"/>
      <c r="R1392" s="124"/>
      <c r="S1392" s="102"/>
    </row>
    <row r="1393" spans="1:19" s="31" customFormat="1" ht="15" customHeight="1" x14ac:dyDescent="0.2">
      <c r="A1393" s="43" t="s">
        <v>1913</v>
      </c>
      <c r="B1393" s="56">
        <f t="shared" si="88"/>
        <v>191.00932080000004</v>
      </c>
      <c r="C1393" s="29">
        <f t="shared" si="89"/>
        <v>200.00976</v>
      </c>
      <c r="D1393" s="29"/>
      <c r="E1393" s="146">
        <v>58.216800000000006</v>
      </c>
      <c r="F1393" s="146">
        <v>60.96</v>
      </c>
      <c r="G1393" s="146">
        <v>673.78319999999997</v>
      </c>
      <c r="H1393" s="147">
        <v>671.04</v>
      </c>
      <c r="I1393" s="125" t="e">
        <f t="shared" si="86"/>
        <v>#N/A</v>
      </c>
      <c r="J1393" s="125" t="e">
        <f t="shared" si="87"/>
        <v>#N/A</v>
      </c>
      <c r="K1393" s="57" t="e">
        <f>VLOOKUP(A1393,'Study area wells'!$A$2:$O$330,6,FALSE)</f>
        <v>#N/A</v>
      </c>
      <c r="L1393" s="56"/>
      <c r="M1393" s="32" t="s">
        <v>44</v>
      </c>
      <c r="N1393" s="83" t="s">
        <v>1102</v>
      </c>
      <c r="O1393" s="97"/>
      <c r="P1393" s="148" t="s">
        <v>1902</v>
      </c>
      <c r="Q1393" s="118"/>
      <c r="R1393" s="124"/>
      <c r="S1393" s="102"/>
    </row>
    <row r="1394" spans="1:19" s="31" customFormat="1" ht="15" customHeight="1" x14ac:dyDescent="0.2">
      <c r="A1394" s="43" t="s">
        <v>1913</v>
      </c>
      <c r="B1394" s="56">
        <f t="shared" si="88"/>
        <v>200.00976</v>
      </c>
      <c r="C1394" s="29">
        <f t="shared" si="89"/>
        <v>210.01024800000005</v>
      </c>
      <c r="D1394" s="29"/>
      <c r="E1394" s="146">
        <v>60.96</v>
      </c>
      <c r="F1394" s="146">
        <v>64.00800000000001</v>
      </c>
      <c r="G1394" s="146">
        <v>671.04</v>
      </c>
      <c r="H1394" s="147">
        <v>667.99199999999996</v>
      </c>
      <c r="I1394" s="125" t="e">
        <f t="shared" si="86"/>
        <v>#N/A</v>
      </c>
      <c r="J1394" s="125" t="e">
        <f t="shared" si="87"/>
        <v>#N/A</v>
      </c>
      <c r="K1394" s="57" t="e">
        <f>VLOOKUP(A1394,'Study area wells'!$A$2:$O$330,6,FALSE)</f>
        <v>#N/A</v>
      </c>
      <c r="L1394" s="56"/>
      <c r="M1394" s="32" t="s">
        <v>36</v>
      </c>
      <c r="N1394" s="83" t="s">
        <v>1894</v>
      </c>
      <c r="O1394" s="97"/>
      <c r="P1394" s="148" t="s">
        <v>1187</v>
      </c>
      <c r="Q1394" s="118"/>
      <c r="R1394" s="124"/>
      <c r="S1394" s="102"/>
    </row>
    <row r="1395" spans="1:19" ht="15" customHeight="1" x14ac:dyDescent="0.2">
      <c r="A1395" s="44" t="s">
        <v>1914</v>
      </c>
      <c r="B1395" s="48">
        <f t="shared" si="88"/>
        <v>0</v>
      </c>
      <c r="C1395" s="15">
        <f t="shared" si="89"/>
        <v>12.000585600000003</v>
      </c>
      <c r="E1395" s="149">
        <v>0</v>
      </c>
      <c r="F1395" s="149">
        <v>3.6576000000000004</v>
      </c>
      <c r="G1395" s="149">
        <v>757</v>
      </c>
      <c r="H1395" s="150">
        <v>753.3424</v>
      </c>
      <c r="I1395" s="125" t="e">
        <f t="shared" si="86"/>
        <v>#N/A</v>
      </c>
      <c r="J1395" s="125" t="e">
        <f t="shared" si="87"/>
        <v>#N/A</v>
      </c>
      <c r="K1395" s="57" t="e">
        <f>VLOOKUP(A1395,'Study area wells'!$A$2:$O$330,6,FALSE)</f>
        <v>#N/A</v>
      </c>
      <c r="M1395" s="23" t="s">
        <v>1263</v>
      </c>
      <c r="N1395" s="64" t="s">
        <v>1102</v>
      </c>
      <c r="P1395" s="151" t="s">
        <v>14</v>
      </c>
    </row>
    <row r="1396" spans="1:19" ht="15" customHeight="1" x14ac:dyDescent="0.2">
      <c r="A1396" s="44" t="s">
        <v>1914</v>
      </c>
      <c r="B1396" s="48">
        <f t="shared" si="88"/>
        <v>12.000585600000003</v>
      </c>
      <c r="C1396" s="15">
        <f t="shared" si="89"/>
        <v>18.000878400000001</v>
      </c>
      <c r="E1396" s="149">
        <v>3.6576000000000004</v>
      </c>
      <c r="F1396" s="149">
        <v>5.4864000000000006</v>
      </c>
      <c r="G1396" s="149">
        <v>753.3424</v>
      </c>
      <c r="H1396" s="150">
        <v>751.5136</v>
      </c>
      <c r="I1396" s="125" t="e">
        <f t="shared" si="86"/>
        <v>#N/A</v>
      </c>
      <c r="J1396" s="125" t="e">
        <f t="shared" si="87"/>
        <v>#N/A</v>
      </c>
      <c r="K1396" s="57" t="e">
        <f>VLOOKUP(A1396,'Study area wells'!$A$2:$O$330,6,FALSE)</f>
        <v>#N/A</v>
      </c>
      <c r="M1396" s="23" t="s">
        <v>44</v>
      </c>
      <c r="N1396" s="64" t="s">
        <v>1102</v>
      </c>
      <c r="P1396" s="151" t="s">
        <v>37</v>
      </c>
    </row>
    <row r="1397" spans="1:19" ht="15" customHeight="1" x14ac:dyDescent="0.2">
      <c r="A1397" s="44" t="s">
        <v>1914</v>
      </c>
      <c r="B1397" s="48">
        <f t="shared" si="88"/>
        <v>18.000878400000001</v>
      </c>
      <c r="C1397" s="15">
        <f t="shared" si="89"/>
        <v>30.001464000000002</v>
      </c>
      <c r="E1397" s="149">
        <v>5.4864000000000006</v>
      </c>
      <c r="F1397" s="149">
        <v>9.1440000000000001</v>
      </c>
      <c r="G1397" s="149">
        <v>751.5136</v>
      </c>
      <c r="H1397" s="150">
        <v>747.85599999999999</v>
      </c>
      <c r="I1397" s="125" t="e">
        <f t="shared" si="86"/>
        <v>#N/A</v>
      </c>
      <c r="J1397" s="125" t="e">
        <f t="shared" si="87"/>
        <v>#N/A</v>
      </c>
      <c r="K1397" s="57" t="e">
        <f>VLOOKUP(A1397,'Study area wells'!$A$2:$O$330,6,FALSE)</f>
        <v>#N/A</v>
      </c>
      <c r="M1397" s="23" t="s">
        <v>5</v>
      </c>
      <c r="N1397" s="64" t="s">
        <v>1894</v>
      </c>
      <c r="P1397" s="151" t="s">
        <v>34</v>
      </c>
    </row>
    <row r="1398" spans="1:19" ht="15" customHeight="1" x14ac:dyDescent="0.2">
      <c r="A1398" s="44" t="s">
        <v>1914</v>
      </c>
      <c r="B1398" s="48">
        <f t="shared" si="88"/>
        <v>30.001464000000002</v>
      </c>
      <c r="C1398" s="15">
        <f t="shared" si="89"/>
        <v>50.00244</v>
      </c>
      <c r="E1398" s="149">
        <v>9.1440000000000001</v>
      </c>
      <c r="F1398" s="149">
        <v>15.24</v>
      </c>
      <c r="G1398" s="149">
        <v>747.85599999999999</v>
      </c>
      <c r="H1398" s="150">
        <v>741.76</v>
      </c>
      <c r="I1398" s="125" t="e">
        <f t="shared" si="86"/>
        <v>#N/A</v>
      </c>
      <c r="J1398" s="125" t="e">
        <f t="shared" si="87"/>
        <v>#N/A</v>
      </c>
      <c r="K1398" s="57" t="e">
        <f>VLOOKUP(A1398,'Study area wells'!$A$2:$O$330,6,FALSE)</f>
        <v>#N/A</v>
      </c>
      <c r="M1398" s="23" t="s">
        <v>1263</v>
      </c>
      <c r="N1398" s="64" t="s">
        <v>1102</v>
      </c>
      <c r="P1398" s="151" t="s">
        <v>14</v>
      </c>
    </row>
    <row r="1399" spans="1:19" ht="15" customHeight="1" x14ac:dyDescent="0.2">
      <c r="A1399" s="44" t="s">
        <v>1914</v>
      </c>
      <c r="B1399" s="48">
        <f t="shared" si="88"/>
        <v>50.00244</v>
      </c>
      <c r="C1399" s="15">
        <f t="shared" si="89"/>
        <v>150.00731999999999</v>
      </c>
      <c r="E1399" s="149">
        <v>15.24</v>
      </c>
      <c r="F1399" s="149">
        <v>45.72</v>
      </c>
      <c r="G1399" s="149">
        <v>741.76</v>
      </c>
      <c r="H1399" s="150">
        <v>711.28</v>
      </c>
      <c r="I1399" s="125" t="e">
        <f t="shared" si="86"/>
        <v>#N/A</v>
      </c>
      <c r="J1399" s="125" t="e">
        <f t="shared" si="87"/>
        <v>#N/A</v>
      </c>
      <c r="K1399" s="57" t="e">
        <f>VLOOKUP(A1399,'Study area wells'!$A$2:$O$330,6,FALSE)</f>
        <v>#N/A</v>
      </c>
      <c r="M1399" s="23" t="s">
        <v>2</v>
      </c>
      <c r="N1399" s="64" t="s">
        <v>7</v>
      </c>
      <c r="P1399" s="151" t="s">
        <v>15</v>
      </c>
    </row>
    <row r="1400" spans="1:19" ht="15" customHeight="1" x14ac:dyDescent="0.2">
      <c r="A1400" s="44" t="s">
        <v>1914</v>
      </c>
      <c r="B1400" s="48">
        <f t="shared" si="88"/>
        <v>150.00731999999999</v>
      </c>
      <c r="C1400" s="15">
        <f t="shared" si="89"/>
        <v>160.00780800000001</v>
      </c>
      <c r="E1400" s="149">
        <v>45.72</v>
      </c>
      <c r="F1400" s="149">
        <v>48.768000000000001</v>
      </c>
      <c r="G1400" s="149">
        <v>711.28</v>
      </c>
      <c r="H1400" s="150">
        <v>708.23199999999997</v>
      </c>
      <c r="I1400" s="125" t="e">
        <f t="shared" si="86"/>
        <v>#N/A</v>
      </c>
      <c r="J1400" s="125" t="e">
        <f t="shared" si="87"/>
        <v>#N/A</v>
      </c>
      <c r="K1400" s="57" t="e">
        <f>VLOOKUP(A1400,'Study area wells'!$A$2:$O$330,6,FALSE)</f>
        <v>#N/A</v>
      </c>
      <c r="M1400" s="23" t="s">
        <v>1</v>
      </c>
      <c r="N1400" s="64" t="s">
        <v>7</v>
      </c>
      <c r="P1400" s="151" t="s">
        <v>10</v>
      </c>
    </row>
    <row r="1401" spans="1:19" s="31" customFormat="1" ht="15" customHeight="1" x14ac:dyDescent="0.2">
      <c r="A1401" s="43" t="s">
        <v>1915</v>
      </c>
      <c r="B1401" s="56">
        <f t="shared" si="88"/>
        <v>0</v>
      </c>
      <c r="C1401" s="29">
        <f t="shared" si="89"/>
        <v>200.00976</v>
      </c>
      <c r="D1401" s="29"/>
      <c r="E1401" s="146">
        <v>0</v>
      </c>
      <c r="F1401" s="146">
        <v>60.96</v>
      </c>
      <c r="G1401" s="146">
        <v>751</v>
      </c>
      <c r="H1401" s="147">
        <v>690.04</v>
      </c>
      <c r="I1401" s="125" t="e">
        <f t="shared" si="86"/>
        <v>#N/A</v>
      </c>
      <c r="J1401" s="125" t="e">
        <f t="shared" si="87"/>
        <v>#N/A</v>
      </c>
      <c r="K1401" s="57" t="e">
        <f>VLOOKUP(A1401,'Study area wells'!$A$2:$O$330,6,FALSE)</f>
        <v>#N/A</v>
      </c>
      <c r="L1401" s="56"/>
      <c r="M1401" s="32" t="s">
        <v>5</v>
      </c>
      <c r="N1401" s="83" t="s">
        <v>1894</v>
      </c>
      <c r="O1401" s="97"/>
      <c r="P1401" s="148" t="s">
        <v>34</v>
      </c>
      <c r="Q1401" s="118"/>
      <c r="R1401" s="124"/>
      <c r="S1401" s="102"/>
    </row>
    <row r="1402" spans="1:19" s="31" customFormat="1" ht="15" customHeight="1" x14ac:dyDescent="0.2">
      <c r="A1402" s="43" t="s">
        <v>1915</v>
      </c>
      <c r="B1402" s="56">
        <f t="shared" si="88"/>
        <v>200.00976</v>
      </c>
      <c r="C1402" s="29">
        <f t="shared" si="89"/>
        <v>210.01024800000005</v>
      </c>
      <c r="D1402" s="29"/>
      <c r="E1402" s="146">
        <v>60.96</v>
      </c>
      <c r="F1402" s="146">
        <v>64.00800000000001</v>
      </c>
      <c r="G1402" s="146">
        <v>690.04</v>
      </c>
      <c r="H1402" s="147">
        <v>686.99199999999996</v>
      </c>
      <c r="I1402" s="125" t="e">
        <f t="shared" si="86"/>
        <v>#N/A</v>
      </c>
      <c r="J1402" s="125" t="e">
        <f t="shared" si="87"/>
        <v>#N/A</v>
      </c>
      <c r="K1402" s="57" t="e">
        <f>VLOOKUP(A1402,'Study area wells'!$A$2:$O$330,6,FALSE)</f>
        <v>#N/A</v>
      </c>
      <c r="L1402" s="56"/>
      <c r="M1402" s="32" t="s">
        <v>1263</v>
      </c>
      <c r="N1402" s="83" t="s">
        <v>1102</v>
      </c>
      <c r="O1402" s="97"/>
      <c r="P1402" s="148" t="s">
        <v>14</v>
      </c>
      <c r="Q1402" s="118"/>
      <c r="R1402" s="124"/>
      <c r="S1402" s="102"/>
    </row>
    <row r="1403" spans="1:19" s="31" customFormat="1" ht="15" customHeight="1" x14ac:dyDescent="0.2">
      <c r="A1403" s="43" t="s">
        <v>1915</v>
      </c>
      <c r="B1403" s="56">
        <f t="shared" si="88"/>
        <v>210.01024800000005</v>
      </c>
      <c r="C1403" s="29">
        <f t="shared" si="89"/>
        <v>300.01463999999999</v>
      </c>
      <c r="D1403" s="29"/>
      <c r="E1403" s="146">
        <v>64.00800000000001</v>
      </c>
      <c r="F1403" s="146">
        <v>91.44</v>
      </c>
      <c r="G1403" s="146">
        <v>686.99199999999996</v>
      </c>
      <c r="H1403" s="147">
        <v>659.56</v>
      </c>
      <c r="I1403" s="125" t="e">
        <f t="shared" si="86"/>
        <v>#N/A</v>
      </c>
      <c r="J1403" s="125" t="e">
        <f t="shared" si="87"/>
        <v>#N/A</v>
      </c>
      <c r="K1403" s="57" t="e">
        <f>VLOOKUP(A1403,'Study area wells'!$A$2:$O$330,6,FALSE)</f>
        <v>#N/A</v>
      </c>
      <c r="L1403" s="56"/>
      <c r="M1403" s="32" t="s">
        <v>2</v>
      </c>
      <c r="N1403" s="83" t="s">
        <v>7</v>
      </c>
      <c r="O1403" s="97"/>
      <c r="P1403" s="148" t="s">
        <v>1903</v>
      </c>
      <c r="Q1403" s="118"/>
      <c r="R1403" s="124"/>
      <c r="S1403" s="102"/>
    </row>
    <row r="1404" spans="1:19" s="31" customFormat="1" ht="15" customHeight="1" x14ac:dyDescent="0.2">
      <c r="A1404" s="43" t="s">
        <v>1915</v>
      </c>
      <c r="B1404" s="56">
        <f t="shared" si="88"/>
        <v>300.01463999999999</v>
      </c>
      <c r="C1404" s="29">
        <f t="shared" si="89"/>
        <v>320.01561600000002</v>
      </c>
      <c r="D1404" s="29"/>
      <c r="E1404" s="146">
        <v>91.44</v>
      </c>
      <c r="F1404" s="146">
        <v>97.536000000000001</v>
      </c>
      <c r="G1404" s="146">
        <v>659.56</v>
      </c>
      <c r="H1404" s="147">
        <v>653.46399999999994</v>
      </c>
      <c r="I1404" s="125" t="e">
        <f t="shared" si="86"/>
        <v>#N/A</v>
      </c>
      <c r="J1404" s="125" t="e">
        <f t="shared" si="87"/>
        <v>#N/A</v>
      </c>
      <c r="K1404" s="57" t="e">
        <f>VLOOKUP(A1404,'Study area wells'!$A$2:$O$330,6,FALSE)</f>
        <v>#N/A</v>
      </c>
      <c r="L1404" s="56"/>
      <c r="M1404" s="32" t="s">
        <v>2</v>
      </c>
      <c r="N1404" s="83" t="s">
        <v>7</v>
      </c>
      <c r="O1404" s="97"/>
      <c r="P1404" s="148" t="s">
        <v>15</v>
      </c>
      <c r="Q1404" s="118"/>
      <c r="R1404" s="124"/>
      <c r="S1404" s="102"/>
    </row>
    <row r="1405" spans="1:19" s="31" customFormat="1" ht="15" customHeight="1" x14ac:dyDescent="0.2">
      <c r="A1405" s="43" t="s">
        <v>1915</v>
      </c>
      <c r="B1405" s="56">
        <f t="shared" si="88"/>
        <v>320.01561600000002</v>
      </c>
      <c r="C1405" s="29">
        <f t="shared" si="89"/>
        <v>500.02440000000001</v>
      </c>
      <c r="D1405" s="29"/>
      <c r="E1405" s="146">
        <v>97.536000000000001</v>
      </c>
      <c r="F1405" s="146">
        <v>152.4</v>
      </c>
      <c r="G1405" s="146">
        <v>653.46399999999994</v>
      </c>
      <c r="H1405" s="147">
        <v>598.6</v>
      </c>
      <c r="I1405" s="125" t="e">
        <f t="shared" si="86"/>
        <v>#N/A</v>
      </c>
      <c r="J1405" s="125" t="e">
        <f t="shared" si="87"/>
        <v>#N/A</v>
      </c>
      <c r="K1405" s="57" t="e">
        <f>VLOOKUP(A1405,'Study area wells'!$A$2:$O$330,6,FALSE)</f>
        <v>#N/A</v>
      </c>
      <c r="L1405" s="56"/>
      <c r="M1405" s="32" t="s">
        <v>1091</v>
      </c>
      <c r="N1405" s="83" t="s">
        <v>7</v>
      </c>
      <c r="O1405" s="97"/>
      <c r="P1405" s="148" t="s">
        <v>1905</v>
      </c>
      <c r="Q1405" s="118"/>
      <c r="R1405" s="124"/>
      <c r="S1405" s="102"/>
    </row>
    <row r="1406" spans="1:19" ht="15" customHeight="1" x14ac:dyDescent="0.2">
      <c r="A1406" s="44" t="s">
        <v>1916</v>
      </c>
      <c r="B1406" s="48">
        <f t="shared" si="88"/>
        <v>0</v>
      </c>
      <c r="C1406" s="15">
        <f t="shared" si="89"/>
        <v>52.002537600000004</v>
      </c>
      <c r="E1406" s="149">
        <v>0</v>
      </c>
      <c r="F1406" s="149">
        <v>15.849600000000001</v>
      </c>
      <c r="G1406" s="149">
        <v>731</v>
      </c>
      <c r="H1406" s="150">
        <v>715.15039999999999</v>
      </c>
      <c r="I1406" s="125" t="e">
        <f t="shared" si="86"/>
        <v>#N/A</v>
      </c>
      <c r="J1406" s="125" t="e">
        <f t="shared" si="87"/>
        <v>#N/A</v>
      </c>
      <c r="K1406" s="57" t="e">
        <f>VLOOKUP(A1406,'Study area wells'!$A$2:$O$330,6,FALSE)</f>
        <v>#N/A</v>
      </c>
      <c r="M1406" s="23" t="s">
        <v>1263</v>
      </c>
      <c r="N1406" s="64" t="s">
        <v>1102</v>
      </c>
      <c r="P1406" s="151" t="s">
        <v>14</v>
      </c>
    </row>
    <row r="1407" spans="1:19" ht="15" customHeight="1" x14ac:dyDescent="0.2">
      <c r="A1407" s="44" t="s">
        <v>1916</v>
      </c>
      <c r="B1407" s="48">
        <f t="shared" si="88"/>
        <v>52.002537600000004</v>
      </c>
      <c r="C1407" s="15">
        <f t="shared" si="89"/>
        <v>53.002586400000013</v>
      </c>
      <c r="E1407" s="149">
        <v>15.849600000000001</v>
      </c>
      <c r="F1407" s="149">
        <v>16.154400000000003</v>
      </c>
      <c r="G1407" s="149">
        <v>715.15039999999999</v>
      </c>
      <c r="H1407" s="150">
        <v>714.84559999999999</v>
      </c>
      <c r="I1407" s="125" t="e">
        <f t="shared" si="86"/>
        <v>#N/A</v>
      </c>
      <c r="J1407" s="125" t="e">
        <f t="shared" si="87"/>
        <v>#N/A</v>
      </c>
      <c r="K1407" s="57" t="e">
        <f>VLOOKUP(A1407,'Study area wells'!$A$2:$O$330,6,FALSE)</f>
        <v>#N/A</v>
      </c>
      <c r="M1407" s="23" t="s">
        <v>1</v>
      </c>
      <c r="N1407" s="64" t="s">
        <v>7</v>
      </c>
      <c r="P1407" s="151" t="s">
        <v>10</v>
      </c>
    </row>
    <row r="1408" spans="1:19" ht="15" customHeight="1" x14ac:dyDescent="0.2">
      <c r="A1408" s="44" t="s">
        <v>1916</v>
      </c>
      <c r="B1408" s="48">
        <f t="shared" si="88"/>
        <v>53.002586400000013</v>
      </c>
      <c r="C1408" s="15">
        <f t="shared" si="89"/>
        <v>56.002732800000004</v>
      </c>
      <c r="E1408" s="149">
        <v>16.154400000000003</v>
      </c>
      <c r="F1408" s="149">
        <v>17.0688</v>
      </c>
      <c r="G1408" s="149">
        <v>714.84559999999999</v>
      </c>
      <c r="H1408" s="150">
        <v>713.93119999999999</v>
      </c>
      <c r="I1408" s="125" t="e">
        <f t="shared" si="86"/>
        <v>#N/A</v>
      </c>
      <c r="J1408" s="125" t="e">
        <f t="shared" si="87"/>
        <v>#N/A</v>
      </c>
      <c r="K1408" s="57" t="e">
        <f>VLOOKUP(A1408,'Study area wells'!$A$2:$O$330,6,FALSE)</f>
        <v>#N/A</v>
      </c>
      <c r="M1408" s="23" t="s">
        <v>2</v>
      </c>
      <c r="N1408" s="64" t="s">
        <v>7</v>
      </c>
      <c r="P1408" s="151" t="s">
        <v>15</v>
      </c>
    </row>
    <row r="1409" spans="1:19" ht="15" customHeight="1" x14ac:dyDescent="0.2">
      <c r="A1409" s="44" t="s">
        <v>1916</v>
      </c>
      <c r="B1409" s="48">
        <f t="shared" si="88"/>
        <v>56.002732800000004</v>
      </c>
      <c r="C1409" s="15">
        <f t="shared" si="89"/>
        <v>58.002830400000001</v>
      </c>
      <c r="E1409" s="149">
        <v>17.0688</v>
      </c>
      <c r="F1409" s="149">
        <v>17.6784</v>
      </c>
      <c r="G1409" s="149">
        <v>713.93119999999999</v>
      </c>
      <c r="H1409" s="150">
        <v>713.32159999999999</v>
      </c>
      <c r="I1409" s="125" t="e">
        <f t="shared" si="86"/>
        <v>#N/A</v>
      </c>
      <c r="J1409" s="125" t="e">
        <f t="shared" si="87"/>
        <v>#N/A</v>
      </c>
      <c r="K1409" s="57" t="e">
        <f>VLOOKUP(A1409,'Study area wells'!$A$2:$O$330,6,FALSE)</f>
        <v>#N/A</v>
      </c>
      <c r="M1409" s="23" t="s">
        <v>1</v>
      </c>
      <c r="N1409" s="64" t="s">
        <v>7</v>
      </c>
      <c r="P1409" s="151" t="s">
        <v>10</v>
      </c>
    </row>
    <row r="1410" spans="1:19" ht="15" customHeight="1" x14ac:dyDescent="0.2">
      <c r="A1410" s="44" t="s">
        <v>1916</v>
      </c>
      <c r="B1410" s="48">
        <f t="shared" si="88"/>
        <v>58.002830400000001</v>
      </c>
      <c r="C1410" s="15">
        <f t="shared" si="89"/>
        <v>62.003025600000008</v>
      </c>
      <c r="E1410" s="149">
        <v>17.6784</v>
      </c>
      <c r="F1410" s="149">
        <v>18.897600000000001</v>
      </c>
      <c r="G1410" s="149">
        <v>713.32159999999999</v>
      </c>
      <c r="H1410" s="150">
        <v>712.10239999999999</v>
      </c>
      <c r="I1410" s="125" t="e">
        <f t="shared" si="86"/>
        <v>#N/A</v>
      </c>
      <c r="J1410" s="125" t="e">
        <f t="shared" si="87"/>
        <v>#N/A</v>
      </c>
      <c r="K1410" s="57" t="e">
        <f>VLOOKUP(A1410,'Study area wells'!$A$2:$O$330,6,FALSE)</f>
        <v>#N/A</v>
      </c>
      <c r="M1410" s="23" t="s">
        <v>1091</v>
      </c>
      <c r="N1410" s="64" t="s">
        <v>7</v>
      </c>
      <c r="P1410" s="151" t="s">
        <v>13</v>
      </c>
    </row>
    <row r="1411" spans="1:19" ht="15" customHeight="1" x14ac:dyDescent="0.2">
      <c r="A1411" s="44" t="s">
        <v>1916</v>
      </c>
      <c r="B1411" s="48">
        <f t="shared" si="88"/>
        <v>62.003025600000008</v>
      </c>
      <c r="C1411" s="15">
        <f t="shared" si="89"/>
        <v>74.003611200000009</v>
      </c>
      <c r="E1411" s="149">
        <v>18.897600000000001</v>
      </c>
      <c r="F1411" s="149">
        <v>22.555200000000003</v>
      </c>
      <c r="G1411" s="149">
        <v>712.10239999999999</v>
      </c>
      <c r="H1411" s="150">
        <v>708.44479999999999</v>
      </c>
      <c r="I1411" s="125" t="e">
        <f t="shared" si="86"/>
        <v>#N/A</v>
      </c>
      <c r="J1411" s="125" t="e">
        <f t="shared" si="87"/>
        <v>#N/A</v>
      </c>
      <c r="K1411" s="57" t="e">
        <f>VLOOKUP(A1411,'Study area wells'!$A$2:$O$330,6,FALSE)</f>
        <v>#N/A</v>
      </c>
      <c r="M1411" s="23" t="s">
        <v>2</v>
      </c>
      <c r="N1411" s="64" t="s">
        <v>7</v>
      </c>
      <c r="P1411" s="151" t="s">
        <v>15</v>
      </c>
    </row>
    <row r="1412" spans="1:19" ht="15" customHeight="1" x14ac:dyDescent="0.2">
      <c r="A1412" s="44" t="s">
        <v>1916</v>
      </c>
      <c r="B1412" s="48">
        <f t="shared" si="88"/>
        <v>74.003611200000009</v>
      </c>
      <c r="C1412" s="15">
        <f t="shared" si="89"/>
        <v>78.003806400000002</v>
      </c>
      <c r="E1412" s="149">
        <v>22.555200000000003</v>
      </c>
      <c r="F1412" s="149">
        <v>23.7744</v>
      </c>
      <c r="G1412" s="149">
        <v>708.44479999999999</v>
      </c>
      <c r="H1412" s="150">
        <v>707.22559999999999</v>
      </c>
      <c r="I1412" s="125" t="e">
        <f t="shared" si="86"/>
        <v>#N/A</v>
      </c>
      <c r="J1412" s="125" t="e">
        <f t="shared" si="87"/>
        <v>#N/A</v>
      </c>
      <c r="K1412" s="57" t="e">
        <f>VLOOKUP(A1412,'Study area wells'!$A$2:$O$330,6,FALSE)</f>
        <v>#N/A</v>
      </c>
      <c r="M1412" s="23" t="s">
        <v>1</v>
      </c>
      <c r="N1412" s="64" t="s">
        <v>7</v>
      </c>
      <c r="P1412" s="151" t="s">
        <v>10</v>
      </c>
    </row>
    <row r="1413" spans="1:19" ht="15" customHeight="1" x14ac:dyDescent="0.2">
      <c r="A1413" s="44" t="s">
        <v>1916</v>
      </c>
      <c r="B1413" s="48">
        <f t="shared" si="88"/>
        <v>78.003806400000002</v>
      </c>
      <c r="C1413" s="15">
        <f t="shared" si="89"/>
        <v>80.003904000000006</v>
      </c>
      <c r="E1413" s="149">
        <v>23.7744</v>
      </c>
      <c r="F1413" s="149">
        <v>24.384</v>
      </c>
      <c r="G1413" s="149">
        <v>707.22559999999999</v>
      </c>
      <c r="H1413" s="150">
        <v>706.61599999999999</v>
      </c>
      <c r="I1413" s="125" t="e">
        <f t="shared" si="86"/>
        <v>#N/A</v>
      </c>
      <c r="J1413" s="125" t="e">
        <f t="shared" si="87"/>
        <v>#N/A</v>
      </c>
      <c r="K1413" s="57" t="e">
        <f>VLOOKUP(A1413,'Study area wells'!$A$2:$O$330,6,FALSE)</f>
        <v>#N/A</v>
      </c>
      <c r="M1413" s="23" t="s">
        <v>2</v>
      </c>
      <c r="N1413" s="64" t="s">
        <v>7</v>
      </c>
      <c r="P1413" s="151" t="s">
        <v>15</v>
      </c>
    </row>
    <row r="1414" spans="1:19" s="31" customFormat="1" ht="15" customHeight="1" x14ac:dyDescent="0.2">
      <c r="A1414" s="43" t="s">
        <v>1917</v>
      </c>
      <c r="B1414" s="56">
        <f t="shared" si="88"/>
        <v>0</v>
      </c>
      <c r="C1414" s="29">
        <f t="shared" si="89"/>
        <v>32.001561600000002</v>
      </c>
      <c r="D1414" s="29"/>
      <c r="E1414" s="146">
        <v>0</v>
      </c>
      <c r="F1414" s="146">
        <v>9.7536000000000005</v>
      </c>
      <c r="G1414" s="146">
        <v>711</v>
      </c>
      <c r="H1414" s="147">
        <v>701.24639999999999</v>
      </c>
      <c r="I1414" s="125" t="e">
        <f t="shared" si="86"/>
        <v>#N/A</v>
      </c>
      <c r="J1414" s="125" t="e">
        <f t="shared" si="87"/>
        <v>#N/A</v>
      </c>
      <c r="K1414" s="57" t="e">
        <f>VLOOKUP(A1414,'Study area wells'!$A$2:$O$330,6,FALSE)</f>
        <v>#N/A</v>
      </c>
      <c r="L1414" s="56"/>
      <c r="M1414" s="32" t="s">
        <v>1263</v>
      </c>
      <c r="N1414" s="83" t="s">
        <v>1102</v>
      </c>
      <c r="O1414" s="97"/>
      <c r="P1414" s="148" t="s">
        <v>14</v>
      </c>
      <c r="Q1414" s="118"/>
      <c r="R1414" s="124"/>
      <c r="S1414" s="102"/>
    </row>
    <row r="1415" spans="1:19" s="31" customFormat="1" ht="15" customHeight="1" x14ac:dyDescent="0.2">
      <c r="A1415" s="43" t="s">
        <v>1917</v>
      </c>
      <c r="B1415" s="56">
        <f t="shared" si="88"/>
        <v>32.001561600000002</v>
      </c>
      <c r="C1415" s="29">
        <f t="shared" si="89"/>
        <v>380.01854400000008</v>
      </c>
      <c r="D1415" s="29"/>
      <c r="E1415" s="146">
        <v>9.7536000000000005</v>
      </c>
      <c r="F1415" s="146">
        <v>115.82400000000001</v>
      </c>
      <c r="G1415" s="146">
        <v>701.24639999999999</v>
      </c>
      <c r="H1415" s="147">
        <v>595.17599999999993</v>
      </c>
      <c r="I1415" s="125" t="e">
        <f t="shared" si="86"/>
        <v>#N/A</v>
      </c>
      <c r="J1415" s="125" t="e">
        <f t="shared" si="87"/>
        <v>#N/A</v>
      </c>
      <c r="K1415" s="57" t="e">
        <f>VLOOKUP(A1415,'Study area wells'!$A$2:$O$330,6,FALSE)</f>
        <v>#N/A</v>
      </c>
      <c r="L1415" s="56"/>
      <c r="M1415" s="32" t="s">
        <v>2</v>
      </c>
      <c r="N1415" s="83" t="s">
        <v>7</v>
      </c>
      <c r="O1415" s="97"/>
      <c r="P1415" s="148" t="s">
        <v>15</v>
      </c>
      <c r="Q1415" s="118"/>
      <c r="R1415" s="124"/>
      <c r="S1415" s="102"/>
    </row>
    <row r="1416" spans="1:19" s="22" customFormat="1" ht="15" customHeight="1" x14ac:dyDescent="0.2">
      <c r="A1416" s="45" t="s">
        <v>1918</v>
      </c>
      <c r="B1416" s="50">
        <f t="shared" si="88"/>
        <v>0</v>
      </c>
      <c r="C1416" s="19">
        <f t="shared" si="89"/>
        <v>40.001952000000003</v>
      </c>
      <c r="D1416" s="19"/>
      <c r="E1416" s="152">
        <v>0</v>
      </c>
      <c r="F1416" s="152">
        <v>12.192</v>
      </c>
      <c r="G1416" s="152">
        <v>737</v>
      </c>
      <c r="H1416" s="153">
        <v>724.80799999999999</v>
      </c>
      <c r="I1416" s="125" t="e">
        <f t="shared" ref="I1416:I1479" si="90">K1416-E1416</f>
        <v>#N/A</v>
      </c>
      <c r="J1416" s="125" t="e">
        <f t="shared" ref="J1416:J1479" si="91">K1416-F1416</f>
        <v>#N/A</v>
      </c>
      <c r="K1416" s="57" t="e">
        <f>VLOOKUP(A1416,'Study area wells'!$A$2:$O$330,6,FALSE)</f>
        <v>#N/A</v>
      </c>
      <c r="L1416" s="50"/>
      <c r="M1416" s="37" t="s">
        <v>1951</v>
      </c>
      <c r="N1416" s="84" t="s">
        <v>8</v>
      </c>
      <c r="O1416" s="98"/>
      <c r="P1416" s="154" t="s">
        <v>12</v>
      </c>
      <c r="Q1416" s="113"/>
      <c r="R1416" s="121"/>
      <c r="S1416" s="99"/>
    </row>
    <row r="1417" spans="1:19" s="22" customFormat="1" ht="15" customHeight="1" x14ac:dyDescent="0.2">
      <c r="A1417" s="45" t="s">
        <v>1918</v>
      </c>
      <c r="B1417" s="50">
        <f t="shared" si="88"/>
        <v>40.001952000000003</v>
      </c>
      <c r="C1417" s="19">
        <f t="shared" si="89"/>
        <v>55.002684000000002</v>
      </c>
      <c r="D1417" s="19"/>
      <c r="E1417" s="152">
        <v>12.192</v>
      </c>
      <c r="F1417" s="152">
        <v>16.763999999999999</v>
      </c>
      <c r="G1417" s="152">
        <v>724.80799999999999</v>
      </c>
      <c r="H1417" s="153">
        <v>720.23599999999999</v>
      </c>
      <c r="I1417" s="125" t="e">
        <f t="shared" si="90"/>
        <v>#N/A</v>
      </c>
      <c r="J1417" s="125" t="e">
        <f t="shared" si="91"/>
        <v>#N/A</v>
      </c>
      <c r="K1417" s="57" t="e">
        <f>VLOOKUP(A1417,'Study area wells'!$A$2:$O$330,6,FALSE)</f>
        <v>#N/A</v>
      </c>
      <c r="L1417" s="50"/>
      <c r="M1417" s="37" t="s">
        <v>1091</v>
      </c>
      <c r="N1417" s="84" t="s">
        <v>7</v>
      </c>
      <c r="O1417" s="98"/>
      <c r="P1417" s="154" t="s">
        <v>13</v>
      </c>
      <c r="Q1417" s="113"/>
      <c r="R1417" s="121"/>
      <c r="S1417" s="99"/>
    </row>
    <row r="1418" spans="1:19" s="22" customFormat="1" ht="15" customHeight="1" x14ac:dyDescent="0.2">
      <c r="A1418" s="45" t="s">
        <v>1918</v>
      </c>
      <c r="B1418" s="50">
        <f t="shared" si="88"/>
        <v>55.002684000000002</v>
      </c>
      <c r="C1418" s="19">
        <f t="shared" si="89"/>
        <v>115.005612</v>
      </c>
      <c r="D1418" s="19"/>
      <c r="E1418" s="152">
        <v>16.763999999999999</v>
      </c>
      <c r="F1418" s="152">
        <v>35.052</v>
      </c>
      <c r="G1418" s="152">
        <v>720.23599999999999</v>
      </c>
      <c r="H1418" s="153">
        <v>701.94799999999998</v>
      </c>
      <c r="I1418" s="125" t="e">
        <f t="shared" si="90"/>
        <v>#N/A</v>
      </c>
      <c r="J1418" s="125" t="e">
        <f t="shared" si="91"/>
        <v>#N/A</v>
      </c>
      <c r="K1418" s="57" t="e">
        <f>VLOOKUP(A1418,'Study area wells'!$A$2:$O$330,6,FALSE)</f>
        <v>#N/A</v>
      </c>
      <c r="L1418" s="50"/>
      <c r="M1418" s="37" t="s">
        <v>1091</v>
      </c>
      <c r="N1418" s="84" t="s">
        <v>7</v>
      </c>
      <c r="O1418" s="98"/>
      <c r="P1418" s="154" t="s">
        <v>13</v>
      </c>
      <c r="Q1418" s="113"/>
      <c r="R1418" s="121"/>
      <c r="S1418" s="99"/>
    </row>
    <row r="1419" spans="1:19" s="31" customFormat="1" ht="15" customHeight="1" x14ac:dyDescent="0.2">
      <c r="A1419" s="43" t="s">
        <v>1919</v>
      </c>
      <c r="B1419" s="56">
        <f t="shared" si="88"/>
        <v>0</v>
      </c>
      <c r="C1419" s="29">
        <f t="shared" si="89"/>
        <v>10.000488000000001</v>
      </c>
      <c r="D1419" s="29"/>
      <c r="E1419" s="146">
        <v>0</v>
      </c>
      <c r="F1419" s="146">
        <v>3.048</v>
      </c>
      <c r="G1419" s="146">
        <v>708</v>
      </c>
      <c r="H1419" s="147">
        <v>704.952</v>
      </c>
      <c r="I1419" s="125" t="e">
        <f t="shared" si="90"/>
        <v>#N/A</v>
      </c>
      <c r="J1419" s="125" t="e">
        <f t="shared" si="91"/>
        <v>#N/A</v>
      </c>
      <c r="K1419" s="57" t="e">
        <f>VLOOKUP(A1419,'Study area wells'!$A$2:$O$330,6,FALSE)</f>
        <v>#N/A</v>
      </c>
      <c r="L1419" s="56"/>
      <c r="M1419" s="32" t="s">
        <v>1263</v>
      </c>
      <c r="N1419" s="83" t="s">
        <v>1102</v>
      </c>
      <c r="O1419" s="97"/>
      <c r="P1419" s="148" t="s">
        <v>14</v>
      </c>
      <c r="Q1419" s="118"/>
      <c r="R1419" s="124"/>
      <c r="S1419" s="102"/>
    </row>
    <row r="1420" spans="1:19" s="31" customFormat="1" ht="15" customHeight="1" x14ac:dyDescent="0.2">
      <c r="A1420" s="43" t="s">
        <v>1919</v>
      </c>
      <c r="B1420" s="56">
        <f t="shared" si="88"/>
        <v>10.000488000000001</v>
      </c>
      <c r="C1420" s="29">
        <f t="shared" si="89"/>
        <v>70.003416000000016</v>
      </c>
      <c r="D1420" s="29"/>
      <c r="E1420" s="146">
        <v>3.048</v>
      </c>
      <c r="F1420" s="146">
        <v>21.336000000000002</v>
      </c>
      <c r="G1420" s="146">
        <v>704.952</v>
      </c>
      <c r="H1420" s="147">
        <v>686.66399999999999</v>
      </c>
      <c r="I1420" s="125" t="e">
        <f t="shared" si="90"/>
        <v>#N/A</v>
      </c>
      <c r="J1420" s="125" t="e">
        <f t="shared" si="91"/>
        <v>#N/A</v>
      </c>
      <c r="K1420" s="57" t="e">
        <f>VLOOKUP(A1420,'Study area wells'!$A$2:$O$330,6,FALSE)</f>
        <v>#N/A</v>
      </c>
      <c r="L1420" s="56"/>
      <c r="M1420" s="32" t="s">
        <v>3</v>
      </c>
      <c r="N1420" s="83" t="s">
        <v>1102</v>
      </c>
      <c r="O1420" s="97"/>
      <c r="P1420" s="148" t="s">
        <v>11</v>
      </c>
      <c r="Q1420" s="118"/>
      <c r="R1420" s="124"/>
      <c r="S1420" s="102"/>
    </row>
    <row r="1421" spans="1:19" s="31" customFormat="1" ht="15" customHeight="1" x14ac:dyDescent="0.2">
      <c r="A1421" s="43" t="s">
        <v>1919</v>
      </c>
      <c r="B1421" s="56">
        <f t="shared" si="88"/>
        <v>70.003416000000016</v>
      </c>
      <c r="C1421" s="29">
        <f t="shared" si="89"/>
        <v>110.005368</v>
      </c>
      <c r="D1421" s="29"/>
      <c r="E1421" s="146">
        <v>21.336000000000002</v>
      </c>
      <c r="F1421" s="146">
        <v>33.527999999999999</v>
      </c>
      <c r="G1421" s="146">
        <v>686.66399999999999</v>
      </c>
      <c r="H1421" s="147">
        <v>674.47199999999998</v>
      </c>
      <c r="I1421" s="125" t="e">
        <f t="shared" si="90"/>
        <v>#N/A</v>
      </c>
      <c r="J1421" s="125" t="e">
        <f t="shared" si="91"/>
        <v>#N/A</v>
      </c>
      <c r="K1421" s="57" t="e">
        <f>VLOOKUP(A1421,'Study area wells'!$A$2:$O$330,6,FALSE)</f>
        <v>#N/A</v>
      </c>
      <c r="L1421" s="56"/>
      <c r="M1421" s="32" t="s">
        <v>44</v>
      </c>
      <c r="N1421" s="83" t="s">
        <v>1102</v>
      </c>
      <c r="O1421" s="97"/>
      <c r="P1421" s="148" t="s">
        <v>31</v>
      </c>
      <c r="Q1421" s="118"/>
      <c r="R1421" s="124"/>
      <c r="S1421" s="102"/>
    </row>
    <row r="1422" spans="1:19" s="31" customFormat="1" ht="15" customHeight="1" x14ac:dyDescent="0.2">
      <c r="A1422" s="43" t="s">
        <v>1919</v>
      </c>
      <c r="B1422" s="56">
        <f t="shared" si="88"/>
        <v>110.005368</v>
      </c>
      <c r="C1422" s="29">
        <f t="shared" si="89"/>
        <v>130.00634400000001</v>
      </c>
      <c r="D1422" s="29"/>
      <c r="E1422" s="146">
        <v>33.527999999999999</v>
      </c>
      <c r="F1422" s="146">
        <v>39.624000000000002</v>
      </c>
      <c r="G1422" s="146">
        <v>674.47199999999998</v>
      </c>
      <c r="H1422" s="147">
        <v>668.37599999999998</v>
      </c>
      <c r="I1422" s="125" t="e">
        <f t="shared" si="90"/>
        <v>#N/A</v>
      </c>
      <c r="J1422" s="125" t="e">
        <f t="shared" si="91"/>
        <v>#N/A</v>
      </c>
      <c r="K1422" s="57" t="e">
        <f>VLOOKUP(A1422,'Study area wells'!$A$2:$O$330,6,FALSE)</f>
        <v>#N/A</v>
      </c>
      <c r="L1422" s="56"/>
      <c r="M1422" s="32" t="s">
        <v>1263</v>
      </c>
      <c r="N1422" s="83" t="s">
        <v>1102</v>
      </c>
      <c r="O1422" s="97"/>
      <c r="P1422" s="148" t="s">
        <v>14</v>
      </c>
      <c r="Q1422" s="118"/>
      <c r="R1422" s="124"/>
      <c r="S1422" s="102"/>
    </row>
    <row r="1423" spans="1:19" s="31" customFormat="1" ht="15" customHeight="1" x14ac:dyDescent="0.2">
      <c r="A1423" s="43" t="s">
        <v>1919</v>
      </c>
      <c r="B1423" s="56">
        <f t="shared" si="88"/>
        <v>130.00634400000001</v>
      </c>
      <c r="C1423" s="29">
        <f t="shared" si="89"/>
        <v>140.00683200000003</v>
      </c>
      <c r="D1423" s="29"/>
      <c r="E1423" s="146">
        <v>39.624000000000002</v>
      </c>
      <c r="F1423" s="146">
        <v>42.672000000000004</v>
      </c>
      <c r="G1423" s="146">
        <v>668.37599999999998</v>
      </c>
      <c r="H1423" s="147">
        <v>665.32799999999997</v>
      </c>
      <c r="I1423" s="125" t="e">
        <f t="shared" si="90"/>
        <v>#N/A</v>
      </c>
      <c r="J1423" s="125" t="e">
        <f t="shared" si="91"/>
        <v>#N/A</v>
      </c>
      <c r="K1423" s="57" t="e">
        <f>VLOOKUP(A1423,'Study area wells'!$A$2:$O$330,6,FALSE)</f>
        <v>#N/A</v>
      </c>
      <c r="L1423" s="56"/>
      <c r="M1423" s="32" t="s">
        <v>36</v>
      </c>
      <c r="N1423" s="83" t="s">
        <v>1894</v>
      </c>
      <c r="O1423" s="97"/>
      <c r="P1423" s="148" t="s">
        <v>1187</v>
      </c>
      <c r="Q1423" s="118"/>
      <c r="R1423" s="124"/>
      <c r="S1423" s="102"/>
    </row>
    <row r="1424" spans="1:19" s="31" customFormat="1" ht="15" customHeight="1" x14ac:dyDescent="0.2">
      <c r="A1424" s="43" t="s">
        <v>1919</v>
      </c>
      <c r="B1424" s="56">
        <f t="shared" si="88"/>
        <v>140.00683200000003</v>
      </c>
      <c r="C1424" s="29">
        <f t="shared" si="89"/>
        <v>160.00780800000001</v>
      </c>
      <c r="D1424" s="29"/>
      <c r="E1424" s="146">
        <v>42.672000000000004</v>
      </c>
      <c r="F1424" s="146">
        <v>48.768000000000001</v>
      </c>
      <c r="G1424" s="146">
        <v>665.32799999999997</v>
      </c>
      <c r="H1424" s="147">
        <v>659.23199999999997</v>
      </c>
      <c r="I1424" s="125" t="e">
        <f t="shared" si="90"/>
        <v>#N/A</v>
      </c>
      <c r="J1424" s="125" t="e">
        <f t="shared" si="91"/>
        <v>#N/A</v>
      </c>
      <c r="K1424" s="57" t="e">
        <f>VLOOKUP(A1424,'Study area wells'!$A$2:$O$330,6,FALSE)</f>
        <v>#N/A</v>
      </c>
      <c r="L1424" s="56"/>
      <c r="M1424" s="32" t="s">
        <v>1263</v>
      </c>
      <c r="N1424" s="83" t="s">
        <v>1102</v>
      </c>
      <c r="O1424" s="97"/>
      <c r="P1424" s="148" t="s">
        <v>14</v>
      </c>
      <c r="Q1424" s="118"/>
      <c r="R1424" s="124"/>
      <c r="S1424" s="102"/>
    </row>
    <row r="1425" spans="1:19" s="31" customFormat="1" ht="15" customHeight="1" x14ac:dyDescent="0.2">
      <c r="A1425" s="43" t="s">
        <v>1919</v>
      </c>
      <c r="B1425" s="56">
        <f t="shared" si="88"/>
        <v>160.00780800000001</v>
      </c>
      <c r="C1425" s="29">
        <f t="shared" si="89"/>
        <v>163.00795440000002</v>
      </c>
      <c r="D1425" s="29"/>
      <c r="E1425" s="146">
        <v>48.768000000000001</v>
      </c>
      <c r="F1425" s="146">
        <v>49.682400000000001</v>
      </c>
      <c r="G1425" s="146">
        <v>659.23199999999997</v>
      </c>
      <c r="H1425" s="147">
        <v>658.31759999999997</v>
      </c>
      <c r="I1425" s="125" t="e">
        <f t="shared" si="90"/>
        <v>#N/A</v>
      </c>
      <c r="J1425" s="125" t="e">
        <f t="shared" si="91"/>
        <v>#N/A</v>
      </c>
      <c r="K1425" s="57" t="e">
        <f>VLOOKUP(A1425,'Study area wells'!$A$2:$O$330,6,FALSE)</f>
        <v>#N/A</v>
      </c>
      <c r="L1425" s="56"/>
      <c r="M1425" s="32" t="s">
        <v>44</v>
      </c>
      <c r="N1425" s="83" t="s">
        <v>1102</v>
      </c>
      <c r="O1425" s="97"/>
      <c r="P1425" s="148" t="s">
        <v>31</v>
      </c>
      <c r="Q1425" s="118"/>
      <c r="R1425" s="124"/>
      <c r="S1425" s="102"/>
    </row>
    <row r="1426" spans="1:19" s="31" customFormat="1" ht="15" customHeight="1" x14ac:dyDescent="0.2">
      <c r="A1426" s="43" t="s">
        <v>1919</v>
      </c>
      <c r="B1426" s="56">
        <f t="shared" si="88"/>
        <v>163.00795440000002</v>
      </c>
      <c r="C1426" s="29">
        <f t="shared" si="89"/>
        <v>181.00883280000002</v>
      </c>
      <c r="D1426" s="29"/>
      <c r="E1426" s="146">
        <v>49.682400000000001</v>
      </c>
      <c r="F1426" s="146">
        <v>55.168800000000005</v>
      </c>
      <c r="G1426" s="146">
        <v>658.31759999999997</v>
      </c>
      <c r="H1426" s="147">
        <v>652.83119999999997</v>
      </c>
      <c r="I1426" s="125" t="e">
        <f t="shared" si="90"/>
        <v>#N/A</v>
      </c>
      <c r="J1426" s="125" t="e">
        <f t="shared" si="91"/>
        <v>#N/A</v>
      </c>
      <c r="K1426" s="57" t="e">
        <f>VLOOKUP(A1426,'Study area wells'!$A$2:$O$330,6,FALSE)</f>
        <v>#N/A</v>
      </c>
      <c r="L1426" s="56"/>
      <c r="M1426" s="32" t="s">
        <v>1263</v>
      </c>
      <c r="N1426" s="83" t="s">
        <v>1102</v>
      </c>
      <c r="O1426" s="97"/>
      <c r="P1426" s="148" t="s">
        <v>14</v>
      </c>
      <c r="Q1426" s="118"/>
      <c r="R1426" s="124"/>
      <c r="S1426" s="102"/>
    </row>
    <row r="1427" spans="1:19" s="31" customFormat="1" ht="15" customHeight="1" x14ac:dyDescent="0.2">
      <c r="A1427" s="43" t="s">
        <v>1919</v>
      </c>
      <c r="B1427" s="56">
        <f t="shared" si="88"/>
        <v>181.00883280000002</v>
      </c>
      <c r="C1427" s="29">
        <f t="shared" si="89"/>
        <v>185.00902800000003</v>
      </c>
      <c r="D1427" s="29"/>
      <c r="E1427" s="146">
        <v>55.168800000000005</v>
      </c>
      <c r="F1427" s="146">
        <v>56.388000000000005</v>
      </c>
      <c r="G1427" s="146">
        <v>652.83119999999997</v>
      </c>
      <c r="H1427" s="147">
        <v>651.61199999999997</v>
      </c>
      <c r="I1427" s="125" t="e">
        <f t="shared" si="90"/>
        <v>#N/A</v>
      </c>
      <c r="J1427" s="125" t="e">
        <f t="shared" si="91"/>
        <v>#N/A</v>
      </c>
      <c r="K1427" s="57" t="e">
        <f>VLOOKUP(A1427,'Study area wells'!$A$2:$O$330,6,FALSE)</f>
        <v>#N/A</v>
      </c>
      <c r="L1427" s="56"/>
      <c r="M1427" s="32" t="s">
        <v>3</v>
      </c>
      <c r="N1427" s="83" t="s">
        <v>1102</v>
      </c>
      <c r="O1427" s="97"/>
      <c r="P1427" s="148" t="s">
        <v>21</v>
      </c>
      <c r="Q1427" s="118"/>
      <c r="R1427" s="124"/>
      <c r="S1427" s="102"/>
    </row>
    <row r="1428" spans="1:19" s="31" customFormat="1" ht="15" customHeight="1" x14ac:dyDescent="0.2">
      <c r="A1428" s="43" t="s">
        <v>1919</v>
      </c>
      <c r="B1428" s="56">
        <f t="shared" si="88"/>
        <v>185.00902800000003</v>
      </c>
      <c r="C1428" s="29">
        <f t="shared" si="89"/>
        <v>212.01034560000005</v>
      </c>
      <c r="D1428" s="29"/>
      <c r="E1428" s="146">
        <v>56.388000000000005</v>
      </c>
      <c r="F1428" s="146">
        <v>64.61760000000001</v>
      </c>
      <c r="G1428" s="146">
        <v>651.61199999999997</v>
      </c>
      <c r="H1428" s="147">
        <v>643.38239999999996</v>
      </c>
      <c r="I1428" s="125" t="e">
        <f t="shared" si="90"/>
        <v>#N/A</v>
      </c>
      <c r="J1428" s="125" t="e">
        <f t="shared" si="91"/>
        <v>#N/A</v>
      </c>
      <c r="K1428" s="57" t="e">
        <f>VLOOKUP(A1428,'Study area wells'!$A$2:$O$330,6,FALSE)</f>
        <v>#N/A</v>
      </c>
      <c r="L1428" s="56"/>
      <c r="M1428" s="32" t="s">
        <v>3</v>
      </c>
      <c r="N1428" s="83" t="s">
        <v>1102</v>
      </c>
      <c r="O1428" s="97"/>
      <c r="P1428" s="148" t="s">
        <v>21</v>
      </c>
      <c r="Q1428" s="118"/>
      <c r="R1428" s="124"/>
      <c r="S1428" s="102"/>
    </row>
    <row r="1429" spans="1:19" s="31" customFormat="1" ht="15" customHeight="1" x14ac:dyDescent="0.2">
      <c r="A1429" s="43" t="s">
        <v>1919</v>
      </c>
      <c r="B1429" s="56">
        <f t="shared" si="88"/>
        <v>212.01034560000005</v>
      </c>
      <c r="C1429" s="29">
        <f t="shared" si="89"/>
        <v>220.01073600000001</v>
      </c>
      <c r="D1429" s="29"/>
      <c r="E1429" s="146">
        <v>64.61760000000001</v>
      </c>
      <c r="F1429" s="146">
        <v>67.055999999999997</v>
      </c>
      <c r="G1429" s="146">
        <v>643.38239999999996</v>
      </c>
      <c r="H1429" s="147">
        <v>640.94399999999996</v>
      </c>
      <c r="I1429" s="125" t="e">
        <f t="shared" si="90"/>
        <v>#N/A</v>
      </c>
      <c r="J1429" s="125" t="e">
        <f t="shared" si="91"/>
        <v>#N/A</v>
      </c>
      <c r="K1429" s="57" t="e">
        <f>VLOOKUP(A1429,'Study area wells'!$A$2:$O$330,6,FALSE)</f>
        <v>#N/A</v>
      </c>
      <c r="L1429" s="56"/>
      <c r="M1429" s="32" t="s">
        <v>1263</v>
      </c>
      <c r="N1429" s="83" t="s">
        <v>1102</v>
      </c>
      <c r="O1429" s="97"/>
      <c r="P1429" s="148" t="s">
        <v>14</v>
      </c>
      <c r="Q1429" s="118"/>
      <c r="R1429" s="124"/>
      <c r="S1429" s="102"/>
    </row>
    <row r="1430" spans="1:19" s="31" customFormat="1" ht="15" customHeight="1" x14ac:dyDescent="0.2">
      <c r="A1430" s="43" t="s">
        <v>1919</v>
      </c>
      <c r="B1430" s="56">
        <f t="shared" si="88"/>
        <v>220.01073600000001</v>
      </c>
      <c r="C1430" s="29">
        <f t="shared" si="89"/>
        <v>240.01171200000002</v>
      </c>
      <c r="D1430" s="29"/>
      <c r="E1430" s="146">
        <v>67.055999999999997</v>
      </c>
      <c r="F1430" s="146">
        <v>73.152000000000001</v>
      </c>
      <c r="G1430" s="146">
        <v>640.94399999999996</v>
      </c>
      <c r="H1430" s="147">
        <v>634.84799999999996</v>
      </c>
      <c r="I1430" s="125" t="e">
        <f t="shared" si="90"/>
        <v>#N/A</v>
      </c>
      <c r="J1430" s="125" t="e">
        <f t="shared" si="91"/>
        <v>#N/A</v>
      </c>
      <c r="K1430" s="57" t="e">
        <f>VLOOKUP(A1430,'Study area wells'!$A$2:$O$330,6,FALSE)</f>
        <v>#N/A</v>
      </c>
      <c r="L1430" s="56"/>
      <c r="M1430" s="32" t="s">
        <v>36</v>
      </c>
      <c r="N1430" s="83" t="s">
        <v>1894</v>
      </c>
      <c r="O1430" s="97"/>
      <c r="P1430" s="148" t="s">
        <v>1187</v>
      </c>
      <c r="Q1430" s="118"/>
      <c r="R1430" s="124"/>
      <c r="S1430" s="102"/>
    </row>
    <row r="1431" spans="1:19" ht="15" customHeight="1" x14ac:dyDescent="0.2">
      <c r="A1431" s="44" t="s">
        <v>1920</v>
      </c>
      <c r="B1431" s="48">
        <f t="shared" si="88"/>
        <v>0</v>
      </c>
      <c r="C1431" s="15">
        <f t="shared" si="89"/>
        <v>11.000536800000001</v>
      </c>
      <c r="E1431" s="149">
        <v>0</v>
      </c>
      <c r="F1431" s="149">
        <v>3.3528000000000002</v>
      </c>
      <c r="G1431" s="149">
        <v>744</v>
      </c>
      <c r="H1431" s="150">
        <v>740.6472</v>
      </c>
      <c r="I1431" s="125" t="e">
        <f t="shared" si="90"/>
        <v>#N/A</v>
      </c>
      <c r="J1431" s="125" t="e">
        <f t="shared" si="91"/>
        <v>#N/A</v>
      </c>
      <c r="K1431" s="57" t="e">
        <f>VLOOKUP(A1431,'Study area wells'!$A$2:$O$330,6,FALSE)</f>
        <v>#N/A</v>
      </c>
      <c r="M1431" s="23" t="s">
        <v>1263</v>
      </c>
      <c r="N1431" s="64" t="s">
        <v>1102</v>
      </c>
      <c r="P1431" s="151" t="s">
        <v>14</v>
      </c>
    </row>
    <row r="1432" spans="1:19" ht="15" customHeight="1" x14ac:dyDescent="0.2">
      <c r="A1432" s="44" t="s">
        <v>1920</v>
      </c>
      <c r="B1432" s="48">
        <f t="shared" si="88"/>
        <v>11.000536800000001</v>
      </c>
      <c r="C1432" s="15">
        <f t="shared" si="89"/>
        <v>67.00326960000001</v>
      </c>
      <c r="E1432" s="149">
        <v>3.3528000000000002</v>
      </c>
      <c r="F1432" s="149">
        <v>20.421600000000002</v>
      </c>
      <c r="G1432" s="149">
        <v>740.6472</v>
      </c>
      <c r="H1432" s="150">
        <v>723.57839999999999</v>
      </c>
      <c r="I1432" s="125" t="e">
        <f t="shared" si="90"/>
        <v>#N/A</v>
      </c>
      <c r="J1432" s="125" t="e">
        <f t="shared" si="91"/>
        <v>#N/A</v>
      </c>
      <c r="K1432" s="57" t="e">
        <f>VLOOKUP(A1432,'Study area wells'!$A$2:$O$330,6,FALSE)</f>
        <v>#N/A</v>
      </c>
      <c r="M1432" s="23" t="s">
        <v>1263</v>
      </c>
      <c r="N1432" s="64" t="s">
        <v>1102</v>
      </c>
      <c r="P1432" s="151" t="s">
        <v>14</v>
      </c>
    </row>
    <row r="1433" spans="1:19" ht="15" customHeight="1" x14ac:dyDescent="0.2">
      <c r="A1433" s="44" t="s">
        <v>1920</v>
      </c>
      <c r="B1433" s="48">
        <f t="shared" si="88"/>
        <v>67.00326960000001</v>
      </c>
      <c r="C1433" s="15">
        <f t="shared" si="89"/>
        <v>78.003806400000002</v>
      </c>
      <c r="E1433" s="149">
        <v>20.421600000000002</v>
      </c>
      <c r="F1433" s="149">
        <v>23.7744</v>
      </c>
      <c r="G1433" s="149">
        <v>723.57839999999999</v>
      </c>
      <c r="H1433" s="150">
        <v>720.22559999999999</v>
      </c>
      <c r="I1433" s="125" t="e">
        <f t="shared" si="90"/>
        <v>#N/A</v>
      </c>
      <c r="J1433" s="125" t="e">
        <f t="shared" si="91"/>
        <v>#N/A</v>
      </c>
      <c r="K1433" s="57" t="e">
        <f>VLOOKUP(A1433,'Study area wells'!$A$2:$O$330,6,FALSE)</f>
        <v>#N/A</v>
      </c>
      <c r="M1433" s="23" t="s">
        <v>1091</v>
      </c>
      <c r="N1433" s="64" t="s">
        <v>7</v>
      </c>
      <c r="P1433" s="151" t="s">
        <v>13</v>
      </c>
    </row>
    <row r="1434" spans="1:19" ht="15" customHeight="1" x14ac:dyDescent="0.2">
      <c r="A1434" s="44" t="s">
        <v>1920</v>
      </c>
      <c r="B1434" s="48">
        <f t="shared" si="88"/>
        <v>78.003806400000002</v>
      </c>
      <c r="C1434" s="15">
        <f t="shared" si="89"/>
        <v>117.0057096</v>
      </c>
      <c r="E1434" s="149">
        <v>23.7744</v>
      </c>
      <c r="F1434" s="149">
        <v>35.6616</v>
      </c>
      <c r="G1434" s="149">
        <v>720.22559999999999</v>
      </c>
      <c r="H1434" s="150">
        <v>708.33839999999998</v>
      </c>
      <c r="I1434" s="125" t="e">
        <f t="shared" si="90"/>
        <v>#N/A</v>
      </c>
      <c r="J1434" s="125" t="e">
        <f t="shared" si="91"/>
        <v>#N/A</v>
      </c>
      <c r="K1434" s="57" t="e">
        <f>VLOOKUP(A1434,'Study area wells'!$A$2:$O$330,6,FALSE)</f>
        <v>#N/A</v>
      </c>
      <c r="M1434" s="23" t="s">
        <v>1091</v>
      </c>
      <c r="N1434" s="64" t="s">
        <v>7</v>
      </c>
      <c r="P1434" s="151" t="s">
        <v>13</v>
      </c>
    </row>
    <row r="1435" spans="1:19" s="31" customFormat="1" ht="15" customHeight="1" x14ac:dyDescent="0.2">
      <c r="A1435" s="43" t="s">
        <v>1921</v>
      </c>
      <c r="B1435" s="56">
        <f t="shared" si="88"/>
        <v>0</v>
      </c>
      <c r="C1435" s="29">
        <f t="shared" si="89"/>
        <v>37.001805600000004</v>
      </c>
      <c r="D1435" s="29"/>
      <c r="E1435" s="146">
        <v>0</v>
      </c>
      <c r="F1435" s="146">
        <v>11.277600000000001</v>
      </c>
      <c r="G1435" s="146">
        <v>677</v>
      </c>
      <c r="H1435" s="147">
        <v>665.72239999999999</v>
      </c>
      <c r="I1435" s="125" t="e">
        <f t="shared" si="90"/>
        <v>#N/A</v>
      </c>
      <c r="J1435" s="125" t="e">
        <f t="shared" si="91"/>
        <v>#N/A</v>
      </c>
      <c r="K1435" s="57" t="e">
        <f>VLOOKUP(A1435,'Study area wells'!$A$2:$O$330,6,FALSE)</f>
        <v>#N/A</v>
      </c>
      <c r="L1435" s="56"/>
      <c r="M1435" s="32" t="s">
        <v>44</v>
      </c>
      <c r="N1435" s="83" t="s">
        <v>1102</v>
      </c>
      <c r="O1435" s="97"/>
      <c r="P1435" s="148" t="s">
        <v>1192</v>
      </c>
      <c r="Q1435" s="118"/>
      <c r="R1435" s="124"/>
      <c r="S1435" s="102"/>
    </row>
    <row r="1436" spans="1:19" s="31" customFormat="1" ht="15" customHeight="1" x14ac:dyDescent="0.2">
      <c r="A1436" s="43" t="s">
        <v>1921</v>
      </c>
      <c r="B1436" s="56">
        <f t="shared" si="88"/>
        <v>37.001805600000004</v>
      </c>
      <c r="C1436" s="29">
        <f t="shared" si="89"/>
        <v>47.002293600000009</v>
      </c>
      <c r="D1436" s="29"/>
      <c r="E1436" s="146">
        <v>11.277600000000001</v>
      </c>
      <c r="F1436" s="146">
        <v>14.325600000000001</v>
      </c>
      <c r="G1436" s="146">
        <v>665.72239999999999</v>
      </c>
      <c r="H1436" s="147">
        <v>662.67439999999999</v>
      </c>
      <c r="I1436" s="125" t="e">
        <f t="shared" si="90"/>
        <v>#N/A</v>
      </c>
      <c r="J1436" s="125" t="e">
        <f t="shared" si="91"/>
        <v>#N/A</v>
      </c>
      <c r="K1436" s="57" t="e">
        <f>VLOOKUP(A1436,'Study area wells'!$A$2:$O$330,6,FALSE)</f>
        <v>#N/A</v>
      </c>
      <c r="L1436" s="56"/>
      <c r="M1436" s="32" t="s">
        <v>36</v>
      </c>
      <c r="N1436" s="83" t="s">
        <v>1894</v>
      </c>
      <c r="O1436" s="97"/>
      <c r="P1436" s="148" t="s">
        <v>1187</v>
      </c>
      <c r="Q1436" s="118"/>
      <c r="R1436" s="124"/>
      <c r="S1436" s="102"/>
    </row>
    <row r="1437" spans="1:19" s="31" customFormat="1" ht="15" customHeight="1" x14ac:dyDescent="0.2">
      <c r="A1437" s="43" t="s">
        <v>1921</v>
      </c>
      <c r="B1437" s="56">
        <f t="shared" si="88"/>
        <v>47.002293600000009</v>
      </c>
      <c r="C1437" s="29">
        <f t="shared" si="89"/>
        <v>53.002586400000013</v>
      </c>
      <c r="D1437" s="29"/>
      <c r="E1437" s="146">
        <v>14.325600000000001</v>
      </c>
      <c r="F1437" s="146">
        <v>16.154400000000003</v>
      </c>
      <c r="G1437" s="146">
        <v>662.67439999999999</v>
      </c>
      <c r="H1437" s="147">
        <v>660.84559999999999</v>
      </c>
      <c r="I1437" s="125" t="e">
        <f t="shared" si="90"/>
        <v>#N/A</v>
      </c>
      <c r="J1437" s="125" t="e">
        <f t="shared" si="91"/>
        <v>#N/A</v>
      </c>
      <c r="K1437" s="57" t="e">
        <f>VLOOKUP(A1437,'Study area wells'!$A$2:$O$330,6,FALSE)</f>
        <v>#N/A</v>
      </c>
      <c r="L1437" s="56"/>
      <c r="M1437" s="32" t="s">
        <v>5</v>
      </c>
      <c r="N1437" s="83" t="s">
        <v>1894</v>
      </c>
      <c r="O1437" s="97"/>
      <c r="P1437" s="148" t="s">
        <v>34</v>
      </c>
      <c r="Q1437" s="118"/>
      <c r="R1437" s="124"/>
      <c r="S1437" s="102"/>
    </row>
    <row r="1438" spans="1:19" s="31" customFormat="1" ht="15" customHeight="1" x14ac:dyDescent="0.2">
      <c r="A1438" s="43" t="s">
        <v>1921</v>
      </c>
      <c r="B1438" s="56">
        <f t="shared" si="88"/>
        <v>53.002586400000013</v>
      </c>
      <c r="C1438" s="29">
        <f t="shared" si="89"/>
        <v>73.003562400000007</v>
      </c>
      <c r="D1438" s="29"/>
      <c r="E1438" s="146">
        <v>16.154400000000003</v>
      </c>
      <c r="F1438" s="146">
        <v>22.250400000000003</v>
      </c>
      <c r="G1438" s="146">
        <v>660.84559999999999</v>
      </c>
      <c r="H1438" s="147">
        <v>654.74959999999999</v>
      </c>
      <c r="I1438" s="125" t="e">
        <f t="shared" si="90"/>
        <v>#N/A</v>
      </c>
      <c r="J1438" s="125" t="e">
        <f t="shared" si="91"/>
        <v>#N/A</v>
      </c>
      <c r="K1438" s="57" t="e">
        <f>VLOOKUP(A1438,'Study area wells'!$A$2:$O$330,6,FALSE)</f>
        <v>#N/A</v>
      </c>
      <c r="L1438" s="56"/>
      <c r="M1438" s="32" t="s">
        <v>1263</v>
      </c>
      <c r="N1438" s="83" t="s">
        <v>1102</v>
      </c>
      <c r="O1438" s="97"/>
      <c r="P1438" s="148" t="s">
        <v>14</v>
      </c>
      <c r="Q1438" s="118"/>
      <c r="R1438" s="124"/>
      <c r="S1438" s="102"/>
    </row>
    <row r="1439" spans="1:19" s="31" customFormat="1" ht="15" customHeight="1" x14ac:dyDescent="0.2">
      <c r="A1439" s="43" t="s">
        <v>1921</v>
      </c>
      <c r="B1439" s="56">
        <f t="shared" si="88"/>
        <v>73.003562400000007</v>
      </c>
      <c r="C1439" s="29">
        <f t="shared" si="89"/>
        <v>75.003659999999996</v>
      </c>
      <c r="D1439" s="29"/>
      <c r="E1439" s="146">
        <v>22.250400000000003</v>
      </c>
      <c r="F1439" s="146">
        <v>22.86</v>
      </c>
      <c r="G1439" s="146">
        <v>654.74959999999999</v>
      </c>
      <c r="H1439" s="147">
        <v>654.14</v>
      </c>
      <c r="I1439" s="125" t="e">
        <f t="shared" si="90"/>
        <v>#N/A</v>
      </c>
      <c r="J1439" s="125" t="e">
        <f t="shared" si="91"/>
        <v>#N/A</v>
      </c>
      <c r="K1439" s="57" t="e">
        <f>VLOOKUP(A1439,'Study area wells'!$A$2:$O$330,6,FALSE)</f>
        <v>#N/A</v>
      </c>
      <c r="L1439" s="56"/>
      <c r="M1439" s="32" t="s">
        <v>2</v>
      </c>
      <c r="N1439" s="83" t="s">
        <v>7</v>
      </c>
      <c r="O1439" s="97"/>
      <c r="P1439" s="148" t="s">
        <v>15</v>
      </c>
      <c r="Q1439" s="118"/>
      <c r="R1439" s="124"/>
      <c r="S1439" s="102"/>
    </row>
    <row r="1440" spans="1:19" ht="15" customHeight="1" x14ac:dyDescent="0.2">
      <c r="A1440" s="44" t="s">
        <v>1922</v>
      </c>
      <c r="B1440" s="48">
        <f t="shared" si="88"/>
        <v>0</v>
      </c>
      <c r="C1440" s="15">
        <f t="shared" si="89"/>
        <v>14.000683200000001</v>
      </c>
      <c r="E1440" s="149">
        <v>0</v>
      </c>
      <c r="F1440" s="149">
        <v>4.2671999999999999</v>
      </c>
      <c r="G1440" s="149">
        <v>655</v>
      </c>
      <c r="H1440" s="150">
        <v>650.7328</v>
      </c>
      <c r="I1440" s="125" t="e">
        <f t="shared" si="90"/>
        <v>#N/A</v>
      </c>
      <c r="J1440" s="125" t="e">
        <f t="shared" si="91"/>
        <v>#N/A</v>
      </c>
      <c r="K1440" s="57" t="e">
        <f>VLOOKUP(A1440,'Study area wells'!$A$2:$O$330,6,FALSE)</f>
        <v>#N/A</v>
      </c>
      <c r="M1440" s="23" t="s">
        <v>1263</v>
      </c>
      <c r="N1440" s="64" t="s">
        <v>1102</v>
      </c>
      <c r="P1440" s="151" t="s">
        <v>14</v>
      </c>
    </row>
    <row r="1441" spans="1:19" ht="15" customHeight="1" x14ac:dyDescent="0.2">
      <c r="A1441" s="44" t="s">
        <v>1922</v>
      </c>
      <c r="B1441" s="48">
        <f t="shared" si="88"/>
        <v>14.000683200000001</v>
      </c>
      <c r="C1441" s="15">
        <f t="shared" si="89"/>
        <v>53.002586400000013</v>
      </c>
      <c r="E1441" s="149">
        <v>4.2671999999999999</v>
      </c>
      <c r="F1441" s="149">
        <v>16.154400000000003</v>
      </c>
      <c r="G1441" s="149">
        <v>650.7328</v>
      </c>
      <c r="H1441" s="150">
        <v>638.84559999999999</v>
      </c>
      <c r="I1441" s="125" t="e">
        <f t="shared" si="90"/>
        <v>#N/A</v>
      </c>
      <c r="J1441" s="125" t="e">
        <f t="shared" si="91"/>
        <v>#N/A</v>
      </c>
      <c r="K1441" s="57" t="e">
        <f>VLOOKUP(A1441,'Study area wells'!$A$2:$O$330,6,FALSE)</f>
        <v>#N/A</v>
      </c>
      <c r="M1441" s="23" t="s">
        <v>3</v>
      </c>
      <c r="N1441" s="64" t="s">
        <v>1102</v>
      </c>
      <c r="P1441" s="151" t="s">
        <v>11</v>
      </c>
    </row>
    <row r="1442" spans="1:19" ht="15" customHeight="1" x14ac:dyDescent="0.2">
      <c r="A1442" s="44" t="s">
        <v>1922</v>
      </c>
      <c r="B1442" s="48">
        <f t="shared" si="88"/>
        <v>53.002586400000013</v>
      </c>
      <c r="C1442" s="15">
        <f t="shared" si="89"/>
        <v>93.004538400000015</v>
      </c>
      <c r="E1442" s="149">
        <v>16.154400000000003</v>
      </c>
      <c r="F1442" s="149">
        <v>28.346400000000003</v>
      </c>
      <c r="G1442" s="149">
        <v>638.84559999999999</v>
      </c>
      <c r="H1442" s="150">
        <v>626.65359999999998</v>
      </c>
      <c r="I1442" s="125" t="e">
        <f t="shared" si="90"/>
        <v>#N/A</v>
      </c>
      <c r="J1442" s="125" t="e">
        <f t="shared" si="91"/>
        <v>#N/A</v>
      </c>
      <c r="K1442" s="57" t="e">
        <f>VLOOKUP(A1442,'Study area wells'!$A$2:$O$330,6,FALSE)</f>
        <v>#N/A</v>
      </c>
      <c r="M1442" s="23" t="s">
        <v>3</v>
      </c>
      <c r="N1442" s="64" t="s">
        <v>1102</v>
      </c>
      <c r="P1442" s="151" t="s">
        <v>21</v>
      </c>
    </row>
    <row r="1443" spans="1:19" ht="15" customHeight="1" x14ac:dyDescent="0.2">
      <c r="A1443" s="44" t="s">
        <v>1922</v>
      </c>
      <c r="B1443" s="48">
        <f t="shared" si="88"/>
        <v>93.004538400000015</v>
      </c>
      <c r="C1443" s="15">
        <f t="shared" si="89"/>
        <v>96.004684800000021</v>
      </c>
      <c r="E1443" s="149">
        <v>28.346400000000003</v>
      </c>
      <c r="F1443" s="149">
        <v>29.260800000000003</v>
      </c>
      <c r="G1443" s="149">
        <v>626.65359999999998</v>
      </c>
      <c r="H1443" s="150">
        <v>625.73919999999998</v>
      </c>
      <c r="I1443" s="125" t="e">
        <f t="shared" si="90"/>
        <v>#N/A</v>
      </c>
      <c r="J1443" s="125" t="e">
        <f t="shared" si="91"/>
        <v>#N/A</v>
      </c>
      <c r="K1443" s="57" t="e">
        <f>VLOOKUP(A1443,'Study area wells'!$A$2:$O$330,6,FALSE)</f>
        <v>#N/A</v>
      </c>
      <c r="M1443" s="23" t="s">
        <v>1263</v>
      </c>
      <c r="N1443" s="64" t="s">
        <v>1102</v>
      </c>
      <c r="P1443" s="151" t="s">
        <v>14</v>
      </c>
    </row>
    <row r="1444" spans="1:19" ht="15" customHeight="1" x14ac:dyDescent="0.2">
      <c r="A1444" s="44" t="s">
        <v>1922</v>
      </c>
      <c r="B1444" s="48">
        <f t="shared" ref="B1444:B1507" si="92">E1444*3.281</f>
        <v>96.004684800000021</v>
      </c>
      <c r="C1444" s="15">
        <f t="shared" ref="C1444:C1507" si="93">F1444*3.281</f>
        <v>100.00488</v>
      </c>
      <c r="E1444" s="149">
        <v>29.260800000000003</v>
      </c>
      <c r="F1444" s="149">
        <v>30.48</v>
      </c>
      <c r="G1444" s="149">
        <v>625.73919999999998</v>
      </c>
      <c r="H1444" s="150">
        <v>624.52</v>
      </c>
      <c r="I1444" s="125" t="e">
        <f t="shared" si="90"/>
        <v>#N/A</v>
      </c>
      <c r="J1444" s="125" t="e">
        <f t="shared" si="91"/>
        <v>#N/A</v>
      </c>
      <c r="K1444" s="57" t="e">
        <f>VLOOKUP(A1444,'Study area wells'!$A$2:$O$330,6,FALSE)</f>
        <v>#N/A</v>
      </c>
      <c r="M1444" s="23" t="s">
        <v>2</v>
      </c>
      <c r="N1444" s="64" t="s">
        <v>7</v>
      </c>
      <c r="P1444" s="151" t="s">
        <v>15</v>
      </c>
    </row>
    <row r="1445" spans="1:19" s="31" customFormat="1" ht="15" customHeight="1" x14ac:dyDescent="0.2">
      <c r="A1445" s="43" t="s">
        <v>1923</v>
      </c>
      <c r="B1445" s="56">
        <f t="shared" si="92"/>
        <v>0</v>
      </c>
      <c r="C1445" s="29">
        <f t="shared" si="93"/>
        <v>40.001952000000003</v>
      </c>
      <c r="D1445" s="29"/>
      <c r="E1445" s="146">
        <v>0</v>
      </c>
      <c r="F1445" s="146">
        <v>12.192</v>
      </c>
      <c r="G1445" s="146">
        <v>722</v>
      </c>
      <c r="H1445" s="147">
        <v>709.80799999999999</v>
      </c>
      <c r="I1445" s="125" t="e">
        <f t="shared" si="90"/>
        <v>#N/A</v>
      </c>
      <c r="J1445" s="125" t="e">
        <f t="shared" si="91"/>
        <v>#N/A</v>
      </c>
      <c r="K1445" s="57" t="e">
        <f>VLOOKUP(A1445,'Study area wells'!$A$2:$O$330,6,FALSE)</f>
        <v>#N/A</v>
      </c>
      <c r="L1445" s="56"/>
      <c r="M1445" s="32" t="s">
        <v>1263</v>
      </c>
      <c r="N1445" s="83" t="s">
        <v>1102</v>
      </c>
      <c r="O1445" s="97"/>
      <c r="P1445" s="148" t="s">
        <v>14</v>
      </c>
      <c r="Q1445" s="118"/>
      <c r="R1445" s="124"/>
      <c r="S1445" s="102"/>
    </row>
    <row r="1446" spans="1:19" s="31" customFormat="1" ht="15" customHeight="1" x14ac:dyDescent="0.2">
      <c r="A1446" s="43" t="s">
        <v>1923</v>
      </c>
      <c r="B1446" s="56">
        <f t="shared" si="92"/>
        <v>40.001952000000003</v>
      </c>
      <c r="C1446" s="29">
        <f t="shared" si="93"/>
        <v>140.00683200000003</v>
      </c>
      <c r="D1446" s="29"/>
      <c r="E1446" s="146">
        <v>12.192</v>
      </c>
      <c r="F1446" s="146">
        <v>42.672000000000004</v>
      </c>
      <c r="G1446" s="146">
        <v>709.80799999999999</v>
      </c>
      <c r="H1446" s="147">
        <v>679.32799999999997</v>
      </c>
      <c r="I1446" s="125" t="e">
        <f t="shared" si="90"/>
        <v>#N/A</v>
      </c>
      <c r="J1446" s="125" t="e">
        <f t="shared" si="91"/>
        <v>#N/A</v>
      </c>
      <c r="K1446" s="57" t="e">
        <f>VLOOKUP(A1446,'Study area wells'!$A$2:$O$330,6,FALSE)</f>
        <v>#N/A</v>
      </c>
      <c r="L1446" s="56"/>
      <c r="M1446" s="32" t="s">
        <v>1091</v>
      </c>
      <c r="N1446" s="83" t="s">
        <v>7</v>
      </c>
      <c r="O1446" s="97"/>
      <c r="P1446" s="148" t="s">
        <v>13</v>
      </c>
      <c r="Q1446" s="118"/>
      <c r="R1446" s="124"/>
      <c r="S1446" s="102"/>
    </row>
    <row r="1447" spans="1:19" ht="15" customHeight="1" x14ac:dyDescent="0.2">
      <c r="A1447" s="44" t="s">
        <v>1924</v>
      </c>
      <c r="B1447" s="48">
        <f t="shared" si="92"/>
        <v>0</v>
      </c>
      <c r="C1447" s="15">
        <f t="shared" si="93"/>
        <v>38.001854399999999</v>
      </c>
      <c r="E1447" s="149">
        <v>0</v>
      </c>
      <c r="F1447" s="149">
        <v>11.5824</v>
      </c>
      <c r="G1447" s="149">
        <v>698</v>
      </c>
      <c r="H1447" s="150">
        <v>686.41759999999999</v>
      </c>
      <c r="I1447" s="125" t="e">
        <f t="shared" si="90"/>
        <v>#N/A</v>
      </c>
      <c r="J1447" s="125" t="e">
        <f t="shared" si="91"/>
        <v>#N/A</v>
      </c>
      <c r="K1447" s="57" t="e">
        <f>VLOOKUP(A1447,'Study area wells'!$A$2:$O$330,6,FALSE)</f>
        <v>#N/A</v>
      </c>
      <c r="M1447" s="23" t="s">
        <v>3</v>
      </c>
      <c r="N1447" s="64" t="s">
        <v>1102</v>
      </c>
      <c r="P1447" s="151" t="s">
        <v>11</v>
      </c>
    </row>
    <row r="1448" spans="1:19" ht="15" customHeight="1" x14ac:dyDescent="0.2">
      <c r="A1448" s="44" t="s">
        <v>1924</v>
      </c>
      <c r="B1448" s="48">
        <f t="shared" si="92"/>
        <v>38.001854399999999</v>
      </c>
      <c r="C1448" s="15">
        <f t="shared" si="93"/>
        <v>44.002147200000003</v>
      </c>
      <c r="E1448" s="149">
        <v>11.5824</v>
      </c>
      <c r="F1448" s="149">
        <v>13.411200000000001</v>
      </c>
      <c r="G1448" s="149">
        <v>686.41759999999999</v>
      </c>
      <c r="H1448" s="150">
        <v>684.58879999999999</v>
      </c>
      <c r="I1448" s="125" t="e">
        <f t="shared" si="90"/>
        <v>#N/A</v>
      </c>
      <c r="J1448" s="125" t="e">
        <f t="shared" si="91"/>
        <v>#N/A</v>
      </c>
      <c r="K1448" s="57" t="e">
        <f>VLOOKUP(A1448,'Study area wells'!$A$2:$O$330,6,FALSE)</f>
        <v>#N/A</v>
      </c>
      <c r="M1448" s="23" t="s">
        <v>44</v>
      </c>
      <c r="N1448" s="64" t="s">
        <v>1102</v>
      </c>
      <c r="P1448" s="151" t="s">
        <v>37</v>
      </c>
    </row>
    <row r="1449" spans="1:19" ht="15" customHeight="1" x14ac:dyDescent="0.2">
      <c r="A1449" s="44" t="s">
        <v>1924</v>
      </c>
      <c r="B1449" s="48">
        <f t="shared" si="92"/>
        <v>44.002147200000003</v>
      </c>
      <c r="C1449" s="15">
        <f t="shared" si="93"/>
        <v>49.002391200000005</v>
      </c>
      <c r="E1449" s="149">
        <v>13.411200000000001</v>
      </c>
      <c r="F1449" s="149">
        <v>14.9352</v>
      </c>
      <c r="G1449" s="149">
        <v>684.58879999999999</v>
      </c>
      <c r="H1449" s="150">
        <v>683.06479999999999</v>
      </c>
      <c r="I1449" s="125" t="e">
        <f t="shared" si="90"/>
        <v>#N/A</v>
      </c>
      <c r="J1449" s="125" t="e">
        <f t="shared" si="91"/>
        <v>#N/A</v>
      </c>
      <c r="K1449" s="57" t="e">
        <f>VLOOKUP(A1449,'Study area wells'!$A$2:$O$330,6,FALSE)</f>
        <v>#N/A</v>
      </c>
      <c r="M1449" s="23" t="s">
        <v>36</v>
      </c>
      <c r="N1449" s="64" t="s">
        <v>1894</v>
      </c>
      <c r="P1449" s="151" t="s">
        <v>1187</v>
      </c>
    </row>
    <row r="1450" spans="1:19" ht="15" customHeight="1" x14ac:dyDescent="0.2">
      <c r="A1450" s="44" t="s">
        <v>1924</v>
      </c>
      <c r="B1450" s="48">
        <f t="shared" si="92"/>
        <v>49.002391200000005</v>
      </c>
      <c r="C1450" s="15">
        <f t="shared" si="93"/>
        <v>64.003123200000005</v>
      </c>
      <c r="E1450" s="149">
        <v>14.9352</v>
      </c>
      <c r="F1450" s="149">
        <v>19.507200000000001</v>
      </c>
      <c r="G1450" s="149">
        <v>683.06479999999999</v>
      </c>
      <c r="H1450" s="150">
        <v>678.49279999999999</v>
      </c>
      <c r="I1450" s="125" t="e">
        <f t="shared" si="90"/>
        <v>#N/A</v>
      </c>
      <c r="J1450" s="125" t="e">
        <f t="shared" si="91"/>
        <v>#N/A</v>
      </c>
      <c r="K1450" s="57" t="e">
        <f>VLOOKUP(A1450,'Study area wells'!$A$2:$O$330,6,FALSE)</f>
        <v>#N/A</v>
      </c>
      <c r="M1450" s="23" t="s">
        <v>1952</v>
      </c>
      <c r="N1450" s="64" t="s">
        <v>1894</v>
      </c>
      <c r="P1450" s="151" t="s">
        <v>19</v>
      </c>
    </row>
    <row r="1451" spans="1:19" ht="15" customHeight="1" x14ac:dyDescent="0.2">
      <c r="A1451" s="44" t="s">
        <v>1924</v>
      </c>
      <c r="B1451" s="48">
        <f t="shared" si="92"/>
        <v>64.003123200000005</v>
      </c>
      <c r="C1451" s="15">
        <f t="shared" si="93"/>
        <v>95.004636000000019</v>
      </c>
      <c r="E1451" s="149">
        <v>19.507200000000001</v>
      </c>
      <c r="F1451" s="149">
        <v>28.956000000000003</v>
      </c>
      <c r="G1451" s="149">
        <v>678.49279999999999</v>
      </c>
      <c r="H1451" s="150">
        <v>669.04399999999998</v>
      </c>
      <c r="I1451" s="125" t="e">
        <f t="shared" si="90"/>
        <v>#N/A</v>
      </c>
      <c r="J1451" s="125" t="e">
        <f t="shared" si="91"/>
        <v>#N/A</v>
      </c>
      <c r="K1451" s="57" t="e">
        <f>VLOOKUP(A1451,'Study area wells'!$A$2:$O$330,6,FALSE)</f>
        <v>#N/A</v>
      </c>
      <c r="M1451" s="23" t="s">
        <v>1263</v>
      </c>
      <c r="N1451" s="64" t="s">
        <v>1102</v>
      </c>
      <c r="P1451" s="151" t="s">
        <v>14</v>
      </c>
    </row>
    <row r="1452" spans="1:19" ht="15" customHeight="1" x14ac:dyDescent="0.2">
      <c r="A1452" s="44" t="s">
        <v>1924</v>
      </c>
      <c r="B1452" s="48">
        <f t="shared" si="92"/>
        <v>95.004636000000019</v>
      </c>
      <c r="C1452" s="15">
        <f t="shared" si="93"/>
        <v>138.00673440000003</v>
      </c>
      <c r="E1452" s="149">
        <v>28.956000000000003</v>
      </c>
      <c r="F1452" s="149">
        <v>42.062400000000004</v>
      </c>
      <c r="G1452" s="149">
        <v>669.04399999999998</v>
      </c>
      <c r="H1452" s="150">
        <v>655.93759999999997</v>
      </c>
      <c r="I1452" s="125" t="e">
        <f t="shared" si="90"/>
        <v>#N/A</v>
      </c>
      <c r="J1452" s="125" t="e">
        <f t="shared" si="91"/>
        <v>#N/A</v>
      </c>
      <c r="K1452" s="57" t="e">
        <f>VLOOKUP(A1452,'Study area wells'!$A$2:$O$330,6,FALSE)</f>
        <v>#N/A</v>
      </c>
      <c r="M1452" s="23" t="s">
        <v>44</v>
      </c>
      <c r="N1452" s="64" t="s">
        <v>1102</v>
      </c>
      <c r="P1452" s="151" t="s">
        <v>37</v>
      </c>
    </row>
    <row r="1453" spans="1:19" ht="15" customHeight="1" x14ac:dyDescent="0.2">
      <c r="A1453" s="44" t="s">
        <v>1924</v>
      </c>
      <c r="B1453" s="48">
        <f t="shared" si="92"/>
        <v>138.00673440000003</v>
      </c>
      <c r="C1453" s="15">
        <f t="shared" si="93"/>
        <v>152.0074176</v>
      </c>
      <c r="E1453" s="149">
        <v>42.062400000000004</v>
      </c>
      <c r="F1453" s="149">
        <v>46.329599999999999</v>
      </c>
      <c r="G1453" s="149">
        <v>655.93759999999997</v>
      </c>
      <c r="H1453" s="150">
        <v>651.67039999999997</v>
      </c>
      <c r="I1453" s="125" t="e">
        <f t="shared" si="90"/>
        <v>#N/A</v>
      </c>
      <c r="J1453" s="125" t="e">
        <f t="shared" si="91"/>
        <v>#N/A</v>
      </c>
      <c r="K1453" s="57" t="e">
        <f>VLOOKUP(A1453,'Study area wells'!$A$2:$O$330,6,FALSE)</f>
        <v>#N/A</v>
      </c>
      <c r="M1453" s="23" t="s">
        <v>42</v>
      </c>
      <c r="N1453" s="64" t="s">
        <v>1894</v>
      </c>
      <c r="P1453" s="151" t="s">
        <v>599</v>
      </c>
    </row>
    <row r="1454" spans="1:19" s="31" customFormat="1" ht="15" customHeight="1" x14ac:dyDescent="0.2">
      <c r="A1454" s="43" t="s">
        <v>1925</v>
      </c>
      <c r="B1454" s="56">
        <f t="shared" si="92"/>
        <v>0</v>
      </c>
      <c r="C1454" s="29">
        <f t="shared" si="93"/>
        <v>16.000780800000001</v>
      </c>
      <c r="D1454" s="29"/>
      <c r="E1454" s="146">
        <v>0</v>
      </c>
      <c r="F1454" s="146">
        <v>4.8768000000000002</v>
      </c>
      <c r="G1454" s="146">
        <v>672</v>
      </c>
      <c r="H1454" s="147">
        <v>667.1232</v>
      </c>
      <c r="I1454" s="125" t="e">
        <f t="shared" si="90"/>
        <v>#N/A</v>
      </c>
      <c r="J1454" s="125" t="e">
        <f t="shared" si="91"/>
        <v>#N/A</v>
      </c>
      <c r="K1454" s="57" t="e">
        <f>VLOOKUP(A1454,'Study area wells'!$A$2:$O$330,6,FALSE)</f>
        <v>#N/A</v>
      </c>
      <c r="L1454" s="56"/>
      <c r="M1454" s="32" t="s">
        <v>3</v>
      </c>
      <c r="N1454" s="83" t="s">
        <v>1102</v>
      </c>
      <c r="O1454" s="97"/>
      <c r="P1454" s="148" t="s">
        <v>11</v>
      </c>
      <c r="Q1454" s="118"/>
      <c r="R1454" s="124"/>
      <c r="S1454" s="102"/>
    </row>
    <row r="1455" spans="1:19" s="31" customFormat="1" ht="15" customHeight="1" x14ac:dyDescent="0.2">
      <c r="A1455" s="43" t="s">
        <v>1925</v>
      </c>
      <c r="B1455" s="56">
        <f t="shared" si="92"/>
        <v>16.000780800000001</v>
      </c>
      <c r="C1455" s="29">
        <f t="shared" si="93"/>
        <v>52.002537600000004</v>
      </c>
      <c r="D1455" s="29"/>
      <c r="E1455" s="146">
        <v>4.8768000000000002</v>
      </c>
      <c r="F1455" s="146">
        <v>15.849600000000001</v>
      </c>
      <c r="G1455" s="146">
        <v>667.1232</v>
      </c>
      <c r="H1455" s="147">
        <v>656.15039999999999</v>
      </c>
      <c r="I1455" s="125" t="e">
        <f t="shared" si="90"/>
        <v>#N/A</v>
      </c>
      <c r="J1455" s="125" t="e">
        <f t="shared" si="91"/>
        <v>#N/A</v>
      </c>
      <c r="K1455" s="57" t="e">
        <f>VLOOKUP(A1455,'Study area wells'!$A$2:$O$330,6,FALSE)</f>
        <v>#N/A</v>
      </c>
      <c r="L1455" s="56"/>
      <c r="M1455" s="32" t="s">
        <v>1263</v>
      </c>
      <c r="N1455" s="83" t="s">
        <v>1102</v>
      </c>
      <c r="O1455" s="97"/>
      <c r="P1455" s="148" t="s">
        <v>14</v>
      </c>
      <c r="Q1455" s="118"/>
      <c r="R1455" s="124"/>
      <c r="S1455" s="102"/>
    </row>
    <row r="1456" spans="1:19" s="31" customFormat="1" ht="15" customHeight="1" x14ac:dyDescent="0.2">
      <c r="A1456" s="43" t="s">
        <v>1925</v>
      </c>
      <c r="B1456" s="56">
        <f t="shared" si="92"/>
        <v>52.002537600000004</v>
      </c>
      <c r="C1456" s="29">
        <f t="shared" si="93"/>
        <v>55.002684000000002</v>
      </c>
      <c r="D1456" s="29"/>
      <c r="E1456" s="146">
        <v>15.849600000000001</v>
      </c>
      <c r="F1456" s="146">
        <v>16.763999999999999</v>
      </c>
      <c r="G1456" s="146">
        <v>656.15039999999999</v>
      </c>
      <c r="H1456" s="147">
        <v>655.23599999999999</v>
      </c>
      <c r="I1456" s="125" t="e">
        <f t="shared" si="90"/>
        <v>#N/A</v>
      </c>
      <c r="J1456" s="125" t="e">
        <f t="shared" si="91"/>
        <v>#N/A</v>
      </c>
      <c r="K1456" s="57" t="e">
        <f>VLOOKUP(A1456,'Study area wells'!$A$2:$O$330,6,FALSE)</f>
        <v>#N/A</v>
      </c>
      <c r="L1456" s="56"/>
      <c r="M1456" s="32" t="s">
        <v>3</v>
      </c>
      <c r="N1456" s="83" t="s">
        <v>1102</v>
      </c>
      <c r="O1456" s="97"/>
      <c r="P1456" s="148" t="s">
        <v>11</v>
      </c>
      <c r="Q1456" s="118"/>
      <c r="R1456" s="124"/>
      <c r="S1456" s="102"/>
    </row>
    <row r="1457" spans="1:19" s="31" customFormat="1" ht="15" customHeight="1" x14ac:dyDescent="0.2">
      <c r="A1457" s="43" t="s">
        <v>1925</v>
      </c>
      <c r="B1457" s="56">
        <f t="shared" si="92"/>
        <v>55.002684000000002</v>
      </c>
      <c r="C1457" s="29">
        <f t="shared" si="93"/>
        <v>115.005612</v>
      </c>
      <c r="D1457" s="29"/>
      <c r="E1457" s="146">
        <v>16.763999999999999</v>
      </c>
      <c r="F1457" s="146">
        <v>35.052</v>
      </c>
      <c r="G1457" s="146">
        <v>655.23599999999999</v>
      </c>
      <c r="H1457" s="147">
        <v>636.94799999999998</v>
      </c>
      <c r="I1457" s="125" t="e">
        <f t="shared" si="90"/>
        <v>#N/A</v>
      </c>
      <c r="J1457" s="125" t="e">
        <f t="shared" si="91"/>
        <v>#N/A</v>
      </c>
      <c r="K1457" s="57" t="e">
        <f>VLOOKUP(A1457,'Study area wells'!$A$2:$O$330,6,FALSE)</f>
        <v>#N/A</v>
      </c>
      <c r="L1457" s="56"/>
      <c r="M1457" s="32" t="s">
        <v>1263</v>
      </c>
      <c r="N1457" s="83" t="s">
        <v>1102</v>
      </c>
      <c r="O1457" s="97"/>
      <c r="P1457" s="148" t="s">
        <v>14</v>
      </c>
      <c r="Q1457" s="118"/>
      <c r="R1457" s="124"/>
      <c r="S1457" s="102"/>
    </row>
    <row r="1458" spans="1:19" s="31" customFormat="1" ht="15" customHeight="1" x14ac:dyDescent="0.2">
      <c r="A1458" s="43" t="s">
        <v>1925</v>
      </c>
      <c r="B1458" s="56">
        <f t="shared" si="92"/>
        <v>115.005612</v>
      </c>
      <c r="C1458" s="29">
        <f t="shared" si="93"/>
        <v>118.0057584</v>
      </c>
      <c r="D1458" s="29"/>
      <c r="E1458" s="146">
        <v>35.052</v>
      </c>
      <c r="F1458" s="146">
        <v>35.9664</v>
      </c>
      <c r="G1458" s="146">
        <v>636.94799999999998</v>
      </c>
      <c r="H1458" s="147">
        <v>636.03359999999998</v>
      </c>
      <c r="I1458" s="125" t="e">
        <f t="shared" si="90"/>
        <v>#N/A</v>
      </c>
      <c r="J1458" s="125" t="e">
        <f t="shared" si="91"/>
        <v>#N/A</v>
      </c>
      <c r="K1458" s="57" t="e">
        <f>VLOOKUP(A1458,'Study area wells'!$A$2:$O$330,6,FALSE)</f>
        <v>#N/A</v>
      </c>
      <c r="L1458" s="56"/>
      <c r="M1458" s="32" t="s">
        <v>3</v>
      </c>
      <c r="N1458" s="83" t="s">
        <v>1102</v>
      </c>
      <c r="O1458" s="97"/>
      <c r="P1458" s="148" t="s">
        <v>11</v>
      </c>
      <c r="Q1458" s="118"/>
      <c r="R1458" s="124"/>
      <c r="S1458" s="102"/>
    </row>
    <row r="1459" spans="1:19" s="31" customFormat="1" ht="15" customHeight="1" x14ac:dyDescent="0.2">
      <c r="A1459" s="43" t="s">
        <v>1925</v>
      </c>
      <c r="B1459" s="56">
        <f t="shared" si="92"/>
        <v>118.0057584</v>
      </c>
      <c r="C1459" s="29">
        <f t="shared" si="93"/>
        <v>148.00722240000002</v>
      </c>
      <c r="D1459" s="29"/>
      <c r="E1459" s="146">
        <v>35.9664</v>
      </c>
      <c r="F1459" s="146">
        <v>45.110400000000006</v>
      </c>
      <c r="G1459" s="146">
        <v>636.03359999999998</v>
      </c>
      <c r="H1459" s="147">
        <v>626.88959999999997</v>
      </c>
      <c r="I1459" s="125" t="e">
        <f t="shared" si="90"/>
        <v>#N/A</v>
      </c>
      <c r="J1459" s="125" t="e">
        <f t="shared" si="91"/>
        <v>#N/A</v>
      </c>
      <c r="K1459" s="57" t="e">
        <f>VLOOKUP(A1459,'Study area wells'!$A$2:$O$330,6,FALSE)</f>
        <v>#N/A</v>
      </c>
      <c r="L1459" s="56"/>
      <c r="M1459" s="32" t="s">
        <v>1263</v>
      </c>
      <c r="N1459" s="83" t="s">
        <v>1102</v>
      </c>
      <c r="O1459" s="97"/>
      <c r="P1459" s="148" t="s">
        <v>14</v>
      </c>
      <c r="Q1459" s="118"/>
      <c r="R1459" s="124"/>
      <c r="S1459" s="102"/>
    </row>
    <row r="1460" spans="1:19" s="31" customFormat="1" ht="15" customHeight="1" x14ac:dyDescent="0.2">
      <c r="A1460" s="43" t="s">
        <v>1925</v>
      </c>
      <c r="B1460" s="56">
        <f t="shared" si="92"/>
        <v>148.00722240000002</v>
      </c>
      <c r="C1460" s="29">
        <f t="shared" si="93"/>
        <v>167.00814960000002</v>
      </c>
      <c r="D1460" s="29"/>
      <c r="E1460" s="146">
        <v>45.110400000000006</v>
      </c>
      <c r="F1460" s="146">
        <v>50.901600000000002</v>
      </c>
      <c r="G1460" s="146">
        <v>626.88959999999997</v>
      </c>
      <c r="H1460" s="147">
        <v>621.09839999999997</v>
      </c>
      <c r="I1460" s="125" t="e">
        <f t="shared" si="90"/>
        <v>#N/A</v>
      </c>
      <c r="J1460" s="125" t="e">
        <f t="shared" si="91"/>
        <v>#N/A</v>
      </c>
      <c r="K1460" s="57" t="e">
        <f>VLOOKUP(A1460,'Study area wells'!$A$2:$O$330,6,FALSE)</f>
        <v>#N/A</v>
      </c>
      <c r="L1460" s="56"/>
      <c r="M1460" s="32" t="s">
        <v>2</v>
      </c>
      <c r="N1460" s="83" t="s">
        <v>7</v>
      </c>
      <c r="O1460" s="97"/>
      <c r="P1460" s="148" t="s">
        <v>15</v>
      </c>
      <c r="Q1460" s="118"/>
      <c r="R1460" s="124"/>
      <c r="S1460" s="102"/>
    </row>
    <row r="1461" spans="1:19" ht="15" customHeight="1" x14ac:dyDescent="0.2">
      <c r="A1461" s="44" t="s">
        <v>1926</v>
      </c>
      <c r="B1461" s="48">
        <f t="shared" si="92"/>
        <v>0</v>
      </c>
      <c r="C1461" s="15">
        <f t="shared" si="93"/>
        <v>154.0075152</v>
      </c>
      <c r="E1461" s="149">
        <v>0</v>
      </c>
      <c r="F1461" s="149">
        <v>46.9392</v>
      </c>
      <c r="G1461" s="149">
        <v>699</v>
      </c>
      <c r="H1461" s="150">
        <v>652.06079999999997</v>
      </c>
      <c r="I1461" s="125" t="e">
        <f t="shared" si="90"/>
        <v>#N/A</v>
      </c>
      <c r="J1461" s="125" t="e">
        <f t="shared" si="91"/>
        <v>#N/A</v>
      </c>
      <c r="K1461" s="57" t="e">
        <f>VLOOKUP(A1461,'Study area wells'!$A$2:$O$330,6,FALSE)</f>
        <v>#N/A</v>
      </c>
      <c r="M1461" s="23" t="s">
        <v>3</v>
      </c>
      <c r="N1461" s="64" t="s">
        <v>1102</v>
      </c>
      <c r="P1461" s="151" t="s">
        <v>21</v>
      </c>
    </row>
    <row r="1462" spans="1:19" ht="15" customHeight="1" x14ac:dyDescent="0.2">
      <c r="A1462" s="44" t="s">
        <v>1926</v>
      </c>
      <c r="B1462" s="48">
        <f t="shared" si="92"/>
        <v>154.0075152</v>
      </c>
      <c r="C1462" s="15">
        <f t="shared" si="93"/>
        <v>160.00780800000001</v>
      </c>
      <c r="E1462" s="149">
        <v>46.9392</v>
      </c>
      <c r="F1462" s="149">
        <v>48.768000000000001</v>
      </c>
      <c r="G1462" s="149">
        <v>652.06079999999997</v>
      </c>
      <c r="H1462" s="150">
        <v>650.23199999999997</v>
      </c>
      <c r="I1462" s="125" t="e">
        <f t="shared" si="90"/>
        <v>#N/A</v>
      </c>
      <c r="J1462" s="125" t="e">
        <f t="shared" si="91"/>
        <v>#N/A</v>
      </c>
      <c r="K1462" s="57" t="e">
        <f>VLOOKUP(A1462,'Study area wells'!$A$2:$O$330,6,FALSE)</f>
        <v>#N/A</v>
      </c>
      <c r="M1462" s="23" t="s">
        <v>36</v>
      </c>
      <c r="N1462" s="64" t="s">
        <v>1894</v>
      </c>
      <c r="P1462" s="151" t="s">
        <v>1187</v>
      </c>
    </row>
    <row r="1463" spans="1:19" s="22" customFormat="1" ht="15" customHeight="1" x14ac:dyDescent="0.2">
      <c r="A1463" s="45" t="s">
        <v>1927</v>
      </c>
      <c r="B1463" s="50">
        <f t="shared" si="92"/>
        <v>0</v>
      </c>
      <c r="C1463" s="19">
        <f t="shared" si="93"/>
        <v>20.000976000000001</v>
      </c>
      <c r="D1463" s="19"/>
      <c r="E1463" s="152">
        <v>0</v>
      </c>
      <c r="F1463" s="152">
        <v>6.0960000000000001</v>
      </c>
      <c r="G1463" s="152">
        <v>682</v>
      </c>
      <c r="H1463" s="153">
        <v>675.904</v>
      </c>
      <c r="I1463" s="125" t="e">
        <f t="shared" si="90"/>
        <v>#N/A</v>
      </c>
      <c r="J1463" s="125" t="e">
        <f t="shared" si="91"/>
        <v>#N/A</v>
      </c>
      <c r="K1463" s="57" t="e">
        <f>VLOOKUP(A1463,'Study area wells'!$A$2:$O$330,6,FALSE)</f>
        <v>#N/A</v>
      </c>
      <c r="L1463" s="50"/>
      <c r="M1463" s="37" t="s">
        <v>3</v>
      </c>
      <c r="N1463" s="84" t="s">
        <v>1102</v>
      </c>
      <c r="O1463" s="98"/>
      <c r="P1463" s="154" t="s">
        <v>11</v>
      </c>
      <c r="Q1463" s="113"/>
      <c r="R1463" s="121"/>
      <c r="S1463" s="99"/>
    </row>
    <row r="1464" spans="1:19" s="22" customFormat="1" ht="15" customHeight="1" x14ac:dyDescent="0.2">
      <c r="A1464" s="45" t="s">
        <v>1927</v>
      </c>
      <c r="B1464" s="50">
        <f t="shared" si="92"/>
        <v>20.000976000000001</v>
      </c>
      <c r="C1464" s="19">
        <f t="shared" si="93"/>
        <v>151.00736879999999</v>
      </c>
      <c r="D1464" s="19"/>
      <c r="E1464" s="152">
        <v>6.0960000000000001</v>
      </c>
      <c r="F1464" s="152">
        <v>46.024799999999999</v>
      </c>
      <c r="G1464" s="152">
        <v>675.904</v>
      </c>
      <c r="H1464" s="153">
        <v>635.97519999999997</v>
      </c>
      <c r="I1464" s="125" t="e">
        <f t="shared" si="90"/>
        <v>#N/A</v>
      </c>
      <c r="J1464" s="125" t="e">
        <f t="shared" si="91"/>
        <v>#N/A</v>
      </c>
      <c r="K1464" s="57" t="e">
        <f>VLOOKUP(A1464,'Study area wells'!$A$2:$O$330,6,FALSE)</f>
        <v>#N/A</v>
      </c>
      <c r="L1464" s="50"/>
      <c r="M1464" s="37" t="s">
        <v>1263</v>
      </c>
      <c r="N1464" s="84" t="s">
        <v>1102</v>
      </c>
      <c r="O1464" s="98"/>
      <c r="P1464" s="154" t="s">
        <v>14</v>
      </c>
      <c r="Q1464" s="113"/>
      <c r="R1464" s="121"/>
      <c r="S1464" s="99"/>
    </row>
    <row r="1465" spans="1:19" s="22" customFormat="1" ht="15" customHeight="1" x14ac:dyDescent="0.2">
      <c r="A1465" s="45" t="s">
        <v>1927</v>
      </c>
      <c r="B1465" s="50">
        <f t="shared" si="92"/>
        <v>151.00736879999999</v>
      </c>
      <c r="C1465" s="19">
        <f t="shared" si="93"/>
        <v>157.00766160000001</v>
      </c>
      <c r="D1465" s="19"/>
      <c r="E1465" s="152">
        <v>46.024799999999999</v>
      </c>
      <c r="F1465" s="152">
        <v>47.8536</v>
      </c>
      <c r="G1465" s="152">
        <v>635.97519999999997</v>
      </c>
      <c r="H1465" s="153">
        <v>634.14639999999997</v>
      </c>
      <c r="I1465" s="125" t="e">
        <f t="shared" si="90"/>
        <v>#N/A</v>
      </c>
      <c r="J1465" s="125" t="e">
        <f t="shared" si="91"/>
        <v>#N/A</v>
      </c>
      <c r="K1465" s="57" t="e">
        <f>VLOOKUP(A1465,'Study area wells'!$A$2:$O$330,6,FALSE)</f>
        <v>#N/A</v>
      </c>
      <c r="L1465" s="50"/>
      <c r="M1465" s="37" t="s">
        <v>3</v>
      </c>
      <c r="N1465" s="84" t="s">
        <v>1102</v>
      </c>
      <c r="O1465" s="98"/>
      <c r="P1465" s="154" t="s">
        <v>11</v>
      </c>
      <c r="Q1465" s="113"/>
      <c r="R1465" s="121"/>
      <c r="S1465" s="99"/>
    </row>
    <row r="1466" spans="1:19" s="22" customFormat="1" ht="15" customHeight="1" x14ac:dyDescent="0.2">
      <c r="A1466" s="45" t="s">
        <v>1927</v>
      </c>
      <c r="B1466" s="50">
        <f t="shared" si="92"/>
        <v>157.00766160000001</v>
      </c>
      <c r="C1466" s="19">
        <f t="shared" si="93"/>
        <v>187.00912560000003</v>
      </c>
      <c r="D1466" s="19"/>
      <c r="E1466" s="152">
        <v>47.8536</v>
      </c>
      <c r="F1466" s="152">
        <v>56.997600000000006</v>
      </c>
      <c r="G1466" s="152">
        <v>634.14639999999997</v>
      </c>
      <c r="H1466" s="153">
        <v>625.00239999999997</v>
      </c>
      <c r="I1466" s="125" t="e">
        <f t="shared" si="90"/>
        <v>#N/A</v>
      </c>
      <c r="J1466" s="125" t="e">
        <f t="shared" si="91"/>
        <v>#N/A</v>
      </c>
      <c r="K1466" s="57" t="e">
        <f>VLOOKUP(A1466,'Study area wells'!$A$2:$O$330,6,FALSE)</f>
        <v>#N/A</v>
      </c>
      <c r="L1466" s="50"/>
      <c r="M1466" s="37" t="s">
        <v>1263</v>
      </c>
      <c r="N1466" s="84" t="s">
        <v>1102</v>
      </c>
      <c r="O1466" s="98"/>
      <c r="P1466" s="154" t="s">
        <v>14</v>
      </c>
      <c r="Q1466" s="113"/>
      <c r="R1466" s="121"/>
      <c r="S1466" s="99"/>
    </row>
    <row r="1467" spans="1:19" s="22" customFormat="1" ht="15" customHeight="1" x14ac:dyDescent="0.2">
      <c r="A1467" s="45" t="s">
        <v>1927</v>
      </c>
      <c r="B1467" s="50">
        <f t="shared" si="92"/>
        <v>187.00912560000003</v>
      </c>
      <c r="C1467" s="19">
        <f t="shared" si="93"/>
        <v>236.01151680000001</v>
      </c>
      <c r="D1467" s="19"/>
      <c r="E1467" s="152">
        <v>56.997600000000006</v>
      </c>
      <c r="F1467" s="152">
        <v>71.9328</v>
      </c>
      <c r="G1467" s="152">
        <v>625.00239999999997</v>
      </c>
      <c r="H1467" s="153">
        <v>610.06719999999996</v>
      </c>
      <c r="I1467" s="125" t="e">
        <f t="shared" si="90"/>
        <v>#N/A</v>
      </c>
      <c r="J1467" s="125" t="e">
        <f t="shared" si="91"/>
        <v>#N/A</v>
      </c>
      <c r="K1467" s="57" t="e">
        <f>VLOOKUP(A1467,'Study area wells'!$A$2:$O$330,6,FALSE)</f>
        <v>#N/A</v>
      </c>
      <c r="L1467" s="50"/>
      <c r="M1467" s="37" t="s">
        <v>3</v>
      </c>
      <c r="N1467" s="84" t="s">
        <v>1102</v>
      </c>
      <c r="O1467" s="98"/>
      <c r="P1467" s="154" t="s">
        <v>11</v>
      </c>
      <c r="Q1467" s="113"/>
      <c r="R1467" s="121"/>
      <c r="S1467" s="99"/>
    </row>
    <row r="1468" spans="1:19" s="22" customFormat="1" ht="15" customHeight="1" x14ac:dyDescent="0.2">
      <c r="A1468" s="45" t="s">
        <v>1927</v>
      </c>
      <c r="B1468" s="50">
        <f t="shared" si="92"/>
        <v>236.01151680000001</v>
      </c>
      <c r="C1468" s="19">
        <f t="shared" si="93"/>
        <v>246.01200480000003</v>
      </c>
      <c r="D1468" s="19"/>
      <c r="E1468" s="152">
        <v>71.9328</v>
      </c>
      <c r="F1468" s="152">
        <v>74.980800000000002</v>
      </c>
      <c r="G1468" s="152">
        <v>610.06719999999996</v>
      </c>
      <c r="H1468" s="153">
        <v>607.01919999999996</v>
      </c>
      <c r="I1468" s="125" t="e">
        <f t="shared" si="90"/>
        <v>#N/A</v>
      </c>
      <c r="J1468" s="125" t="e">
        <f t="shared" si="91"/>
        <v>#N/A</v>
      </c>
      <c r="K1468" s="57" t="e">
        <f>VLOOKUP(A1468,'Study area wells'!$A$2:$O$330,6,FALSE)</f>
        <v>#N/A</v>
      </c>
      <c r="L1468" s="50"/>
      <c r="M1468" s="37" t="s">
        <v>36</v>
      </c>
      <c r="N1468" s="84" t="s">
        <v>1894</v>
      </c>
      <c r="O1468" s="98"/>
      <c r="P1468" s="154" t="s">
        <v>1187</v>
      </c>
      <c r="Q1468" s="113"/>
      <c r="R1468" s="121"/>
      <c r="S1468" s="99"/>
    </row>
    <row r="1469" spans="1:19" s="22" customFormat="1" ht="15" customHeight="1" x14ac:dyDescent="0.2">
      <c r="A1469" s="45" t="s">
        <v>1927</v>
      </c>
      <c r="B1469" s="50">
        <f t="shared" si="92"/>
        <v>246.01200480000003</v>
      </c>
      <c r="C1469" s="19">
        <f t="shared" si="93"/>
        <v>299.01459119999998</v>
      </c>
      <c r="D1469" s="19"/>
      <c r="E1469" s="152">
        <v>74.980800000000002</v>
      </c>
      <c r="F1469" s="152">
        <v>91.135199999999998</v>
      </c>
      <c r="G1469" s="152">
        <v>607.01919999999996</v>
      </c>
      <c r="H1469" s="153">
        <v>590.86480000000006</v>
      </c>
      <c r="I1469" s="125" t="e">
        <f t="shared" si="90"/>
        <v>#N/A</v>
      </c>
      <c r="J1469" s="125" t="e">
        <f t="shared" si="91"/>
        <v>#N/A</v>
      </c>
      <c r="K1469" s="57" t="e">
        <f>VLOOKUP(A1469,'Study area wells'!$A$2:$O$330,6,FALSE)</f>
        <v>#N/A</v>
      </c>
      <c r="L1469" s="50"/>
      <c r="M1469" s="37" t="s">
        <v>3</v>
      </c>
      <c r="N1469" s="84" t="s">
        <v>1102</v>
      </c>
      <c r="O1469" s="98"/>
      <c r="P1469" s="154" t="s">
        <v>11</v>
      </c>
      <c r="Q1469" s="113"/>
      <c r="R1469" s="121"/>
      <c r="S1469" s="99"/>
    </row>
    <row r="1470" spans="1:19" s="22" customFormat="1" ht="15" customHeight="1" x14ac:dyDescent="0.2">
      <c r="A1470" s="45" t="s">
        <v>1927</v>
      </c>
      <c r="B1470" s="50">
        <f t="shared" si="92"/>
        <v>299.01459119999998</v>
      </c>
      <c r="C1470" s="19">
        <f t="shared" si="93"/>
        <v>319.01556720000002</v>
      </c>
      <c r="D1470" s="19"/>
      <c r="E1470" s="152">
        <v>91.135199999999998</v>
      </c>
      <c r="F1470" s="152">
        <v>97.231200000000001</v>
      </c>
      <c r="G1470" s="152">
        <v>590.86480000000006</v>
      </c>
      <c r="H1470" s="153">
        <v>584.76880000000006</v>
      </c>
      <c r="I1470" s="125" t="e">
        <f t="shared" si="90"/>
        <v>#N/A</v>
      </c>
      <c r="J1470" s="125" t="e">
        <f t="shared" si="91"/>
        <v>#N/A</v>
      </c>
      <c r="K1470" s="57" t="e">
        <f>VLOOKUP(A1470,'Study area wells'!$A$2:$O$330,6,FALSE)</f>
        <v>#N/A</v>
      </c>
      <c r="L1470" s="50"/>
      <c r="M1470" s="37" t="s">
        <v>2</v>
      </c>
      <c r="N1470" s="84" t="s">
        <v>7</v>
      </c>
      <c r="O1470" s="98"/>
      <c r="P1470" s="154" t="s">
        <v>15</v>
      </c>
      <c r="Q1470" s="113"/>
      <c r="R1470" s="121"/>
      <c r="S1470" s="99"/>
    </row>
    <row r="1471" spans="1:19" s="31" customFormat="1" ht="15" customHeight="1" x14ac:dyDescent="0.2">
      <c r="A1471" s="43" t="s">
        <v>1928</v>
      </c>
      <c r="B1471" s="56">
        <f t="shared" si="92"/>
        <v>0</v>
      </c>
      <c r="C1471" s="29">
        <f t="shared" si="93"/>
        <v>10.000488000000001</v>
      </c>
      <c r="D1471" s="29"/>
      <c r="E1471" s="146">
        <v>0</v>
      </c>
      <c r="F1471" s="146">
        <v>3.048</v>
      </c>
      <c r="G1471" s="146">
        <v>824</v>
      </c>
      <c r="H1471" s="147">
        <v>820.952</v>
      </c>
      <c r="I1471" s="125" t="e">
        <f t="shared" si="90"/>
        <v>#N/A</v>
      </c>
      <c r="J1471" s="125" t="e">
        <f t="shared" si="91"/>
        <v>#N/A</v>
      </c>
      <c r="K1471" s="57" t="e">
        <f>VLOOKUP(A1471,'Study area wells'!$A$2:$O$330,6,FALSE)</f>
        <v>#N/A</v>
      </c>
      <c r="L1471" s="56"/>
      <c r="M1471" s="32" t="s">
        <v>1263</v>
      </c>
      <c r="N1471" s="83" t="s">
        <v>1102</v>
      </c>
      <c r="O1471" s="97"/>
      <c r="P1471" s="148" t="s">
        <v>14</v>
      </c>
      <c r="Q1471" s="118"/>
      <c r="R1471" s="124"/>
      <c r="S1471" s="102"/>
    </row>
    <row r="1472" spans="1:19" s="31" customFormat="1" ht="15" customHeight="1" x14ac:dyDescent="0.2">
      <c r="A1472" s="43" t="s">
        <v>1928</v>
      </c>
      <c r="B1472" s="56">
        <f t="shared" si="92"/>
        <v>10.000488000000001</v>
      </c>
      <c r="C1472" s="29">
        <f t="shared" si="93"/>
        <v>16.000780800000001</v>
      </c>
      <c r="D1472" s="29"/>
      <c r="E1472" s="146">
        <v>3.048</v>
      </c>
      <c r="F1472" s="146">
        <v>4.8768000000000002</v>
      </c>
      <c r="G1472" s="146">
        <v>820.952</v>
      </c>
      <c r="H1472" s="147">
        <v>819.1232</v>
      </c>
      <c r="I1472" s="125" t="e">
        <f t="shared" si="90"/>
        <v>#N/A</v>
      </c>
      <c r="J1472" s="125" t="e">
        <f t="shared" si="91"/>
        <v>#N/A</v>
      </c>
      <c r="K1472" s="57" t="e">
        <f>VLOOKUP(A1472,'Study area wells'!$A$2:$O$330,6,FALSE)</f>
        <v>#N/A</v>
      </c>
      <c r="L1472" s="56"/>
      <c r="M1472" s="32" t="s">
        <v>1263</v>
      </c>
      <c r="N1472" s="83" t="s">
        <v>1102</v>
      </c>
      <c r="O1472" s="97"/>
      <c r="P1472" s="148" t="s">
        <v>14</v>
      </c>
      <c r="Q1472" s="118"/>
      <c r="R1472" s="124"/>
      <c r="S1472" s="102"/>
    </row>
    <row r="1473" spans="1:19" s="31" customFormat="1" ht="15" customHeight="1" x14ac:dyDescent="0.2">
      <c r="A1473" s="43" t="s">
        <v>1928</v>
      </c>
      <c r="B1473" s="56">
        <f t="shared" si="92"/>
        <v>16.000780800000001</v>
      </c>
      <c r="C1473" s="29">
        <f t="shared" si="93"/>
        <v>22.001073600000002</v>
      </c>
      <c r="D1473" s="29"/>
      <c r="E1473" s="146">
        <v>4.8768000000000002</v>
      </c>
      <c r="F1473" s="146">
        <v>6.7056000000000004</v>
      </c>
      <c r="G1473" s="146">
        <v>819.1232</v>
      </c>
      <c r="H1473" s="147">
        <v>817.2944</v>
      </c>
      <c r="I1473" s="125" t="e">
        <f t="shared" si="90"/>
        <v>#N/A</v>
      </c>
      <c r="J1473" s="125" t="e">
        <f t="shared" si="91"/>
        <v>#N/A</v>
      </c>
      <c r="K1473" s="57" t="e">
        <f>VLOOKUP(A1473,'Study area wells'!$A$2:$O$330,6,FALSE)</f>
        <v>#N/A</v>
      </c>
      <c r="L1473" s="56"/>
      <c r="M1473" s="32" t="s">
        <v>1263</v>
      </c>
      <c r="N1473" s="83" t="s">
        <v>1102</v>
      </c>
      <c r="O1473" s="97"/>
      <c r="P1473" s="148" t="s">
        <v>14</v>
      </c>
      <c r="Q1473" s="118"/>
      <c r="R1473" s="124"/>
      <c r="S1473" s="102"/>
    </row>
    <row r="1474" spans="1:19" s="31" customFormat="1" ht="15" customHeight="1" x14ac:dyDescent="0.2">
      <c r="A1474" s="43" t="s">
        <v>1928</v>
      </c>
      <c r="B1474" s="56">
        <f t="shared" si="92"/>
        <v>22.001073600000002</v>
      </c>
      <c r="C1474" s="29">
        <f t="shared" si="93"/>
        <v>39.001903200000001</v>
      </c>
      <c r="D1474" s="29"/>
      <c r="E1474" s="146">
        <v>6.7056000000000004</v>
      </c>
      <c r="F1474" s="146">
        <v>11.8872</v>
      </c>
      <c r="G1474" s="146">
        <v>817.2944</v>
      </c>
      <c r="H1474" s="147">
        <v>812.11279999999999</v>
      </c>
      <c r="I1474" s="125" t="e">
        <f t="shared" si="90"/>
        <v>#N/A</v>
      </c>
      <c r="J1474" s="125" t="e">
        <f t="shared" si="91"/>
        <v>#N/A</v>
      </c>
      <c r="K1474" s="57" t="e">
        <f>VLOOKUP(A1474,'Study area wells'!$A$2:$O$330,6,FALSE)</f>
        <v>#N/A</v>
      </c>
      <c r="L1474" s="56"/>
      <c r="M1474" s="32" t="s">
        <v>1263</v>
      </c>
      <c r="N1474" s="83" t="s">
        <v>1102</v>
      </c>
      <c r="O1474" s="97"/>
      <c r="P1474" s="148" t="s">
        <v>14</v>
      </c>
      <c r="Q1474" s="118"/>
      <c r="R1474" s="124"/>
      <c r="S1474" s="102"/>
    </row>
    <row r="1475" spans="1:19" s="31" customFormat="1" ht="15" customHeight="1" x14ac:dyDescent="0.2">
      <c r="A1475" s="43" t="s">
        <v>1928</v>
      </c>
      <c r="B1475" s="56">
        <f t="shared" si="92"/>
        <v>39.001903200000001</v>
      </c>
      <c r="C1475" s="29">
        <f t="shared" si="93"/>
        <v>46.002244800000007</v>
      </c>
      <c r="D1475" s="29"/>
      <c r="E1475" s="146">
        <v>11.8872</v>
      </c>
      <c r="F1475" s="146">
        <v>14.020800000000001</v>
      </c>
      <c r="G1475" s="146">
        <v>812.11279999999999</v>
      </c>
      <c r="H1475" s="147">
        <v>809.97919999999999</v>
      </c>
      <c r="I1475" s="125" t="e">
        <f t="shared" si="90"/>
        <v>#N/A</v>
      </c>
      <c r="J1475" s="125" t="e">
        <f t="shared" si="91"/>
        <v>#N/A</v>
      </c>
      <c r="K1475" s="57" t="e">
        <f>VLOOKUP(A1475,'Study area wells'!$A$2:$O$330,6,FALSE)</f>
        <v>#N/A</v>
      </c>
      <c r="L1475" s="56"/>
      <c r="M1475" s="32" t="s">
        <v>1263</v>
      </c>
      <c r="N1475" s="83" t="s">
        <v>1102</v>
      </c>
      <c r="O1475" s="97"/>
      <c r="P1475" s="148" t="s">
        <v>14</v>
      </c>
      <c r="Q1475" s="118"/>
      <c r="R1475" s="124"/>
      <c r="S1475" s="102"/>
    </row>
    <row r="1476" spans="1:19" s="31" customFormat="1" ht="15" customHeight="1" x14ac:dyDescent="0.2">
      <c r="A1476" s="43" t="s">
        <v>1928</v>
      </c>
      <c r="B1476" s="56">
        <f t="shared" si="92"/>
        <v>46.002244800000007</v>
      </c>
      <c r="C1476" s="29">
        <f t="shared" si="93"/>
        <v>92.004489600000014</v>
      </c>
      <c r="D1476" s="29"/>
      <c r="E1476" s="146">
        <v>14.020800000000001</v>
      </c>
      <c r="F1476" s="146">
        <v>28.041600000000003</v>
      </c>
      <c r="G1476" s="146">
        <v>809.97919999999999</v>
      </c>
      <c r="H1476" s="147">
        <v>795.95839999999998</v>
      </c>
      <c r="I1476" s="125" t="e">
        <f t="shared" si="90"/>
        <v>#N/A</v>
      </c>
      <c r="J1476" s="125" t="e">
        <f t="shared" si="91"/>
        <v>#N/A</v>
      </c>
      <c r="K1476" s="57" t="e">
        <f>VLOOKUP(A1476,'Study area wells'!$A$2:$O$330,6,FALSE)</f>
        <v>#N/A</v>
      </c>
      <c r="L1476" s="56"/>
      <c r="M1476" s="32" t="s">
        <v>2</v>
      </c>
      <c r="N1476" s="83" t="s">
        <v>7</v>
      </c>
      <c r="O1476" s="97"/>
      <c r="P1476" s="148" t="s">
        <v>15</v>
      </c>
      <c r="Q1476" s="118"/>
      <c r="R1476" s="124"/>
      <c r="S1476" s="102"/>
    </row>
    <row r="1477" spans="1:19" s="31" customFormat="1" ht="15" customHeight="1" x14ac:dyDescent="0.2">
      <c r="A1477" s="43" t="s">
        <v>1928</v>
      </c>
      <c r="B1477" s="56">
        <f t="shared" si="92"/>
        <v>92.004489600000014</v>
      </c>
      <c r="C1477" s="29">
        <f t="shared" si="93"/>
        <v>102.0049776</v>
      </c>
      <c r="D1477" s="29"/>
      <c r="E1477" s="146">
        <v>28.041600000000003</v>
      </c>
      <c r="F1477" s="146">
        <v>31.089600000000001</v>
      </c>
      <c r="G1477" s="146">
        <v>795.95839999999998</v>
      </c>
      <c r="H1477" s="147">
        <v>792.91039999999998</v>
      </c>
      <c r="I1477" s="125" t="e">
        <f t="shared" si="90"/>
        <v>#N/A</v>
      </c>
      <c r="J1477" s="125" t="e">
        <f t="shared" si="91"/>
        <v>#N/A</v>
      </c>
      <c r="K1477" s="57" t="e">
        <f>VLOOKUP(A1477,'Study area wells'!$A$2:$O$330,6,FALSE)</f>
        <v>#N/A</v>
      </c>
      <c r="L1477" s="56"/>
      <c r="M1477" s="32" t="s">
        <v>2</v>
      </c>
      <c r="N1477" s="83" t="s">
        <v>7</v>
      </c>
      <c r="O1477" s="97"/>
      <c r="P1477" s="148" t="s">
        <v>15</v>
      </c>
      <c r="Q1477" s="118"/>
      <c r="R1477" s="124"/>
      <c r="S1477" s="102"/>
    </row>
    <row r="1478" spans="1:19" ht="15" customHeight="1" x14ac:dyDescent="0.2">
      <c r="A1478" s="44" t="s">
        <v>1929</v>
      </c>
      <c r="B1478" s="48">
        <f t="shared" si="92"/>
        <v>0</v>
      </c>
      <c r="C1478" s="15">
        <f t="shared" si="93"/>
        <v>89.004343200000008</v>
      </c>
      <c r="E1478" s="149">
        <v>0</v>
      </c>
      <c r="F1478" s="149">
        <v>27.127200000000002</v>
      </c>
      <c r="G1478" s="149">
        <v>709</v>
      </c>
      <c r="H1478" s="150">
        <v>681.87279999999998</v>
      </c>
      <c r="I1478" s="125" t="e">
        <f t="shared" si="90"/>
        <v>#N/A</v>
      </c>
      <c r="J1478" s="125" t="e">
        <f t="shared" si="91"/>
        <v>#N/A</v>
      </c>
      <c r="K1478" s="57" t="e">
        <f>VLOOKUP(A1478,'Study area wells'!$A$2:$O$330,6,FALSE)</f>
        <v>#N/A</v>
      </c>
      <c r="M1478" s="23" t="s">
        <v>1263</v>
      </c>
      <c r="N1478" s="64" t="s">
        <v>1102</v>
      </c>
      <c r="P1478" s="151" t="s">
        <v>14</v>
      </c>
    </row>
    <row r="1479" spans="1:19" ht="15" customHeight="1" x14ac:dyDescent="0.2">
      <c r="A1479" s="44" t="s">
        <v>1929</v>
      </c>
      <c r="B1479" s="48">
        <f t="shared" si="92"/>
        <v>89.004343200000008</v>
      </c>
      <c r="C1479" s="15">
        <f t="shared" si="93"/>
        <v>200.00976</v>
      </c>
      <c r="E1479" s="149">
        <v>27.127200000000002</v>
      </c>
      <c r="F1479" s="149">
        <v>60.96</v>
      </c>
      <c r="G1479" s="149">
        <v>681.87279999999998</v>
      </c>
      <c r="H1479" s="150">
        <v>648.04</v>
      </c>
      <c r="I1479" s="125" t="e">
        <f t="shared" si="90"/>
        <v>#N/A</v>
      </c>
      <c r="J1479" s="125" t="e">
        <f t="shared" si="91"/>
        <v>#N/A</v>
      </c>
      <c r="K1479" s="57" t="e">
        <f>VLOOKUP(A1479,'Study area wells'!$A$2:$O$330,6,FALSE)</f>
        <v>#N/A</v>
      </c>
      <c r="M1479" s="23" t="s">
        <v>1263</v>
      </c>
      <c r="N1479" s="64" t="s">
        <v>1102</v>
      </c>
      <c r="P1479" s="151" t="s">
        <v>14</v>
      </c>
    </row>
    <row r="1480" spans="1:19" ht="15" customHeight="1" x14ac:dyDescent="0.2">
      <c r="A1480" s="44" t="s">
        <v>1929</v>
      </c>
      <c r="B1480" s="48">
        <f t="shared" si="92"/>
        <v>200.00976</v>
      </c>
      <c r="C1480" s="15">
        <f t="shared" si="93"/>
        <v>253.01234640000001</v>
      </c>
      <c r="E1480" s="149">
        <v>60.96</v>
      </c>
      <c r="F1480" s="149">
        <v>77.114400000000003</v>
      </c>
      <c r="G1480" s="149">
        <v>648.04</v>
      </c>
      <c r="H1480" s="150">
        <v>631.88559999999995</v>
      </c>
      <c r="I1480" s="125" t="e">
        <f t="shared" ref="I1480:I1543" si="94">K1480-E1480</f>
        <v>#N/A</v>
      </c>
      <c r="J1480" s="125" t="e">
        <f t="shared" ref="J1480:J1543" si="95">K1480-F1480</f>
        <v>#N/A</v>
      </c>
      <c r="K1480" s="57" t="e">
        <f>VLOOKUP(A1480,'Study area wells'!$A$2:$O$330,6,FALSE)</f>
        <v>#N/A</v>
      </c>
      <c r="M1480" s="23" t="s">
        <v>5</v>
      </c>
      <c r="N1480" s="64" t="s">
        <v>1894</v>
      </c>
      <c r="P1480" s="151" t="s">
        <v>34</v>
      </c>
    </row>
    <row r="1481" spans="1:19" ht="15" customHeight="1" x14ac:dyDescent="0.2">
      <c r="A1481" s="44" t="s">
        <v>1929</v>
      </c>
      <c r="B1481" s="48">
        <f t="shared" si="92"/>
        <v>253.01234640000001</v>
      </c>
      <c r="C1481" s="15">
        <f t="shared" si="93"/>
        <v>269.01312720000004</v>
      </c>
      <c r="E1481" s="149">
        <v>77.114400000000003</v>
      </c>
      <c r="F1481" s="149">
        <v>81.991200000000006</v>
      </c>
      <c r="G1481" s="149">
        <v>631.88559999999995</v>
      </c>
      <c r="H1481" s="150">
        <v>627.00879999999995</v>
      </c>
      <c r="I1481" s="125" t="e">
        <f t="shared" si="94"/>
        <v>#N/A</v>
      </c>
      <c r="J1481" s="125" t="e">
        <f t="shared" si="95"/>
        <v>#N/A</v>
      </c>
      <c r="K1481" s="57" t="e">
        <f>VLOOKUP(A1481,'Study area wells'!$A$2:$O$330,6,FALSE)</f>
        <v>#N/A</v>
      </c>
      <c r="M1481" s="23" t="s">
        <v>1</v>
      </c>
      <c r="N1481" s="64" t="s">
        <v>7</v>
      </c>
      <c r="P1481" s="151" t="s">
        <v>10</v>
      </c>
    </row>
    <row r="1482" spans="1:19" ht="15" customHeight="1" x14ac:dyDescent="0.2">
      <c r="A1482" s="44" t="s">
        <v>1929</v>
      </c>
      <c r="B1482" s="48">
        <f t="shared" si="92"/>
        <v>269.01312720000004</v>
      </c>
      <c r="C1482" s="15">
        <f t="shared" si="93"/>
        <v>302.01473759999999</v>
      </c>
      <c r="E1482" s="149">
        <v>81.991200000000006</v>
      </c>
      <c r="F1482" s="149">
        <v>92.049599999999998</v>
      </c>
      <c r="G1482" s="149">
        <v>627.00879999999995</v>
      </c>
      <c r="H1482" s="150">
        <v>616.95039999999995</v>
      </c>
      <c r="I1482" s="125" t="e">
        <f t="shared" si="94"/>
        <v>#N/A</v>
      </c>
      <c r="J1482" s="125" t="e">
        <f t="shared" si="95"/>
        <v>#N/A</v>
      </c>
      <c r="K1482" s="57" t="e">
        <f>VLOOKUP(A1482,'Study area wells'!$A$2:$O$330,6,FALSE)</f>
        <v>#N/A</v>
      </c>
      <c r="M1482" s="23" t="s">
        <v>2</v>
      </c>
      <c r="N1482" s="64" t="s">
        <v>7</v>
      </c>
      <c r="P1482" s="151" t="s">
        <v>15</v>
      </c>
    </row>
    <row r="1483" spans="1:19" s="22" customFormat="1" ht="15" customHeight="1" x14ac:dyDescent="0.2">
      <c r="A1483" s="45" t="s">
        <v>1930</v>
      </c>
      <c r="B1483" s="50">
        <f t="shared" si="92"/>
        <v>0</v>
      </c>
      <c r="C1483" s="19">
        <f t="shared" si="93"/>
        <v>140.00683200000003</v>
      </c>
      <c r="D1483" s="19"/>
      <c r="E1483" s="152">
        <v>0</v>
      </c>
      <c r="F1483" s="152">
        <v>42.672000000000004</v>
      </c>
      <c r="G1483" s="152">
        <v>692</v>
      </c>
      <c r="H1483" s="153">
        <v>649.32799999999997</v>
      </c>
      <c r="I1483" s="125" t="e">
        <f t="shared" si="94"/>
        <v>#N/A</v>
      </c>
      <c r="J1483" s="125" t="e">
        <f t="shared" si="95"/>
        <v>#N/A</v>
      </c>
      <c r="K1483" s="57" t="e">
        <f>VLOOKUP(A1483,'Study area wells'!$A$2:$O$330,6,FALSE)</f>
        <v>#N/A</v>
      </c>
      <c r="L1483" s="50"/>
      <c r="M1483" s="37" t="s">
        <v>3</v>
      </c>
      <c r="N1483" s="84" t="s">
        <v>1102</v>
      </c>
      <c r="O1483" s="98"/>
      <c r="P1483" s="154" t="s">
        <v>11</v>
      </c>
      <c r="Q1483" s="113"/>
      <c r="R1483" s="121"/>
      <c r="S1483" s="99"/>
    </row>
    <row r="1484" spans="1:19" s="22" customFormat="1" ht="15" customHeight="1" x14ac:dyDescent="0.2">
      <c r="A1484" s="45" t="s">
        <v>1930</v>
      </c>
      <c r="B1484" s="50">
        <f t="shared" si="92"/>
        <v>140.00683200000003</v>
      </c>
      <c r="C1484" s="19">
        <f t="shared" si="93"/>
        <v>262.01278560000003</v>
      </c>
      <c r="D1484" s="19"/>
      <c r="E1484" s="152">
        <v>42.672000000000004</v>
      </c>
      <c r="F1484" s="152">
        <v>79.857600000000005</v>
      </c>
      <c r="G1484" s="152">
        <v>649.32799999999997</v>
      </c>
      <c r="H1484" s="153">
        <v>612.14239999999995</v>
      </c>
      <c r="I1484" s="125" t="e">
        <f t="shared" si="94"/>
        <v>#N/A</v>
      </c>
      <c r="J1484" s="125" t="e">
        <f t="shared" si="95"/>
        <v>#N/A</v>
      </c>
      <c r="K1484" s="57" t="e">
        <f>VLOOKUP(A1484,'Study area wells'!$A$2:$O$330,6,FALSE)</f>
        <v>#N/A</v>
      </c>
      <c r="L1484" s="50"/>
      <c r="M1484" s="37" t="s">
        <v>1263</v>
      </c>
      <c r="N1484" s="84" t="s">
        <v>1102</v>
      </c>
      <c r="O1484" s="98"/>
      <c r="P1484" s="154" t="s">
        <v>14</v>
      </c>
      <c r="Q1484" s="113"/>
      <c r="R1484" s="121"/>
      <c r="S1484" s="99"/>
    </row>
    <row r="1485" spans="1:19" s="22" customFormat="1" ht="15" customHeight="1" x14ac:dyDescent="0.2">
      <c r="A1485" s="45" t="s">
        <v>1930</v>
      </c>
      <c r="B1485" s="50">
        <f t="shared" si="92"/>
        <v>262.01278560000003</v>
      </c>
      <c r="C1485" s="19">
        <f t="shared" si="93"/>
        <v>272.01327360000005</v>
      </c>
      <c r="D1485" s="19"/>
      <c r="E1485" s="152">
        <v>79.857600000000005</v>
      </c>
      <c r="F1485" s="152">
        <v>82.905600000000007</v>
      </c>
      <c r="G1485" s="152">
        <v>612.14239999999995</v>
      </c>
      <c r="H1485" s="153">
        <v>609.09439999999995</v>
      </c>
      <c r="I1485" s="125" t="e">
        <f t="shared" si="94"/>
        <v>#N/A</v>
      </c>
      <c r="J1485" s="125" t="e">
        <f t="shared" si="95"/>
        <v>#N/A</v>
      </c>
      <c r="K1485" s="57" t="e">
        <f>VLOOKUP(A1485,'Study area wells'!$A$2:$O$330,6,FALSE)</f>
        <v>#N/A</v>
      </c>
      <c r="L1485" s="50"/>
      <c r="M1485" s="37" t="s">
        <v>36</v>
      </c>
      <c r="N1485" s="84" t="s">
        <v>1894</v>
      </c>
      <c r="O1485" s="98"/>
      <c r="P1485" s="154" t="s">
        <v>1187</v>
      </c>
      <c r="Q1485" s="113"/>
      <c r="R1485" s="121"/>
      <c r="S1485" s="99"/>
    </row>
    <row r="1486" spans="1:19" s="22" customFormat="1" ht="15" customHeight="1" x14ac:dyDescent="0.2">
      <c r="A1486" s="45" t="s">
        <v>1930</v>
      </c>
      <c r="B1486" s="50">
        <f t="shared" si="92"/>
        <v>272.01327360000005</v>
      </c>
      <c r="C1486" s="19">
        <f t="shared" si="93"/>
        <v>285.01390800000001</v>
      </c>
      <c r="D1486" s="19"/>
      <c r="E1486" s="152">
        <v>82.905600000000007</v>
      </c>
      <c r="F1486" s="152">
        <v>86.868000000000009</v>
      </c>
      <c r="G1486" s="152">
        <v>609.09439999999995</v>
      </c>
      <c r="H1486" s="153">
        <v>605.13199999999995</v>
      </c>
      <c r="I1486" s="125" t="e">
        <f t="shared" si="94"/>
        <v>#N/A</v>
      </c>
      <c r="J1486" s="125" t="e">
        <f t="shared" si="95"/>
        <v>#N/A</v>
      </c>
      <c r="K1486" s="57" t="e">
        <f>VLOOKUP(A1486,'Study area wells'!$A$2:$O$330,6,FALSE)</f>
        <v>#N/A</v>
      </c>
      <c r="L1486" s="50"/>
      <c r="M1486" s="37" t="s">
        <v>3</v>
      </c>
      <c r="N1486" s="84" t="s">
        <v>1102</v>
      </c>
      <c r="O1486" s="98"/>
      <c r="P1486" s="154" t="s">
        <v>21</v>
      </c>
      <c r="Q1486" s="113"/>
      <c r="R1486" s="121"/>
      <c r="S1486" s="99"/>
    </row>
    <row r="1487" spans="1:19" s="22" customFormat="1" ht="15" customHeight="1" x14ac:dyDescent="0.2">
      <c r="A1487" s="45" t="s">
        <v>1930</v>
      </c>
      <c r="B1487" s="50">
        <f t="shared" si="92"/>
        <v>285.01390800000001</v>
      </c>
      <c r="C1487" s="19">
        <f t="shared" si="93"/>
        <v>310.015128</v>
      </c>
      <c r="D1487" s="19"/>
      <c r="E1487" s="152">
        <v>86.868000000000009</v>
      </c>
      <c r="F1487" s="152">
        <v>94.488</v>
      </c>
      <c r="G1487" s="152">
        <v>605.13199999999995</v>
      </c>
      <c r="H1487" s="153">
        <v>597.51199999999994</v>
      </c>
      <c r="I1487" s="125" t="e">
        <f t="shared" si="94"/>
        <v>#N/A</v>
      </c>
      <c r="J1487" s="125" t="e">
        <f t="shared" si="95"/>
        <v>#N/A</v>
      </c>
      <c r="K1487" s="57" t="e">
        <f>VLOOKUP(A1487,'Study area wells'!$A$2:$O$330,6,FALSE)</f>
        <v>#N/A</v>
      </c>
      <c r="L1487" s="50"/>
      <c r="M1487" s="37" t="s">
        <v>36</v>
      </c>
      <c r="N1487" s="84" t="s">
        <v>1894</v>
      </c>
      <c r="O1487" s="98"/>
      <c r="P1487" s="154" t="s">
        <v>1187</v>
      </c>
      <c r="Q1487" s="113"/>
      <c r="R1487" s="121"/>
      <c r="S1487" s="99"/>
    </row>
    <row r="1488" spans="1:19" s="22" customFormat="1" ht="15" customHeight="1" x14ac:dyDescent="0.2">
      <c r="A1488" s="45" t="s">
        <v>1930</v>
      </c>
      <c r="B1488" s="50">
        <f t="shared" si="92"/>
        <v>310.015128</v>
      </c>
      <c r="C1488" s="19">
        <f t="shared" si="93"/>
        <v>352.01717760000002</v>
      </c>
      <c r="D1488" s="19"/>
      <c r="E1488" s="152">
        <v>94.488</v>
      </c>
      <c r="F1488" s="152">
        <v>107.28960000000001</v>
      </c>
      <c r="G1488" s="152">
        <v>597.51199999999994</v>
      </c>
      <c r="H1488" s="153">
        <v>584.71039999999994</v>
      </c>
      <c r="I1488" s="125" t="e">
        <f t="shared" si="94"/>
        <v>#N/A</v>
      </c>
      <c r="J1488" s="125" t="e">
        <f t="shared" si="95"/>
        <v>#N/A</v>
      </c>
      <c r="K1488" s="57" t="e">
        <f>VLOOKUP(A1488,'Study area wells'!$A$2:$O$330,6,FALSE)</f>
        <v>#N/A</v>
      </c>
      <c r="L1488" s="50"/>
      <c r="M1488" s="37" t="s">
        <v>1263</v>
      </c>
      <c r="N1488" s="84" t="s">
        <v>1102</v>
      </c>
      <c r="O1488" s="98"/>
      <c r="P1488" s="154" t="s">
        <v>14</v>
      </c>
      <c r="Q1488" s="113"/>
      <c r="R1488" s="121"/>
      <c r="S1488" s="99"/>
    </row>
    <row r="1489" spans="1:19" s="22" customFormat="1" ht="15" customHeight="1" x14ac:dyDescent="0.2">
      <c r="A1489" s="45" t="s">
        <v>1930</v>
      </c>
      <c r="B1489" s="50">
        <f t="shared" si="92"/>
        <v>352.01717760000002</v>
      </c>
      <c r="C1489" s="19">
        <f t="shared" si="93"/>
        <v>360.01756800000004</v>
      </c>
      <c r="D1489" s="19"/>
      <c r="E1489" s="152">
        <v>107.28960000000001</v>
      </c>
      <c r="F1489" s="152">
        <v>109.72800000000001</v>
      </c>
      <c r="G1489" s="152">
        <v>584.71039999999994</v>
      </c>
      <c r="H1489" s="153">
        <v>582.27199999999993</v>
      </c>
      <c r="I1489" s="125" t="e">
        <f t="shared" si="94"/>
        <v>#N/A</v>
      </c>
      <c r="J1489" s="125" t="e">
        <f t="shared" si="95"/>
        <v>#N/A</v>
      </c>
      <c r="K1489" s="57" t="e">
        <f>VLOOKUP(A1489,'Study area wells'!$A$2:$O$330,6,FALSE)</f>
        <v>#N/A</v>
      </c>
      <c r="L1489" s="50"/>
      <c r="M1489" s="37" t="s">
        <v>36</v>
      </c>
      <c r="N1489" s="84" t="s">
        <v>1894</v>
      </c>
      <c r="O1489" s="98"/>
      <c r="P1489" s="154" t="s">
        <v>1187</v>
      </c>
      <c r="Q1489" s="113"/>
      <c r="R1489" s="121"/>
      <c r="S1489" s="99"/>
    </row>
    <row r="1490" spans="1:19" s="22" customFormat="1" ht="15" customHeight="1" x14ac:dyDescent="0.2">
      <c r="A1490" s="45" t="s">
        <v>1930</v>
      </c>
      <c r="B1490" s="50">
        <f t="shared" si="92"/>
        <v>360.01756800000004</v>
      </c>
      <c r="C1490" s="19">
        <f t="shared" si="93"/>
        <v>368.01795840000005</v>
      </c>
      <c r="D1490" s="19"/>
      <c r="E1490" s="152">
        <v>109.72800000000001</v>
      </c>
      <c r="F1490" s="152">
        <v>112.16640000000001</v>
      </c>
      <c r="G1490" s="152">
        <v>582.27199999999993</v>
      </c>
      <c r="H1490" s="153">
        <v>579.83359999999993</v>
      </c>
      <c r="I1490" s="125" t="e">
        <f t="shared" si="94"/>
        <v>#N/A</v>
      </c>
      <c r="J1490" s="125" t="e">
        <f t="shared" si="95"/>
        <v>#N/A</v>
      </c>
      <c r="K1490" s="57" t="e">
        <f>VLOOKUP(A1490,'Study area wells'!$A$2:$O$330,6,FALSE)</f>
        <v>#N/A</v>
      </c>
      <c r="L1490" s="50"/>
      <c r="M1490" s="37" t="s">
        <v>1263</v>
      </c>
      <c r="N1490" s="84" t="s">
        <v>1102</v>
      </c>
      <c r="O1490" s="98"/>
      <c r="P1490" s="154" t="s">
        <v>14</v>
      </c>
      <c r="Q1490" s="113"/>
      <c r="R1490" s="121"/>
      <c r="S1490" s="99"/>
    </row>
    <row r="1491" spans="1:19" s="22" customFormat="1" ht="15" customHeight="1" x14ac:dyDescent="0.2">
      <c r="A1491" s="45" t="s">
        <v>1930</v>
      </c>
      <c r="B1491" s="50">
        <f t="shared" si="92"/>
        <v>368.01795840000005</v>
      </c>
      <c r="C1491" s="19">
        <f t="shared" si="93"/>
        <v>378.01844640000007</v>
      </c>
      <c r="D1491" s="19"/>
      <c r="E1491" s="152">
        <v>112.16640000000001</v>
      </c>
      <c r="F1491" s="152">
        <v>115.21440000000001</v>
      </c>
      <c r="G1491" s="152">
        <v>579.83359999999993</v>
      </c>
      <c r="H1491" s="153">
        <v>576.78559999999993</v>
      </c>
      <c r="I1491" s="125" t="e">
        <f t="shared" si="94"/>
        <v>#N/A</v>
      </c>
      <c r="J1491" s="125" t="e">
        <f t="shared" si="95"/>
        <v>#N/A</v>
      </c>
      <c r="K1491" s="57" t="e">
        <f>VLOOKUP(A1491,'Study area wells'!$A$2:$O$330,6,FALSE)</f>
        <v>#N/A</v>
      </c>
      <c r="L1491" s="50"/>
      <c r="M1491" s="37" t="s">
        <v>42</v>
      </c>
      <c r="N1491" s="84" t="s">
        <v>1894</v>
      </c>
      <c r="O1491" s="98"/>
      <c r="P1491" s="154" t="s">
        <v>599</v>
      </c>
      <c r="Q1491" s="113"/>
      <c r="R1491" s="121"/>
      <c r="S1491" s="99"/>
    </row>
    <row r="1492" spans="1:19" s="22" customFormat="1" ht="15" customHeight="1" x14ac:dyDescent="0.2">
      <c r="A1492" s="45" t="s">
        <v>1930</v>
      </c>
      <c r="B1492" s="50">
        <f t="shared" si="92"/>
        <v>378.01844640000007</v>
      </c>
      <c r="C1492" s="19">
        <f t="shared" si="93"/>
        <v>387.01888560000003</v>
      </c>
      <c r="D1492" s="19"/>
      <c r="E1492" s="152">
        <v>115.21440000000001</v>
      </c>
      <c r="F1492" s="152">
        <v>117.9576</v>
      </c>
      <c r="G1492" s="152">
        <v>576.78559999999993</v>
      </c>
      <c r="H1492" s="153">
        <v>574.04240000000004</v>
      </c>
      <c r="I1492" s="125" t="e">
        <f t="shared" si="94"/>
        <v>#N/A</v>
      </c>
      <c r="J1492" s="125" t="e">
        <f t="shared" si="95"/>
        <v>#N/A</v>
      </c>
      <c r="K1492" s="57" t="e">
        <f>VLOOKUP(A1492,'Study area wells'!$A$2:$O$330,6,FALSE)</f>
        <v>#N/A</v>
      </c>
      <c r="L1492" s="50"/>
      <c r="M1492" s="37" t="s">
        <v>36</v>
      </c>
      <c r="N1492" s="84" t="s">
        <v>1894</v>
      </c>
      <c r="O1492" s="98"/>
      <c r="P1492" s="154" t="s">
        <v>1187</v>
      </c>
      <c r="Q1492" s="113"/>
      <c r="R1492" s="121"/>
      <c r="S1492" s="99"/>
    </row>
    <row r="1493" spans="1:19" s="31" customFormat="1" ht="15" customHeight="1" x14ac:dyDescent="0.2">
      <c r="A1493" s="43" t="s">
        <v>1931</v>
      </c>
      <c r="B1493" s="56">
        <f t="shared" si="92"/>
        <v>0</v>
      </c>
      <c r="C1493" s="29">
        <f t="shared" si="93"/>
        <v>10.000488000000001</v>
      </c>
      <c r="D1493" s="29"/>
      <c r="E1493" s="146">
        <v>0</v>
      </c>
      <c r="F1493" s="146">
        <v>3.048</v>
      </c>
      <c r="G1493" s="146">
        <v>757</v>
      </c>
      <c r="H1493" s="147">
        <v>753.952</v>
      </c>
      <c r="I1493" s="125" t="e">
        <f t="shared" si="94"/>
        <v>#N/A</v>
      </c>
      <c r="J1493" s="125" t="e">
        <f t="shared" si="95"/>
        <v>#N/A</v>
      </c>
      <c r="K1493" s="57" t="e">
        <f>VLOOKUP(A1493,'Study area wells'!$A$2:$O$330,6,FALSE)</f>
        <v>#N/A</v>
      </c>
      <c r="L1493" s="56"/>
      <c r="M1493" s="32" t="s">
        <v>3</v>
      </c>
      <c r="N1493" s="83" t="s">
        <v>1102</v>
      </c>
      <c r="O1493" s="97"/>
      <c r="P1493" s="148" t="s">
        <v>11</v>
      </c>
      <c r="Q1493" s="118"/>
      <c r="R1493" s="124"/>
      <c r="S1493" s="102"/>
    </row>
    <row r="1494" spans="1:19" s="31" customFormat="1" ht="15" customHeight="1" x14ac:dyDescent="0.2">
      <c r="A1494" s="43" t="s">
        <v>1931</v>
      </c>
      <c r="B1494" s="56">
        <f t="shared" si="92"/>
        <v>10.000488000000001</v>
      </c>
      <c r="C1494" s="29">
        <f t="shared" si="93"/>
        <v>68.003318400000012</v>
      </c>
      <c r="D1494" s="29"/>
      <c r="E1494" s="146">
        <v>3.048</v>
      </c>
      <c r="F1494" s="146">
        <v>20.726400000000002</v>
      </c>
      <c r="G1494" s="146">
        <v>753.952</v>
      </c>
      <c r="H1494" s="147">
        <v>736.27359999999999</v>
      </c>
      <c r="I1494" s="125" t="e">
        <f t="shared" si="94"/>
        <v>#N/A</v>
      </c>
      <c r="J1494" s="125" t="e">
        <f t="shared" si="95"/>
        <v>#N/A</v>
      </c>
      <c r="K1494" s="57" t="e">
        <f>VLOOKUP(A1494,'Study area wells'!$A$2:$O$330,6,FALSE)</f>
        <v>#N/A</v>
      </c>
      <c r="L1494" s="56"/>
      <c r="M1494" s="32" t="s">
        <v>3</v>
      </c>
      <c r="N1494" s="83" t="s">
        <v>1102</v>
      </c>
      <c r="O1494" s="97"/>
      <c r="P1494" s="148" t="s">
        <v>21</v>
      </c>
      <c r="Q1494" s="118"/>
      <c r="R1494" s="124"/>
      <c r="S1494" s="102"/>
    </row>
    <row r="1495" spans="1:19" s="31" customFormat="1" ht="15" customHeight="1" x14ac:dyDescent="0.2">
      <c r="A1495" s="43" t="s">
        <v>1931</v>
      </c>
      <c r="B1495" s="56">
        <f t="shared" si="92"/>
        <v>68.003318400000012</v>
      </c>
      <c r="C1495" s="29">
        <f t="shared" si="93"/>
        <v>185.00902800000003</v>
      </c>
      <c r="D1495" s="29"/>
      <c r="E1495" s="146">
        <v>20.726400000000002</v>
      </c>
      <c r="F1495" s="146">
        <v>56.388000000000005</v>
      </c>
      <c r="G1495" s="146">
        <v>736.27359999999999</v>
      </c>
      <c r="H1495" s="147">
        <v>700.61199999999997</v>
      </c>
      <c r="I1495" s="125" t="e">
        <f t="shared" si="94"/>
        <v>#N/A</v>
      </c>
      <c r="J1495" s="125" t="e">
        <f t="shared" si="95"/>
        <v>#N/A</v>
      </c>
      <c r="K1495" s="57" t="e">
        <f>VLOOKUP(A1495,'Study area wells'!$A$2:$O$330,6,FALSE)</f>
        <v>#N/A</v>
      </c>
      <c r="L1495" s="56"/>
      <c r="M1495" s="32" t="s">
        <v>3</v>
      </c>
      <c r="N1495" s="83" t="s">
        <v>1102</v>
      </c>
      <c r="O1495" s="97"/>
      <c r="P1495" s="148" t="s">
        <v>21</v>
      </c>
      <c r="Q1495" s="118"/>
      <c r="R1495" s="124"/>
      <c r="S1495" s="102"/>
    </row>
    <row r="1496" spans="1:19" s="31" customFormat="1" ht="15" customHeight="1" x14ac:dyDescent="0.2">
      <c r="A1496" s="43" t="s">
        <v>1931</v>
      </c>
      <c r="B1496" s="56">
        <f t="shared" si="92"/>
        <v>185.00902800000003</v>
      </c>
      <c r="C1496" s="29">
        <f t="shared" si="93"/>
        <v>222.01083360000001</v>
      </c>
      <c r="D1496" s="29"/>
      <c r="E1496" s="146">
        <v>56.388000000000005</v>
      </c>
      <c r="F1496" s="146">
        <v>67.665599999999998</v>
      </c>
      <c r="G1496" s="146">
        <v>700.61199999999997</v>
      </c>
      <c r="H1496" s="147">
        <v>689.33439999999996</v>
      </c>
      <c r="I1496" s="125" t="e">
        <f t="shared" si="94"/>
        <v>#N/A</v>
      </c>
      <c r="J1496" s="125" t="e">
        <f t="shared" si="95"/>
        <v>#N/A</v>
      </c>
      <c r="K1496" s="57" t="e">
        <f>VLOOKUP(A1496,'Study area wells'!$A$2:$O$330,6,FALSE)</f>
        <v>#N/A</v>
      </c>
      <c r="L1496" s="56"/>
      <c r="M1496" s="32" t="s">
        <v>36</v>
      </c>
      <c r="N1496" s="83" t="s">
        <v>1894</v>
      </c>
      <c r="O1496" s="97"/>
      <c r="P1496" s="148" t="s">
        <v>1187</v>
      </c>
      <c r="Q1496" s="118"/>
      <c r="R1496" s="124"/>
      <c r="S1496" s="102"/>
    </row>
    <row r="1497" spans="1:19" s="31" customFormat="1" ht="15" customHeight="1" x14ac:dyDescent="0.2">
      <c r="A1497" s="43" t="s">
        <v>1931</v>
      </c>
      <c r="B1497" s="56">
        <f t="shared" si="92"/>
        <v>222.01083360000001</v>
      </c>
      <c r="C1497" s="29">
        <f t="shared" si="93"/>
        <v>234.01141920000001</v>
      </c>
      <c r="D1497" s="29"/>
      <c r="E1497" s="146">
        <v>67.665599999999998</v>
      </c>
      <c r="F1497" s="146">
        <v>71.3232</v>
      </c>
      <c r="G1497" s="146">
        <v>689.33439999999996</v>
      </c>
      <c r="H1497" s="147">
        <v>685.67679999999996</v>
      </c>
      <c r="I1497" s="125" t="e">
        <f t="shared" si="94"/>
        <v>#N/A</v>
      </c>
      <c r="J1497" s="125" t="e">
        <f t="shared" si="95"/>
        <v>#N/A</v>
      </c>
      <c r="K1497" s="57" t="e">
        <f>VLOOKUP(A1497,'Study area wells'!$A$2:$O$330,6,FALSE)</f>
        <v>#N/A</v>
      </c>
      <c r="L1497" s="56"/>
      <c r="M1497" s="32" t="s">
        <v>5</v>
      </c>
      <c r="N1497" s="83" t="s">
        <v>1894</v>
      </c>
      <c r="O1497" s="97"/>
      <c r="P1497" s="148" t="s">
        <v>34</v>
      </c>
      <c r="Q1497" s="118"/>
      <c r="R1497" s="124"/>
      <c r="S1497" s="102"/>
    </row>
    <row r="1498" spans="1:19" s="31" customFormat="1" ht="15" customHeight="1" x14ac:dyDescent="0.2">
      <c r="A1498" s="43" t="s">
        <v>1931</v>
      </c>
      <c r="B1498" s="56">
        <f t="shared" si="92"/>
        <v>234.01141920000001</v>
      </c>
      <c r="C1498" s="29">
        <f t="shared" si="93"/>
        <v>254.01239520000001</v>
      </c>
      <c r="D1498" s="29"/>
      <c r="E1498" s="146">
        <v>71.3232</v>
      </c>
      <c r="F1498" s="146">
        <v>77.419200000000004</v>
      </c>
      <c r="G1498" s="146">
        <v>685.67679999999996</v>
      </c>
      <c r="H1498" s="147">
        <v>679.58079999999995</v>
      </c>
      <c r="I1498" s="125" t="e">
        <f t="shared" si="94"/>
        <v>#N/A</v>
      </c>
      <c r="J1498" s="125" t="e">
        <f t="shared" si="95"/>
        <v>#N/A</v>
      </c>
      <c r="K1498" s="57" t="e">
        <f>VLOOKUP(A1498,'Study area wells'!$A$2:$O$330,6,FALSE)</f>
        <v>#N/A</v>
      </c>
      <c r="L1498" s="56"/>
      <c r="M1498" s="32" t="s">
        <v>3</v>
      </c>
      <c r="N1498" s="83" t="s">
        <v>1102</v>
      </c>
      <c r="O1498" s="97"/>
      <c r="P1498" s="148" t="s">
        <v>21</v>
      </c>
      <c r="Q1498" s="118"/>
      <c r="R1498" s="124"/>
      <c r="S1498" s="102"/>
    </row>
    <row r="1499" spans="1:19" s="31" customFormat="1" ht="15" customHeight="1" x14ac:dyDescent="0.2">
      <c r="A1499" s="43" t="s">
        <v>1931</v>
      </c>
      <c r="B1499" s="56">
        <f t="shared" si="92"/>
        <v>254.01239520000001</v>
      </c>
      <c r="C1499" s="29">
        <f t="shared" si="93"/>
        <v>260.01268800000003</v>
      </c>
      <c r="D1499" s="29"/>
      <c r="E1499" s="146">
        <v>77.419200000000004</v>
      </c>
      <c r="F1499" s="146">
        <v>79.248000000000005</v>
      </c>
      <c r="G1499" s="146">
        <v>679.58079999999995</v>
      </c>
      <c r="H1499" s="147">
        <v>677.75199999999995</v>
      </c>
      <c r="I1499" s="125" t="e">
        <f t="shared" si="94"/>
        <v>#N/A</v>
      </c>
      <c r="J1499" s="125" t="e">
        <f t="shared" si="95"/>
        <v>#N/A</v>
      </c>
      <c r="K1499" s="57" t="e">
        <f>VLOOKUP(A1499,'Study area wells'!$A$2:$O$330,6,FALSE)</f>
        <v>#N/A</v>
      </c>
      <c r="L1499" s="56"/>
      <c r="M1499" s="32" t="s">
        <v>2</v>
      </c>
      <c r="N1499" s="83" t="s">
        <v>7</v>
      </c>
      <c r="O1499" s="97"/>
      <c r="P1499" s="148" t="s">
        <v>15</v>
      </c>
      <c r="Q1499" s="118"/>
      <c r="R1499" s="124"/>
      <c r="S1499" s="102"/>
    </row>
    <row r="1500" spans="1:19" ht="15" customHeight="1" x14ac:dyDescent="0.2">
      <c r="A1500" s="44" t="s">
        <v>1932</v>
      </c>
      <c r="B1500" s="48">
        <f t="shared" si="92"/>
        <v>0</v>
      </c>
      <c r="C1500" s="15">
        <f t="shared" si="93"/>
        <v>8.0003904000000006</v>
      </c>
      <c r="E1500" s="149">
        <v>0</v>
      </c>
      <c r="F1500" s="149">
        <v>2.4384000000000001</v>
      </c>
      <c r="G1500" s="149">
        <v>693</v>
      </c>
      <c r="H1500" s="150">
        <v>690.5616</v>
      </c>
      <c r="I1500" s="125" t="e">
        <f t="shared" si="94"/>
        <v>#N/A</v>
      </c>
      <c r="J1500" s="125" t="e">
        <f t="shared" si="95"/>
        <v>#N/A</v>
      </c>
      <c r="K1500" s="57" t="e">
        <f>VLOOKUP(A1500,'Study area wells'!$A$2:$O$330,6,FALSE)</f>
        <v>#N/A</v>
      </c>
      <c r="M1500" s="23" t="s">
        <v>3</v>
      </c>
      <c r="N1500" s="64" t="s">
        <v>1102</v>
      </c>
      <c r="P1500" s="151" t="s">
        <v>21</v>
      </c>
    </row>
    <row r="1501" spans="1:19" ht="15" customHeight="1" x14ac:dyDescent="0.2">
      <c r="A1501" s="44" t="s">
        <v>1932</v>
      </c>
      <c r="B1501" s="48">
        <f t="shared" si="92"/>
        <v>8.0003904000000006</v>
      </c>
      <c r="C1501" s="15">
        <f t="shared" si="93"/>
        <v>80.003904000000006</v>
      </c>
      <c r="E1501" s="149">
        <v>2.4384000000000001</v>
      </c>
      <c r="F1501" s="149">
        <v>24.384</v>
      </c>
      <c r="G1501" s="149">
        <v>690.5616</v>
      </c>
      <c r="H1501" s="150">
        <v>668.61599999999999</v>
      </c>
      <c r="I1501" s="125" t="e">
        <f t="shared" si="94"/>
        <v>#N/A</v>
      </c>
      <c r="J1501" s="125" t="e">
        <f t="shared" si="95"/>
        <v>#N/A</v>
      </c>
      <c r="K1501" s="57" t="e">
        <f>VLOOKUP(A1501,'Study area wells'!$A$2:$O$330,6,FALSE)</f>
        <v>#N/A</v>
      </c>
      <c r="M1501" s="23" t="s">
        <v>3</v>
      </c>
      <c r="N1501" s="64" t="s">
        <v>1102</v>
      </c>
      <c r="P1501" s="151" t="s">
        <v>11</v>
      </c>
    </row>
    <row r="1502" spans="1:19" ht="15" customHeight="1" x14ac:dyDescent="0.2">
      <c r="A1502" s="44" t="s">
        <v>1932</v>
      </c>
      <c r="B1502" s="48">
        <f t="shared" si="92"/>
        <v>80.003904000000006</v>
      </c>
      <c r="C1502" s="15">
        <f t="shared" si="93"/>
        <v>135.00658800000002</v>
      </c>
      <c r="E1502" s="149">
        <v>24.384</v>
      </c>
      <c r="F1502" s="149">
        <v>41.148000000000003</v>
      </c>
      <c r="G1502" s="149">
        <v>668.61599999999999</v>
      </c>
      <c r="H1502" s="150">
        <v>651.85199999999998</v>
      </c>
      <c r="I1502" s="125" t="e">
        <f t="shared" si="94"/>
        <v>#N/A</v>
      </c>
      <c r="J1502" s="125" t="e">
        <f t="shared" si="95"/>
        <v>#N/A</v>
      </c>
      <c r="K1502" s="57" t="e">
        <f>VLOOKUP(A1502,'Study area wells'!$A$2:$O$330,6,FALSE)</f>
        <v>#N/A</v>
      </c>
      <c r="M1502" s="23" t="s">
        <v>1263</v>
      </c>
      <c r="N1502" s="64" t="s">
        <v>1102</v>
      </c>
      <c r="P1502" s="151" t="s">
        <v>14</v>
      </c>
    </row>
    <row r="1503" spans="1:19" ht="15" customHeight="1" x14ac:dyDescent="0.2">
      <c r="A1503" s="44" t="s">
        <v>1932</v>
      </c>
      <c r="B1503" s="48">
        <f t="shared" si="92"/>
        <v>135.00658800000002</v>
      </c>
      <c r="C1503" s="15">
        <f t="shared" si="93"/>
        <v>185.00902800000003</v>
      </c>
      <c r="E1503" s="149">
        <v>41.148000000000003</v>
      </c>
      <c r="F1503" s="149">
        <v>56.388000000000005</v>
      </c>
      <c r="G1503" s="149">
        <v>651.85199999999998</v>
      </c>
      <c r="H1503" s="150">
        <v>636.61199999999997</v>
      </c>
      <c r="I1503" s="125" t="e">
        <f t="shared" si="94"/>
        <v>#N/A</v>
      </c>
      <c r="J1503" s="125" t="e">
        <f t="shared" si="95"/>
        <v>#N/A</v>
      </c>
      <c r="K1503" s="57" t="e">
        <f>VLOOKUP(A1503,'Study area wells'!$A$2:$O$330,6,FALSE)</f>
        <v>#N/A</v>
      </c>
      <c r="M1503" s="23" t="s">
        <v>44</v>
      </c>
      <c r="N1503" s="64" t="s">
        <v>1102</v>
      </c>
      <c r="P1503" s="151" t="s">
        <v>31</v>
      </c>
    </row>
    <row r="1504" spans="1:19" ht="15" customHeight="1" x14ac:dyDescent="0.2">
      <c r="A1504" s="44" t="s">
        <v>1932</v>
      </c>
      <c r="B1504" s="48">
        <f t="shared" si="92"/>
        <v>185.00902800000003</v>
      </c>
      <c r="C1504" s="15">
        <f t="shared" si="93"/>
        <v>225.01098000000002</v>
      </c>
      <c r="E1504" s="149">
        <v>56.388000000000005</v>
      </c>
      <c r="F1504" s="149">
        <v>68.58</v>
      </c>
      <c r="G1504" s="149">
        <v>636.61199999999997</v>
      </c>
      <c r="H1504" s="150">
        <v>624.41999999999996</v>
      </c>
      <c r="I1504" s="125" t="e">
        <f t="shared" si="94"/>
        <v>#N/A</v>
      </c>
      <c r="J1504" s="125" t="e">
        <f t="shared" si="95"/>
        <v>#N/A</v>
      </c>
      <c r="K1504" s="57" t="e">
        <f>VLOOKUP(A1504,'Study area wells'!$A$2:$O$330,6,FALSE)</f>
        <v>#N/A</v>
      </c>
      <c r="M1504" s="23" t="s">
        <v>5</v>
      </c>
      <c r="N1504" s="64" t="s">
        <v>1894</v>
      </c>
      <c r="P1504" s="151" t="s">
        <v>632</v>
      </c>
    </row>
    <row r="1505" spans="1:19" ht="15" customHeight="1" x14ac:dyDescent="0.2">
      <c r="A1505" s="44" t="s">
        <v>1932</v>
      </c>
      <c r="B1505" s="48">
        <f t="shared" si="92"/>
        <v>225.01098000000002</v>
      </c>
      <c r="C1505" s="15">
        <f t="shared" si="93"/>
        <v>270.01317600000004</v>
      </c>
      <c r="E1505" s="149">
        <v>68.58</v>
      </c>
      <c r="F1505" s="149">
        <v>82.296000000000006</v>
      </c>
      <c r="G1505" s="149">
        <v>624.41999999999996</v>
      </c>
      <c r="H1505" s="150">
        <v>610.70399999999995</v>
      </c>
      <c r="I1505" s="125" t="e">
        <f t="shared" si="94"/>
        <v>#N/A</v>
      </c>
      <c r="J1505" s="125" t="e">
        <f t="shared" si="95"/>
        <v>#N/A</v>
      </c>
      <c r="K1505" s="57" t="e">
        <f>VLOOKUP(A1505,'Study area wells'!$A$2:$O$330,6,FALSE)</f>
        <v>#N/A</v>
      </c>
      <c r="M1505" s="23" t="s">
        <v>5</v>
      </c>
      <c r="N1505" s="64" t="s">
        <v>1894</v>
      </c>
      <c r="P1505" s="151" t="s">
        <v>34</v>
      </c>
    </row>
    <row r="1506" spans="1:19" ht="15" customHeight="1" x14ac:dyDescent="0.2">
      <c r="A1506" s="44" t="s">
        <v>1932</v>
      </c>
      <c r="B1506" s="48">
        <f t="shared" si="92"/>
        <v>270.01317600000004</v>
      </c>
      <c r="C1506" s="15">
        <f t="shared" si="93"/>
        <v>300.01463999999999</v>
      </c>
      <c r="E1506" s="149">
        <v>82.296000000000006</v>
      </c>
      <c r="F1506" s="149">
        <v>91.44</v>
      </c>
      <c r="G1506" s="149">
        <v>610.70399999999995</v>
      </c>
      <c r="H1506" s="150">
        <v>601.55999999999995</v>
      </c>
      <c r="I1506" s="125" t="e">
        <f t="shared" si="94"/>
        <v>#N/A</v>
      </c>
      <c r="J1506" s="125" t="e">
        <f t="shared" si="95"/>
        <v>#N/A</v>
      </c>
      <c r="K1506" s="57" t="e">
        <f>VLOOKUP(A1506,'Study area wells'!$A$2:$O$330,6,FALSE)</f>
        <v>#N/A</v>
      </c>
      <c r="M1506" s="23" t="s">
        <v>1091</v>
      </c>
      <c r="N1506" s="64" t="s">
        <v>7</v>
      </c>
      <c r="P1506" s="151" t="s">
        <v>13</v>
      </c>
    </row>
    <row r="1507" spans="1:19" s="31" customFormat="1" ht="15" customHeight="1" x14ac:dyDescent="0.2">
      <c r="A1507" s="43" t="s">
        <v>1933</v>
      </c>
      <c r="B1507" s="56">
        <f t="shared" si="92"/>
        <v>0</v>
      </c>
      <c r="C1507" s="29">
        <f t="shared" si="93"/>
        <v>10.000488000000001</v>
      </c>
      <c r="D1507" s="29"/>
      <c r="E1507" s="146">
        <v>0</v>
      </c>
      <c r="F1507" s="146">
        <v>3.048</v>
      </c>
      <c r="G1507" s="146">
        <v>715</v>
      </c>
      <c r="H1507" s="147">
        <v>711.952</v>
      </c>
      <c r="I1507" s="125" t="e">
        <f t="shared" si="94"/>
        <v>#N/A</v>
      </c>
      <c r="J1507" s="125" t="e">
        <f t="shared" si="95"/>
        <v>#N/A</v>
      </c>
      <c r="K1507" s="57" t="e">
        <f>VLOOKUP(A1507,'Study area wells'!$A$2:$O$330,6,FALSE)</f>
        <v>#N/A</v>
      </c>
      <c r="L1507" s="56"/>
      <c r="M1507" s="32" t="s">
        <v>5</v>
      </c>
      <c r="N1507" s="83" t="s">
        <v>1894</v>
      </c>
      <c r="O1507" s="97"/>
      <c r="P1507" s="148" t="s">
        <v>632</v>
      </c>
      <c r="Q1507" s="118"/>
      <c r="R1507" s="124"/>
      <c r="S1507" s="102"/>
    </row>
    <row r="1508" spans="1:19" s="31" customFormat="1" ht="15" customHeight="1" x14ac:dyDescent="0.2">
      <c r="A1508" s="43" t="s">
        <v>1933</v>
      </c>
      <c r="B1508" s="56">
        <f t="shared" ref="B1508:B1571" si="96">E1508*3.281</f>
        <v>10.000488000000001</v>
      </c>
      <c r="C1508" s="29">
        <f t="shared" ref="C1508:C1571" si="97">F1508*3.281</f>
        <v>13.000634400000001</v>
      </c>
      <c r="D1508" s="29"/>
      <c r="E1508" s="146">
        <v>3.048</v>
      </c>
      <c r="F1508" s="146">
        <v>3.9624000000000001</v>
      </c>
      <c r="G1508" s="146">
        <v>711.952</v>
      </c>
      <c r="H1508" s="147">
        <v>711.0376</v>
      </c>
      <c r="I1508" s="125" t="e">
        <f t="shared" si="94"/>
        <v>#N/A</v>
      </c>
      <c r="J1508" s="125" t="e">
        <f t="shared" si="95"/>
        <v>#N/A</v>
      </c>
      <c r="K1508" s="57" t="e">
        <f>VLOOKUP(A1508,'Study area wells'!$A$2:$O$330,6,FALSE)</f>
        <v>#N/A</v>
      </c>
      <c r="L1508" s="56"/>
      <c r="M1508" s="32" t="s">
        <v>5</v>
      </c>
      <c r="N1508" s="83" t="s">
        <v>1894</v>
      </c>
      <c r="O1508" s="97"/>
      <c r="P1508" s="148" t="s">
        <v>34</v>
      </c>
      <c r="Q1508" s="118"/>
      <c r="R1508" s="124"/>
      <c r="S1508" s="102"/>
    </row>
    <row r="1509" spans="1:19" s="31" customFormat="1" ht="15" customHeight="1" x14ac:dyDescent="0.2">
      <c r="A1509" s="43" t="s">
        <v>1933</v>
      </c>
      <c r="B1509" s="56">
        <f t="shared" si="96"/>
        <v>13.000634400000001</v>
      </c>
      <c r="C1509" s="29">
        <f t="shared" si="97"/>
        <v>62.003025600000008</v>
      </c>
      <c r="D1509" s="29"/>
      <c r="E1509" s="146">
        <v>3.9624000000000001</v>
      </c>
      <c r="F1509" s="146">
        <v>18.897600000000001</v>
      </c>
      <c r="G1509" s="146">
        <v>711.0376</v>
      </c>
      <c r="H1509" s="147">
        <v>696.10239999999999</v>
      </c>
      <c r="I1509" s="125" t="e">
        <f t="shared" si="94"/>
        <v>#N/A</v>
      </c>
      <c r="J1509" s="125" t="e">
        <f t="shared" si="95"/>
        <v>#N/A</v>
      </c>
      <c r="K1509" s="57" t="e">
        <f>VLOOKUP(A1509,'Study area wells'!$A$2:$O$330,6,FALSE)</f>
        <v>#N/A</v>
      </c>
      <c r="L1509" s="56"/>
      <c r="M1509" s="32" t="s">
        <v>1263</v>
      </c>
      <c r="N1509" s="83" t="s">
        <v>1102</v>
      </c>
      <c r="O1509" s="97"/>
      <c r="P1509" s="148" t="s">
        <v>14</v>
      </c>
      <c r="Q1509" s="118"/>
      <c r="R1509" s="124"/>
      <c r="S1509" s="102"/>
    </row>
    <row r="1510" spans="1:19" s="31" customFormat="1" ht="15" customHeight="1" x14ac:dyDescent="0.2">
      <c r="A1510" s="43" t="s">
        <v>1933</v>
      </c>
      <c r="B1510" s="56">
        <f t="shared" si="96"/>
        <v>62.003025600000008</v>
      </c>
      <c r="C1510" s="29">
        <f t="shared" si="97"/>
        <v>90.00439200000001</v>
      </c>
      <c r="D1510" s="29"/>
      <c r="E1510" s="146">
        <v>18.897600000000001</v>
      </c>
      <c r="F1510" s="146">
        <v>27.432000000000002</v>
      </c>
      <c r="G1510" s="146">
        <v>696.10239999999999</v>
      </c>
      <c r="H1510" s="147">
        <v>687.56799999999998</v>
      </c>
      <c r="I1510" s="125" t="e">
        <f t="shared" si="94"/>
        <v>#N/A</v>
      </c>
      <c r="J1510" s="125" t="e">
        <f t="shared" si="95"/>
        <v>#N/A</v>
      </c>
      <c r="K1510" s="57" t="e">
        <f>VLOOKUP(A1510,'Study area wells'!$A$2:$O$330,6,FALSE)</f>
        <v>#N/A</v>
      </c>
      <c r="L1510" s="56"/>
      <c r="M1510" s="32" t="s">
        <v>5</v>
      </c>
      <c r="N1510" s="83" t="s">
        <v>1894</v>
      </c>
      <c r="O1510" s="97"/>
      <c r="P1510" s="148" t="s">
        <v>34</v>
      </c>
      <c r="Q1510" s="118"/>
      <c r="R1510" s="124"/>
      <c r="S1510" s="102"/>
    </row>
    <row r="1511" spans="1:19" s="31" customFormat="1" ht="15" customHeight="1" x14ac:dyDescent="0.2">
      <c r="A1511" s="43" t="s">
        <v>1933</v>
      </c>
      <c r="B1511" s="56">
        <f t="shared" si="96"/>
        <v>90.00439200000001</v>
      </c>
      <c r="C1511" s="29">
        <f t="shared" si="97"/>
        <v>103.00502640000001</v>
      </c>
      <c r="D1511" s="29"/>
      <c r="E1511" s="146">
        <v>27.432000000000002</v>
      </c>
      <c r="F1511" s="146">
        <v>31.394400000000001</v>
      </c>
      <c r="G1511" s="146">
        <v>687.56799999999998</v>
      </c>
      <c r="H1511" s="147">
        <v>683.60559999999998</v>
      </c>
      <c r="I1511" s="125" t="e">
        <f t="shared" si="94"/>
        <v>#N/A</v>
      </c>
      <c r="J1511" s="125" t="e">
        <f t="shared" si="95"/>
        <v>#N/A</v>
      </c>
      <c r="K1511" s="57" t="e">
        <f>VLOOKUP(A1511,'Study area wells'!$A$2:$O$330,6,FALSE)</f>
        <v>#N/A</v>
      </c>
      <c r="L1511" s="56"/>
      <c r="M1511" s="32" t="s">
        <v>3</v>
      </c>
      <c r="N1511" s="83" t="s">
        <v>1102</v>
      </c>
      <c r="O1511" s="97"/>
      <c r="P1511" s="148" t="s">
        <v>21</v>
      </c>
      <c r="Q1511" s="118"/>
      <c r="R1511" s="124"/>
      <c r="S1511" s="102"/>
    </row>
    <row r="1512" spans="1:19" s="31" customFormat="1" ht="15" customHeight="1" x14ac:dyDescent="0.2">
      <c r="A1512" s="43" t="s">
        <v>1933</v>
      </c>
      <c r="B1512" s="56">
        <f t="shared" si="96"/>
        <v>103.00502640000001</v>
      </c>
      <c r="C1512" s="29">
        <f t="shared" si="97"/>
        <v>110.005368</v>
      </c>
      <c r="D1512" s="29"/>
      <c r="E1512" s="146">
        <v>31.394400000000001</v>
      </c>
      <c r="F1512" s="146">
        <v>33.527999999999999</v>
      </c>
      <c r="G1512" s="146">
        <v>683.60559999999998</v>
      </c>
      <c r="H1512" s="147">
        <v>681.47199999999998</v>
      </c>
      <c r="I1512" s="125" t="e">
        <f t="shared" si="94"/>
        <v>#N/A</v>
      </c>
      <c r="J1512" s="125" t="e">
        <f t="shared" si="95"/>
        <v>#N/A</v>
      </c>
      <c r="K1512" s="57" t="e">
        <f>VLOOKUP(A1512,'Study area wells'!$A$2:$O$330,6,FALSE)</f>
        <v>#N/A</v>
      </c>
      <c r="L1512" s="56"/>
      <c r="M1512" s="32" t="s">
        <v>1263</v>
      </c>
      <c r="N1512" s="83" t="s">
        <v>1102</v>
      </c>
      <c r="O1512" s="97"/>
      <c r="P1512" s="148" t="s">
        <v>14</v>
      </c>
      <c r="Q1512" s="118"/>
      <c r="R1512" s="124"/>
      <c r="S1512" s="102"/>
    </row>
    <row r="1513" spans="1:19" s="31" customFormat="1" ht="15" customHeight="1" x14ac:dyDescent="0.2">
      <c r="A1513" s="43" t="s">
        <v>1933</v>
      </c>
      <c r="B1513" s="56">
        <f t="shared" si="96"/>
        <v>110.005368</v>
      </c>
      <c r="C1513" s="29">
        <f t="shared" si="97"/>
        <v>127.00619760000001</v>
      </c>
      <c r="D1513" s="29"/>
      <c r="E1513" s="146">
        <v>33.527999999999999</v>
      </c>
      <c r="F1513" s="146">
        <v>38.709600000000002</v>
      </c>
      <c r="G1513" s="146">
        <v>681.47199999999998</v>
      </c>
      <c r="H1513" s="147">
        <v>676.29039999999998</v>
      </c>
      <c r="I1513" s="125" t="e">
        <f t="shared" si="94"/>
        <v>#N/A</v>
      </c>
      <c r="J1513" s="125" t="e">
        <f t="shared" si="95"/>
        <v>#N/A</v>
      </c>
      <c r="K1513" s="57" t="e">
        <f>VLOOKUP(A1513,'Study area wells'!$A$2:$O$330,6,FALSE)</f>
        <v>#N/A</v>
      </c>
      <c r="L1513" s="56"/>
      <c r="M1513" s="32" t="s">
        <v>1263</v>
      </c>
      <c r="N1513" s="83" t="s">
        <v>1102</v>
      </c>
      <c r="O1513" s="97"/>
      <c r="P1513" s="148" t="s">
        <v>14</v>
      </c>
      <c r="Q1513" s="118"/>
      <c r="R1513" s="124"/>
      <c r="S1513" s="102"/>
    </row>
    <row r="1514" spans="1:19" s="31" customFormat="1" ht="15" customHeight="1" x14ac:dyDescent="0.2">
      <c r="A1514" s="43" t="s">
        <v>1933</v>
      </c>
      <c r="B1514" s="56">
        <f t="shared" si="96"/>
        <v>127.00619760000001</v>
      </c>
      <c r="C1514" s="29">
        <f t="shared" si="97"/>
        <v>135.00658800000002</v>
      </c>
      <c r="D1514" s="29"/>
      <c r="E1514" s="146">
        <v>38.709600000000002</v>
      </c>
      <c r="F1514" s="146">
        <v>41.148000000000003</v>
      </c>
      <c r="G1514" s="146">
        <v>676.29039999999998</v>
      </c>
      <c r="H1514" s="147">
        <v>673.85199999999998</v>
      </c>
      <c r="I1514" s="125" t="e">
        <f t="shared" si="94"/>
        <v>#N/A</v>
      </c>
      <c r="J1514" s="125" t="e">
        <f t="shared" si="95"/>
        <v>#N/A</v>
      </c>
      <c r="K1514" s="57" t="e">
        <f>VLOOKUP(A1514,'Study area wells'!$A$2:$O$330,6,FALSE)</f>
        <v>#N/A</v>
      </c>
      <c r="L1514" s="56"/>
      <c r="M1514" s="32" t="s">
        <v>1263</v>
      </c>
      <c r="N1514" s="83" t="s">
        <v>1102</v>
      </c>
      <c r="O1514" s="97"/>
      <c r="P1514" s="148" t="s">
        <v>14</v>
      </c>
      <c r="Q1514" s="118"/>
      <c r="R1514" s="124"/>
      <c r="S1514" s="102"/>
    </row>
    <row r="1515" spans="1:19" s="31" customFormat="1" ht="15" customHeight="1" x14ac:dyDescent="0.2">
      <c r="A1515" s="43" t="s">
        <v>1933</v>
      </c>
      <c r="B1515" s="56">
        <f t="shared" si="96"/>
        <v>135.00658800000002</v>
      </c>
      <c r="C1515" s="29">
        <f t="shared" si="97"/>
        <v>160.00780800000001</v>
      </c>
      <c r="D1515" s="29"/>
      <c r="E1515" s="146">
        <v>41.148000000000003</v>
      </c>
      <c r="F1515" s="146">
        <v>48.768000000000001</v>
      </c>
      <c r="G1515" s="146">
        <v>673.85199999999998</v>
      </c>
      <c r="H1515" s="147">
        <v>666.23199999999997</v>
      </c>
      <c r="I1515" s="125" t="e">
        <f t="shared" si="94"/>
        <v>#N/A</v>
      </c>
      <c r="J1515" s="125" t="e">
        <f t="shared" si="95"/>
        <v>#N/A</v>
      </c>
      <c r="K1515" s="57" t="e">
        <f>VLOOKUP(A1515,'Study area wells'!$A$2:$O$330,6,FALSE)</f>
        <v>#N/A</v>
      </c>
      <c r="L1515" s="56"/>
      <c r="M1515" s="32" t="s">
        <v>1091</v>
      </c>
      <c r="N1515" s="83" t="s">
        <v>7</v>
      </c>
      <c r="O1515" s="97"/>
      <c r="P1515" s="148" t="s">
        <v>13</v>
      </c>
      <c r="Q1515" s="118"/>
      <c r="R1515" s="124"/>
      <c r="S1515" s="102"/>
    </row>
    <row r="1516" spans="1:19" ht="15" customHeight="1" x14ac:dyDescent="0.2">
      <c r="A1516" s="44" t="s">
        <v>1934</v>
      </c>
      <c r="B1516" s="48">
        <f t="shared" si="96"/>
        <v>0</v>
      </c>
      <c r="C1516" s="15">
        <f t="shared" si="97"/>
        <v>11.000536800000001</v>
      </c>
      <c r="E1516" s="149">
        <v>0</v>
      </c>
      <c r="F1516" s="149">
        <v>3.3528000000000002</v>
      </c>
      <c r="G1516" s="149">
        <v>712</v>
      </c>
      <c r="H1516" s="150">
        <v>708.6472</v>
      </c>
      <c r="I1516" s="125" t="e">
        <f t="shared" si="94"/>
        <v>#N/A</v>
      </c>
      <c r="J1516" s="125" t="e">
        <f t="shared" si="95"/>
        <v>#N/A</v>
      </c>
      <c r="K1516" s="57" t="e">
        <f>VLOOKUP(A1516,'Study area wells'!$A$2:$O$330,6,FALSE)</f>
        <v>#N/A</v>
      </c>
      <c r="M1516" s="23" t="s">
        <v>3</v>
      </c>
      <c r="N1516" s="64" t="s">
        <v>1102</v>
      </c>
      <c r="P1516" s="151" t="s">
        <v>11</v>
      </c>
    </row>
    <row r="1517" spans="1:19" ht="15" customHeight="1" x14ac:dyDescent="0.2">
      <c r="A1517" s="44" t="s">
        <v>1934</v>
      </c>
      <c r="B1517" s="48">
        <f t="shared" si="96"/>
        <v>11.000536800000001</v>
      </c>
      <c r="C1517" s="15">
        <f t="shared" si="97"/>
        <v>66.003220800000008</v>
      </c>
      <c r="E1517" s="149">
        <v>3.3528000000000002</v>
      </c>
      <c r="F1517" s="149">
        <v>20.116800000000001</v>
      </c>
      <c r="G1517" s="149">
        <v>708.6472</v>
      </c>
      <c r="H1517" s="150">
        <v>691.88319999999999</v>
      </c>
      <c r="I1517" s="125" t="e">
        <f t="shared" si="94"/>
        <v>#N/A</v>
      </c>
      <c r="J1517" s="125" t="e">
        <f t="shared" si="95"/>
        <v>#N/A</v>
      </c>
      <c r="K1517" s="57" t="e">
        <f>VLOOKUP(A1517,'Study area wells'!$A$2:$O$330,6,FALSE)</f>
        <v>#N/A</v>
      </c>
      <c r="M1517" s="23" t="s">
        <v>3</v>
      </c>
      <c r="N1517" s="64" t="s">
        <v>1102</v>
      </c>
      <c r="P1517" s="151" t="s">
        <v>21</v>
      </c>
    </row>
    <row r="1518" spans="1:19" ht="15" customHeight="1" x14ac:dyDescent="0.2">
      <c r="A1518" s="44" t="s">
        <v>1934</v>
      </c>
      <c r="B1518" s="48">
        <f t="shared" si="96"/>
        <v>66.003220800000008</v>
      </c>
      <c r="C1518" s="15">
        <f t="shared" si="97"/>
        <v>82.004001600000009</v>
      </c>
      <c r="E1518" s="149">
        <v>20.116800000000001</v>
      </c>
      <c r="F1518" s="149">
        <v>24.993600000000001</v>
      </c>
      <c r="G1518" s="149">
        <v>691.88319999999999</v>
      </c>
      <c r="H1518" s="150">
        <v>687.00639999999999</v>
      </c>
      <c r="I1518" s="125" t="e">
        <f t="shared" si="94"/>
        <v>#N/A</v>
      </c>
      <c r="J1518" s="125" t="e">
        <f t="shared" si="95"/>
        <v>#N/A</v>
      </c>
      <c r="K1518" s="57" t="e">
        <f>VLOOKUP(A1518,'Study area wells'!$A$2:$O$330,6,FALSE)</f>
        <v>#N/A</v>
      </c>
      <c r="M1518" s="23" t="s">
        <v>1263</v>
      </c>
      <c r="N1518" s="64" t="s">
        <v>1102</v>
      </c>
      <c r="P1518" s="151" t="s">
        <v>14</v>
      </c>
    </row>
    <row r="1519" spans="1:19" ht="15" customHeight="1" x14ac:dyDescent="0.2">
      <c r="A1519" s="44" t="s">
        <v>1934</v>
      </c>
      <c r="B1519" s="48">
        <f t="shared" si="96"/>
        <v>82.004001600000009</v>
      </c>
      <c r="C1519" s="15">
        <f t="shared" si="97"/>
        <v>89.004343200000008</v>
      </c>
      <c r="E1519" s="149">
        <v>24.993600000000001</v>
      </c>
      <c r="F1519" s="149">
        <v>27.127200000000002</v>
      </c>
      <c r="G1519" s="149">
        <v>687.00639999999999</v>
      </c>
      <c r="H1519" s="150">
        <v>684.87279999999998</v>
      </c>
      <c r="I1519" s="125" t="e">
        <f t="shared" si="94"/>
        <v>#N/A</v>
      </c>
      <c r="J1519" s="125" t="e">
        <f t="shared" si="95"/>
        <v>#N/A</v>
      </c>
      <c r="K1519" s="57" t="e">
        <f>VLOOKUP(A1519,'Study area wells'!$A$2:$O$330,6,FALSE)</f>
        <v>#N/A</v>
      </c>
      <c r="M1519" s="23" t="s">
        <v>5</v>
      </c>
      <c r="N1519" s="64" t="s">
        <v>1894</v>
      </c>
      <c r="P1519" s="151" t="s">
        <v>632</v>
      </c>
    </row>
    <row r="1520" spans="1:19" ht="15" customHeight="1" x14ac:dyDescent="0.2">
      <c r="A1520" s="44" t="s">
        <v>1934</v>
      </c>
      <c r="B1520" s="48">
        <f t="shared" si="96"/>
        <v>89.004343200000008</v>
      </c>
      <c r="C1520" s="15">
        <f t="shared" si="97"/>
        <v>130.00634400000001</v>
      </c>
      <c r="E1520" s="149">
        <v>27.127200000000002</v>
      </c>
      <c r="F1520" s="149">
        <v>39.624000000000002</v>
      </c>
      <c r="G1520" s="149">
        <v>684.87279999999998</v>
      </c>
      <c r="H1520" s="150">
        <v>672.37599999999998</v>
      </c>
      <c r="I1520" s="125" t="e">
        <f t="shared" si="94"/>
        <v>#N/A</v>
      </c>
      <c r="J1520" s="125" t="e">
        <f t="shared" si="95"/>
        <v>#N/A</v>
      </c>
      <c r="K1520" s="57" t="e">
        <f>VLOOKUP(A1520,'Study area wells'!$A$2:$O$330,6,FALSE)</f>
        <v>#N/A</v>
      </c>
      <c r="M1520" s="23" t="s">
        <v>42</v>
      </c>
      <c r="N1520" s="64" t="s">
        <v>1894</v>
      </c>
      <c r="P1520" s="151" t="s">
        <v>599</v>
      </c>
    </row>
    <row r="1521" spans="1:19" ht="15" customHeight="1" x14ac:dyDescent="0.2">
      <c r="A1521" s="44" t="s">
        <v>1934</v>
      </c>
      <c r="B1521" s="48">
        <f t="shared" si="96"/>
        <v>130.00634400000001</v>
      </c>
      <c r="C1521" s="15">
        <f t="shared" si="97"/>
        <v>144.00702720000001</v>
      </c>
      <c r="E1521" s="149">
        <v>39.624000000000002</v>
      </c>
      <c r="F1521" s="149">
        <v>43.891200000000005</v>
      </c>
      <c r="G1521" s="149">
        <v>672.37599999999998</v>
      </c>
      <c r="H1521" s="150">
        <v>668.10879999999997</v>
      </c>
      <c r="I1521" s="125" t="e">
        <f t="shared" si="94"/>
        <v>#N/A</v>
      </c>
      <c r="J1521" s="125" t="e">
        <f t="shared" si="95"/>
        <v>#N/A</v>
      </c>
      <c r="K1521" s="57" t="e">
        <f>VLOOKUP(A1521,'Study area wells'!$A$2:$O$330,6,FALSE)</f>
        <v>#N/A</v>
      </c>
      <c r="M1521" s="23" t="s">
        <v>1263</v>
      </c>
      <c r="N1521" s="64" t="s">
        <v>1102</v>
      </c>
      <c r="P1521" s="151" t="s">
        <v>14</v>
      </c>
    </row>
    <row r="1522" spans="1:19" ht="15" customHeight="1" x14ac:dyDescent="0.2">
      <c r="A1522" s="44" t="s">
        <v>1934</v>
      </c>
      <c r="B1522" s="48">
        <f t="shared" si="96"/>
        <v>144.00702720000001</v>
      </c>
      <c r="C1522" s="15">
        <f t="shared" si="97"/>
        <v>152.0074176</v>
      </c>
      <c r="E1522" s="149">
        <v>43.891200000000005</v>
      </c>
      <c r="F1522" s="149">
        <v>46.329599999999999</v>
      </c>
      <c r="G1522" s="149">
        <v>668.10879999999997</v>
      </c>
      <c r="H1522" s="150">
        <v>665.67039999999997</v>
      </c>
      <c r="I1522" s="125" t="e">
        <f t="shared" si="94"/>
        <v>#N/A</v>
      </c>
      <c r="J1522" s="125" t="e">
        <f t="shared" si="95"/>
        <v>#N/A</v>
      </c>
      <c r="K1522" s="57" t="e">
        <f>VLOOKUP(A1522,'Study area wells'!$A$2:$O$330,6,FALSE)</f>
        <v>#N/A</v>
      </c>
      <c r="M1522" s="23" t="s">
        <v>42</v>
      </c>
      <c r="N1522" s="64" t="s">
        <v>1894</v>
      </c>
      <c r="P1522" s="151" t="s">
        <v>599</v>
      </c>
    </row>
    <row r="1523" spans="1:19" ht="15" customHeight="1" x14ac:dyDescent="0.2">
      <c r="A1523" s="44" t="s">
        <v>1934</v>
      </c>
      <c r="B1523" s="48">
        <f t="shared" si="96"/>
        <v>152.0074176</v>
      </c>
      <c r="C1523" s="15">
        <f t="shared" si="97"/>
        <v>170.008296</v>
      </c>
      <c r="E1523" s="149">
        <v>46.329599999999999</v>
      </c>
      <c r="F1523" s="149">
        <v>51.816000000000003</v>
      </c>
      <c r="G1523" s="149">
        <v>665.67039999999997</v>
      </c>
      <c r="H1523" s="150">
        <v>660.18399999999997</v>
      </c>
      <c r="I1523" s="125" t="e">
        <f t="shared" si="94"/>
        <v>#N/A</v>
      </c>
      <c r="J1523" s="125" t="e">
        <f t="shared" si="95"/>
        <v>#N/A</v>
      </c>
      <c r="K1523" s="57" t="e">
        <f>VLOOKUP(A1523,'Study area wells'!$A$2:$O$330,6,FALSE)</f>
        <v>#N/A</v>
      </c>
      <c r="M1523" s="23" t="s">
        <v>42</v>
      </c>
      <c r="N1523" s="64" t="s">
        <v>1894</v>
      </c>
      <c r="P1523" s="151" t="s">
        <v>599</v>
      </c>
    </row>
    <row r="1524" spans="1:19" ht="15" customHeight="1" x14ac:dyDescent="0.2">
      <c r="A1524" s="44" t="s">
        <v>1934</v>
      </c>
      <c r="B1524" s="48">
        <f t="shared" si="96"/>
        <v>170.008296</v>
      </c>
      <c r="C1524" s="15">
        <f t="shared" si="97"/>
        <v>175.00854000000001</v>
      </c>
      <c r="E1524" s="149">
        <v>51.816000000000003</v>
      </c>
      <c r="F1524" s="149">
        <v>53.34</v>
      </c>
      <c r="G1524" s="149">
        <v>660.18399999999997</v>
      </c>
      <c r="H1524" s="150">
        <v>658.66</v>
      </c>
      <c r="I1524" s="125" t="e">
        <f t="shared" si="94"/>
        <v>#N/A</v>
      </c>
      <c r="J1524" s="125" t="e">
        <f t="shared" si="95"/>
        <v>#N/A</v>
      </c>
      <c r="K1524" s="57" t="e">
        <f>VLOOKUP(A1524,'Study area wells'!$A$2:$O$330,6,FALSE)</f>
        <v>#N/A</v>
      </c>
      <c r="M1524" s="23" t="s">
        <v>42</v>
      </c>
      <c r="N1524" s="64" t="s">
        <v>1894</v>
      </c>
      <c r="P1524" s="151" t="s">
        <v>599</v>
      </c>
    </row>
    <row r="1525" spans="1:19" ht="15" customHeight="1" x14ac:dyDescent="0.2">
      <c r="A1525" s="44" t="s">
        <v>1934</v>
      </c>
      <c r="B1525" s="48">
        <f t="shared" si="96"/>
        <v>175.00854000000001</v>
      </c>
      <c r="C1525" s="15">
        <f t="shared" si="97"/>
        <v>202.0098576</v>
      </c>
      <c r="E1525" s="149">
        <v>53.34</v>
      </c>
      <c r="F1525" s="149">
        <v>61.569600000000001</v>
      </c>
      <c r="G1525" s="149">
        <v>658.66</v>
      </c>
      <c r="H1525" s="150">
        <v>650.43039999999996</v>
      </c>
      <c r="I1525" s="125" t="e">
        <f t="shared" si="94"/>
        <v>#N/A</v>
      </c>
      <c r="J1525" s="125" t="e">
        <f t="shared" si="95"/>
        <v>#N/A</v>
      </c>
      <c r="K1525" s="57" t="e">
        <f>VLOOKUP(A1525,'Study area wells'!$A$2:$O$330,6,FALSE)</f>
        <v>#N/A</v>
      </c>
      <c r="M1525" s="23" t="s">
        <v>42</v>
      </c>
      <c r="N1525" s="64" t="s">
        <v>1894</v>
      </c>
      <c r="P1525" s="151" t="s">
        <v>599</v>
      </c>
    </row>
    <row r="1526" spans="1:19" s="22" customFormat="1" ht="15" customHeight="1" x14ac:dyDescent="0.2">
      <c r="A1526" s="45" t="s">
        <v>1935</v>
      </c>
      <c r="B1526" s="50">
        <f t="shared" si="96"/>
        <v>0</v>
      </c>
      <c r="C1526" s="19">
        <f t="shared" si="97"/>
        <v>79.003855200000004</v>
      </c>
      <c r="D1526" s="19"/>
      <c r="E1526" s="152">
        <v>0</v>
      </c>
      <c r="F1526" s="152">
        <v>24.0792</v>
      </c>
      <c r="G1526" s="152">
        <v>596</v>
      </c>
      <c r="H1526" s="153">
        <v>571.92079999999999</v>
      </c>
      <c r="I1526" s="125" t="e">
        <f t="shared" si="94"/>
        <v>#N/A</v>
      </c>
      <c r="J1526" s="125" t="e">
        <f t="shared" si="95"/>
        <v>#N/A</v>
      </c>
      <c r="K1526" s="57" t="e">
        <f>VLOOKUP(A1526,'Study area wells'!$A$2:$O$330,6,FALSE)</f>
        <v>#N/A</v>
      </c>
      <c r="L1526" s="50"/>
      <c r="M1526" s="37" t="s">
        <v>3</v>
      </c>
      <c r="N1526" s="84" t="s">
        <v>1102</v>
      </c>
      <c r="O1526" s="98"/>
      <c r="P1526" s="154" t="s">
        <v>11</v>
      </c>
      <c r="Q1526" s="113"/>
      <c r="R1526" s="121"/>
      <c r="S1526" s="99"/>
    </row>
    <row r="1527" spans="1:19" s="22" customFormat="1" ht="15" customHeight="1" x14ac:dyDescent="0.2">
      <c r="A1527" s="45" t="s">
        <v>1935</v>
      </c>
      <c r="B1527" s="50">
        <f t="shared" si="96"/>
        <v>79.003855200000004</v>
      </c>
      <c r="C1527" s="19">
        <f t="shared" si="97"/>
        <v>125.0061</v>
      </c>
      <c r="D1527" s="19"/>
      <c r="E1527" s="152">
        <v>24.0792</v>
      </c>
      <c r="F1527" s="152">
        <v>38.1</v>
      </c>
      <c r="G1527" s="152">
        <v>571.92079999999999</v>
      </c>
      <c r="H1527" s="153">
        <v>557.9</v>
      </c>
      <c r="I1527" s="125" t="e">
        <f t="shared" si="94"/>
        <v>#N/A</v>
      </c>
      <c r="J1527" s="125" t="e">
        <f t="shared" si="95"/>
        <v>#N/A</v>
      </c>
      <c r="K1527" s="57" t="e">
        <f>VLOOKUP(A1527,'Study area wells'!$A$2:$O$330,6,FALSE)</f>
        <v>#N/A</v>
      </c>
      <c r="L1527" s="50"/>
      <c r="M1527" s="37" t="s">
        <v>1263</v>
      </c>
      <c r="N1527" s="84" t="s">
        <v>1102</v>
      </c>
      <c r="O1527" s="98"/>
      <c r="P1527" s="154" t="s">
        <v>14</v>
      </c>
      <c r="Q1527" s="113"/>
      <c r="R1527" s="121"/>
      <c r="S1527" s="99"/>
    </row>
    <row r="1528" spans="1:19" s="22" customFormat="1" ht="15" customHeight="1" x14ac:dyDescent="0.2">
      <c r="A1528" s="45" t="s">
        <v>1935</v>
      </c>
      <c r="B1528" s="50">
        <f t="shared" si="96"/>
        <v>125.0061</v>
      </c>
      <c r="C1528" s="19">
        <f t="shared" si="97"/>
        <v>126.00614880000001</v>
      </c>
      <c r="D1528" s="19"/>
      <c r="E1528" s="152">
        <v>38.1</v>
      </c>
      <c r="F1528" s="152">
        <v>38.404800000000002</v>
      </c>
      <c r="G1528" s="152">
        <v>557.9</v>
      </c>
      <c r="H1528" s="153">
        <v>557.59519999999998</v>
      </c>
      <c r="I1528" s="125" t="e">
        <f t="shared" si="94"/>
        <v>#N/A</v>
      </c>
      <c r="J1528" s="125" t="e">
        <f t="shared" si="95"/>
        <v>#N/A</v>
      </c>
      <c r="K1528" s="57" t="e">
        <f>VLOOKUP(A1528,'Study area wells'!$A$2:$O$330,6,FALSE)</f>
        <v>#N/A</v>
      </c>
      <c r="L1528" s="50"/>
      <c r="M1528" s="37" t="s">
        <v>1091</v>
      </c>
      <c r="N1528" s="84" t="s">
        <v>7</v>
      </c>
      <c r="O1528" s="98"/>
      <c r="P1528" s="154" t="s">
        <v>13</v>
      </c>
      <c r="Q1528" s="113"/>
      <c r="R1528" s="121"/>
      <c r="S1528" s="99"/>
    </row>
    <row r="1529" spans="1:19" s="22" customFormat="1" ht="15" customHeight="1" x14ac:dyDescent="0.2">
      <c r="A1529" s="45" t="s">
        <v>1935</v>
      </c>
      <c r="B1529" s="50">
        <f t="shared" si="96"/>
        <v>126.00614880000001</v>
      </c>
      <c r="C1529" s="19">
        <f t="shared" si="97"/>
        <v>187.00912560000003</v>
      </c>
      <c r="D1529" s="19"/>
      <c r="E1529" s="152">
        <v>38.404800000000002</v>
      </c>
      <c r="F1529" s="152">
        <v>56.997600000000006</v>
      </c>
      <c r="G1529" s="152">
        <v>557.59519999999998</v>
      </c>
      <c r="H1529" s="153">
        <v>539.00239999999997</v>
      </c>
      <c r="I1529" s="125" t="e">
        <f t="shared" si="94"/>
        <v>#N/A</v>
      </c>
      <c r="J1529" s="125" t="e">
        <f t="shared" si="95"/>
        <v>#N/A</v>
      </c>
      <c r="K1529" s="57" t="e">
        <f>VLOOKUP(A1529,'Study area wells'!$A$2:$O$330,6,FALSE)</f>
        <v>#N/A</v>
      </c>
      <c r="L1529" s="50"/>
      <c r="M1529" s="37" t="s">
        <v>1263</v>
      </c>
      <c r="N1529" s="84" t="s">
        <v>1102</v>
      </c>
      <c r="O1529" s="98"/>
      <c r="P1529" s="154" t="s">
        <v>14</v>
      </c>
      <c r="Q1529" s="113"/>
      <c r="R1529" s="121"/>
      <c r="S1529" s="99"/>
    </row>
    <row r="1530" spans="1:19" s="22" customFormat="1" ht="15" customHeight="1" x14ac:dyDescent="0.2">
      <c r="A1530" s="45" t="s">
        <v>1935</v>
      </c>
      <c r="B1530" s="50">
        <f t="shared" si="96"/>
        <v>187.00912560000003</v>
      </c>
      <c r="C1530" s="19">
        <f t="shared" si="97"/>
        <v>285.01390800000001</v>
      </c>
      <c r="D1530" s="19"/>
      <c r="E1530" s="152">
        <v>56.997600000000006</v>
      </c>
      <c r="F1530" s="152">
        <v>86.868000000000009</v>
      </c>
      <c r="G1530" s="152">
        <v>539.00239999999997</v>
      </c>
      <c r="H1530" s="153">
        <v>509.13200000000001</v>
      </c>
      <c r="I1530" s="125" t="e">
        <f t="shared" si="94"/>
        <v>#N/A</v>
      </c>
      <c r="J1530" s="125" t="e">
        <f t="shared" si="95"/>
        <v>#N/A</v>
      </c>
      <c r="K1530" s="57" t="e">
        <f>VLOOKUP(A1530,'Study area wells'!$A$2:$O$330,6,FALSE)</f>
        <v>#N/A</v>
      </c>
      <c r="L1530" s="50"/>
      <c r="M1530" s="37" t="s">
        <v>1263</v>
      </c>
      <c r="N1530" s="84" t="s">
        <v>1102</v>
      </c>
      <c r="O1530" s="98"/>
      <c r="P1530" s="154" t="s">
        <v>14</v>
      </c>
      <c r="Q1530" s="113"/>
      <c r="R1530" s="121"/>
      <c r="S1530" s="99"/>
    </row>
    <row r="1531" spans="1:19" s="22" customFormat="1" ht="15" customHeight="1" x14ac:dyDescent="0.2">
      <c r="A1531" s="45" t="s">
        <v>1935</v>
      </c>
      <c r="B1531" s="50">
        <f t="shared" si="96"/>
        <v>285.01390800000001</v>
      </c>
      <c r="C1531" s="19">
        <f t="shared" si="97"/>
        <v>294.01434720000003</v>
      </c>
      <c r="D1531" s="19"/>
      <c r="E1531" s="152">
        <v>86.868000000000009</v>
      </c>
      <c r="F1531" s="152">
        <v>89.611200000000011</v>
      </c>
      <c r="G1531" s="152">
        <v>509.13200000000001</v>
      </c>
      <c r="H1531" s="153">
        <v>506.3888</v>
      </c>
      <c r="I1531" s="125" t="e">
        <f t="shared" si="94"/>
        <v>#N/A</v>
      </c>
      <c r="J1531" s="125" t="e">
        <f t="shared" si="95"/>
        <v>#N/A</v>
      </c>
      <c r="K1531" s="57" t="e">
        <f>VLOOKUP(A1531,'Study area wells'!$A$2:$O$330,6,FALSE)</f>
        <v>#N/A</v>
      </c>
      <c r="L1531" s="50"/>
      <c r="M1531" s="37" t="s">
        <v>1263</v>
      </c>
      <c r="N1531" s="84" t="s">
        <v>1102</v>
      </c>
      <c r="O1531" s="98"/>
      <c r="P1531" s="154" t="s">
        <v>14</v>
      </c>
      <c r="Q1531" s="113"/>
      <c r="R1531" s="121"/>
      <c r="S1531" s="99"/>
    </row>
    <row r="1532" spans="1:19" s="22" customFormat="1" ht="15" customHeight="1" x14ac:dyDescent="0.2">
      <c r="A1532" s="45" t="s">
        <v>1935</v>
      </c>
      <c r="B1532" s="50">
        <f t="shared" si="96"/>
        <v>294.01434720000003</v>
      </c>
      <c r="C1532" s="19">
        <f t="shared" si="97"/>
        <v>325.01586000000003</v>
      </c>
      <c r="D1532" s="19"/>
      <c r="E1532" s="152">
        <v>89.611200000000011</v>
      </c>
      <c r="F1532" s="152">
        <v>99.06</v>
      </c>
      <c r="G1532" s="152">
        <v>506.3888</v>
      </c>
      <c r="H1532" s="153">
        <v>496.94</v>
      </c>
      <c r="I1532" s="125" t="e">
        <f t="shared" si="94"/>
        <v>#N/A</v>
      </c>
      <c r="J1532" s="125" t="e">
        <f t="shared" si="95"/>
        <v>#N/A</v>
      </c>
      <c r="K1532" s="57" t="e">
        <f>VLOOKUP(A1532,'Study area wells'!$A$2:$O$330,6,FALSE)</f>
        <v>#N/A</v>
      </c>
      <c r="L1532" s="50"/>
      <c r="M1532" s="37" t="s">
        <v>1263</v>
      </c>
      <c r="N1532" s="84" t="s">
        <v>1102</v>
      </c>
      <c r="O1532" s="98"/>
      <c r="P1532" s="154" t="s">
        <v>14</v>
      </c>
      <c r="Q1532" s="113"/>
      <c r="R1532" s="121"/>
      <c r="S1532" s="99"/>
    </row>
    <row r="1533" spans="1:19" s="22" customFormat="1" ht="15" customHeight="1" x14ac:dyDescent="0.2">
      <c r="A1533" s="45" t="s">
        <v>1935</v>
      </c>
      <c r="B1533" s="50">
        <f t="shared" si="96"/>
        <v>325.01586000000003</v>
      </c>
      <c r="C1533" s="19">
        <f t="shared" si="97"/>
        <v>380.01854400000008</v>
      </c>
      <c r="D1533" s="19"/>
      <c r="E1533" s="152">
        <v>99.06</v>
      </c>
      <c r="F1533" s="152">
        <v>115.82400000000001</v>
      </c>
      <c r="G1533" s="152">
        <v>496.94</v>
      </c>
      <c r="H1533" s="153">
        <v>480.17599999999999</v>
      </c>
      <c r="I1533" s="125" t="e">
        <f t="shared" si="94"/>
        <v>#N/A</v>
      </c>
      <c r="J1533" s="125" t="e">
        <f t="shared" si="95"/>
        <v>#N/A</v>
      </c>
      <c r="K1533" s="57" t="e">
        <f>VLOOKUP(A1533,'Study area wells'!$A$2:$O$330,6,FALSE)</f>
        <v>#N/A</v>
      </c>
      <c r="L1533" s="50"/>
      <c r="M1533" s="37" t="s">
        <v>1263</v>
      </c>
      <c r="N1533" s="84" t="s">
        <v>1102</v>
      </c>
      <c r="O1533" s="98"/>
      <c r="P1533" s="154" t="s">
        <v>14</v>
      </c>
      <c r="Q1533" s="113"/>
      <c r="R1533" s="121"/>
      <c r="S1533" s="99"/>
    </row>
    <row r="1534" spans="1:19" s="22" customFormat="1" ht="15" customHeight="1" x14ac:dyDescent="0.2">
      <c r="A1534" s="45" t="s">
        <v>1935</v>
      </c>
      <c r="B1534" s="50">
        <f t="shared" si="96"/>
        <v>380.01854400000008</v>
      </c>
      <c r="C1534" s="19">
        <f t="shared" si="97"/>
        <v>440.02147200000002</v>
      </c>
      <c r="D1534" s="19"/>
      <c r="E1534" s="152">
        <v>115.82400000000001</v>
      </c>
      <c r="F1534" s="152">
        <v>134.11199999999999</v>
      </c>
      <c r="G1534" s="152">
        <v>480.17599999999999</v>
      </c>
      <c r="H1534" s="153">
        <v>461.88800000000003</v>
      </c>
      <c r="I1534" s="125" t="e">
        <f t="shared" si="94"/>
        <v>#N/A</v>
      </c>
      <c r="J1534" s="125" t="e">
        <f t="shared" si="95"/>
        <v>#N/A</v>
      </c>
      <c r="K1534" s="57" t="e">
        <f>VLOOKUP(A1534,'Study area wells'!$A$2:$O$330,6,FALSE)</f>
        <v>#N/A</v>
      </c>
      <c r="L1534" s="50"/>
      <c r="M1534" s="37" t="s">
        <v>1263</v>
      </c>
      <c r="N1534" s="84" t="s">
        <v>1102</v>
      </c>
      <c r="O1534" s="98"/>
      <c r="P1534" s="154" t="s">
        <v>14</v>
      </c>
      <c r="Q1534" s="113"/>
      <c r="R1534" s="121"/>
      <c r="S1534" s="99"/>
    </row>
    <row r="1535" spans="1:19" s="22" customFormat="1" ht="15" customHeight="1" x14ac:dyDescent="0.2">
      <c r="A1535" s="45" t="s">
        <v>1935</v>
      </c>
      <c r="B1535" s="50">
        <f t="shared" si="96"/>
        <v>440.02147200000002</v>
      </c>
      <c r="C1535" s="19">
        <f t="shared" si="97"/>
        <v>485.02366800000004</v>
      </c>
      <c r="D1535" s="19"/>
      <c r="E1535" s="152">
        <v>134.11199999999999</v>
      </c>
      <c r="F1535" s="152">
        <v>147.828</v>
      </c>
      <c r="G1535" s="152">
        <v>461.88800000000003</v>
      </c>
      <c r="H1535" s="153">
        <v>448.17200000000003</v>
      </c>
      <c r="I1535" s="125" t="e">
        <f t="shared" si="94"/>
        <v>#N/A</v>
      </c>
      <c r="J1535" s="125" t="e">
        <f t="shared" si="95"/>
        <v>#N/A</v>
      </c>
      <c r="K1535" s="57" t="e">
        <f>VLOOKUP(A1535,'Study area wells'!$A$2:$O$330,6,FALSE)</f>
        <v>#N/A</v>
      </c>
      <c r="L1535" s="50"/>
      <c r="M1535" s="37" t="s">
        <v>44</v>
      </c>
      <c r="N1535" s="84" t="s">
        <v>1102</v>
      </c>
      <c r="O1535" s="98"/>
      <c r="P1535" s="154" t="s">
        <v>31</v>
      </c>
      <c r="Q1535" s="113"/>
      <c r="R1535" s="121"/>
      <c r="S1535" s="99"/>
    </row>
    <row r="1536" spans="1:19" s="22" customFormat="1" ht="15" customHeight="1" x14ac:dyDescent="0.2">
      <c r="A1536" s="45" t="s">
        <v>1935</v>
      </c>
      <c r="B1536" s="50">
        <f t="shared" si="96"/>
        <v>485.02366800000004</v>
      </c>
      <c r="C1536" s="19">
        <f t="shared" si="97"/>
        <v>510.02488800000003</v>
      </c>
      <c r="D1536" s="19"/>
      <c r="E1536" s="152">
        <v>147.828</v>
      </c>
      <c r="F1536" s="152">
        <v>155.44800000000001</v>
      </c>
      <c r="G1536" s="152">
        <v>448.17200000000003</v>
      </c>
      <c r="H1536" s="153">
        <v>440.55200000000002</v>
      </c>
      <c r="I1536" s="125" t="e">
        <f t="shared" si="94"/>
        <v>#N/A</v>
      </c>
      <c r="J1536" s="125" t="e">
        <f t="shared" si="95"/>
        <v>#N/A</v>
      </c>
      <c r="K1536" s="57" t="e">
        <f>VLOOKUP(A1536,'Study area wells'!$A$2:$O$330,6,FALSE)</f>
        <v>#N/A</v>
      </c>
      <c r="L1536" s="50"/>
      <c r="M1536" s="37" t="s">
        <v>1263</v>
      </c>
      <c r="N1536" s="84" t="s">
        <v>1102</v>
      </c>
      <c r="O1536" s="98"/>
      <c r="P1536" s="154" t="s">
        <v>14</v>
      </c>
      <c r="Q1536" s="113"/>
      <c r="R1536" s="121"/>
      <c r="S1536" s="99"/>
    </row>
    <row r="1537" spans="1:19" s="22" customFormat="1" ht="15" customHeight="1" x14ac:dyDescent="0.2">
      <c r="A1537" s="45" t="s">
        <v>1935</v>
      </c>
      <c r="B1537" s="50">
        <f t="shared" si="96"/>
        <v>510.02488800000003</v>
      </c>
      <c r="C1537" s="19">
        <f t="shared" si="97"/>
        <v>528.02576640000007</v>
      </c>
      <c r="D1537" s="19"/>
      <c r="E1537" s="152">
        <v>155.44800000000001</v>
      </c>
      <c r="F1537" s="152">
        <v>160.93440000000001</v>
      </c>
      <c r="G1537" s="152">
        <v>440.55200000000002</v>
      </c>
      <c r="H1537" s="153">
        <v>435.06560000000002</v>
      </c>
      <c r="I1537" s="125" t="e">
        <f t="shared" si="94"/>
        <v>#N/A</v>
      </c>
      <c r="J1537" s="125" t="e">
        <f t="shared" si="95"/>
        <v>#N/A</v>
      </c>
      <c r="K1537" s="57" t="e">
        <f>VLOOKUP(A1537,'Study area wells'!$A$2:$O$330,6,FALSE)</f>
        <v>#N/A</v>
      </c>
      <c r="L1537" s="50"/>
      <c r="M1537" s="37" t="s">
        <v>42</v>
      </c>
      <c r="N1537" s="84" t="s">
        <v>1894</v>
      </c>
      <c r="O1537" s="98"/>
      <c r="P1537" s="154" t="s">
        <v>599</v>
      </c>
      <c r="Q1537" s="113"/>
      <c r="R1537" s="121"/>
      <c r="S1537" s="99"/>
    </row>
    <row r="1538" spans="1:19" s="22" customFormat="1" ht="15" customHeight="1" x14ac:dyDescent="0.2">
      <c r="A1538" s="45" t="s">
        <v>1935</v>
      </c>
      <c r="B1538" s="50">
        <f t="shared" si="96"/>
        <v>528.02576640000007</v>
      </c>
      <c r="C1538" s="19">
        <f t="shared" si="97"/>
        <v>537.02620560000003</v>
      </c>
      <c r="D1538" s="19"/>
      <c r="E1538" s="152">
        <v>160.93440000000001</v>
      </c>
      <c r="F1538" s="152">
        <v>163.67760000000001</v>
      </c>
      <c r="G1538" s="152">
        <v>435.06560000000002</v>
      </c>
      <c r="H1538" s="153">
        <v>432.32240000000002</v>
      </c>
      <c r="I1538" s="125" t="e">
        <f t="shared" si="94"/>
        <v>#N/A</v>
      </c>
      <c r="J1538" s="125" t="e">
        <f t="shared" si="95"/>
        <v>#N/A</v>
      </c>
      <c r="K1538" s="57" t="e">
        <f>VLOOKUP(A1538,'Study area wells'!$A$2:$O$330,6,FALSE)</f>
        <v>#N/A</v>
      </c>
      <c r="L1538" s="50"/>
      <c r="M1538" s="37" t="s">
        <v>1</v>
      </c>
      <c r="N1538" s="84" t="s">
        <v>7</v>
      </c>
      <c r="O1538" s="98"/>
      <c r="P1538" s="154" t="s">
        <v>1908</v>
      </c>
      <c r="Q1538" s="113"/>
      <c r="R1538" s="121"/>
      <c r="S1538" s="99"/>
    </row>
    <row r="1539" spans="1:19" ht="15" customHeight="1" x14ac:dyDescent="0.2">
      <c r="A1539" s="44" t="s">
        <v>1936</v>
      </c>
      <c r="B1539" s="48">
        <f t="shared" si="96"/>
        <v>0</v>
      </c>
      <c r="C1539" s="15">
        <f t="shared" si="97"/>
        <v>16.000780800000001</v>
      </c>
      <c r="E1539" s="149">
        <v>0</v>
      </c>
      <c r="F1539" s="149">
        <v>4.8768000000000002</v>
      </c>
      <c r="G1539" s="149">
        <v>655</v>
      </c>
      <c r="H1539" s="150">
        <v>650.1232</v>
      </c>
      <c r="I1539" s="125" t="e">
        <f t="shared" si="94"/>
        <v>#N/A</v>
      </c>
      <c r="J1539" s="125" t="e">
        <f t="shared" si="95"/>
        <v>#N/A</v>
      </c>
      <c r="K1539" s="57" t="e">
        <f>VLOOKUP(A1539,'Study area wells'!$A$2:$O$330,6,FALSE)</f>
        <v>#N/A</v>
      </c>
      <c r="M1539" s="23" t="s">
        <v>3</v>
      </c>
      <c r="N1539" s="64" t="s">
        <v>1102</v>
      </c>
      <c r="P1539" s="151" t="s">
        <v>11</v>
      </c>
    </row>
    <row r="1540" spans="1:19" ht="15" customHeight="1" x14ac:dyDescent="0.2">
      <c r="A1540" s="44" t="s">
        <v>1936</v>
      </c>
      <c r="B1540" s="48">
        <f t="shared" si="96"/>
        <v>16.000780800000001</v>
      </c>
      <c r="C1540" s="15">
        <f t="shared" si="97"/>
        <v>36.001756800000003</v>
      </c>
      <c r="E1540" s="149">
        <v>4.8768000000000002</v>
      </c>
      <c r="F1540" s="149">
        <v>10.972800000000001</v>
      </c>
      <c r="G1540" s="149">
        <v>650.1232</v>
      </c>
      <c r="H1540" s="150">
        <v>644.02719999999999</v>
      </c>
      <c r="I1540" s="125" t="e">
        <f t="shared" si="94"/>
        <v>#N/A</v>
      </c>
      <c r="J1540" s="125" t="e">
        <f t="shared" si="95"/>
        <v>#N/A</v>
      </c>
      <c r="K1540" s="57" t="e">
        <f>VLOOKUP(A1540,'Study area wells'!$A$2:$O$330,6,FALSE)</f>
        <v>#N/A</v>
      </c>
      <c r="M1540" s="23" t="s">
        <v>3</v>
      </c>
      <c r="N1540" s="64" t="s">
        <v>1102</v>
      </c>
      <c r="P1540" s="151" t="s">
        <v>21</v>
      </c>
    </row>
    <row r="1541" spans="1:19" ht="15" customHeight="1" x14ac:dyDescent="0.2">
      <c r="A1541" s="44" t="s">
        <v>1936</v>
      </c>
      <c r="B1541" s="48">
        <f t="shared" si="96"/>
        <v>36.001756800000003</v>
      </c>
      <c r="C1541" s="15">
        <f t="shared" si="97"/>
        <v>52.002537600000004</v>
      </c>
      <c r="E1541" s="149">
        <v>10.972800000000001</v>
      </c>
      <c r="F1541" s="149">
        <v>15.849600000000001</v>
      </c>
      <c r="G1541" s="149">
        <v>644.02719999999999</v>
      </c>
      <c r="H1541" s="150">
        <v>639.15039999999999</v>
      </c>
      <c r="I1541" s="125" t="e">
        <f t="shared" si="94"/>
        <v>#N/A</v>
      </c>
      <c r="J1541" s="125" t="e">
        <f t="shared" si="95"/>
        <v>#N/A</v>
      </c>
      <c r="K1541" s="57" t="e">
        <f>VLOOKUP(A1541,'Study area wells'!$A$2:$O$330,6,FALSE)</f>
        <v>#N/A</v>
      </c>
      <c r="M1541" s="23" t="s">
        <v>1263</v>
      </c>
      <c r="N1541" s="64" t="s">
        <v>1102</v>
      </c>
      <c r="P1541" s="151" t="s">
        <v>14</v>
      </c>
    </row>
    <row r="1542" spans="1:19" ht="15" customHeight="1" x14ac:dyDescent="0.2">
      <c r="A1542" s="44" t="s">
        <v>1936</v>
      </c>
      <c r="B1542" s="48">
        <f t="shared" si="96"/>
        <v>52.002537600000004</v>
      </c>
      <c r="C1542" s="15">
        <f t="shared" si="97"/>
        <v>121.00590480000001</v>
      </c>
      <c r="E1542" s="149">
        <v>15.849600000000001</v>
      </c>
      <c r="F1542" s="149">
        <v>36.880800000000001</v>
      </c>
      <c r="G1542" s="149">
        <v>639.15039999999999</v>
      </c>
      <c r="H1542" s="150">
        <v>618.11919999999998</v>
      </c>
      <c r="I1542" s="125" t="e">
        <f t="shared" si="94"/>
        <v>#N/A</v>
      </c>
      <c r="J1542" s="125" t="e">
        <f t="shared" si="95"/>
        <v>#N/A</v>
      </c>
      <c r="K1542" s="57" t="e">
        <f>VLOOKUP(A1542,'Study area wells'!$A$2:$O$330,6,FALSE)</f>
        <v>#N/A</v>
      </c>
      <c r="M1542" s="23" t="s">
        <v>3</v>
      </c>
      <c r="N1542" s="64" t="s">
        <v>1102</v>
      </c>
      <c r="P1542" s="151" t="s">
        <v>21</v>
      </c>
    </row>
    <row r="1543" spans="1:19" ht="15" customHeight="1" x14ac:dyDescent="0.2">
      <c r="A1543" s="44" t="s">
        <v>1936</v>
      </c>
      <c r="B1543" s="48">
        <f t="shared" si="96"/>
        <v>121.00590480000001</v>
      </c>
      <c r="C1543" s="15">
        <f t="shared" si="97"/>
        <v>146.00712480000001</v>
      </c>
      <c r="E1543" s="149">
        <v>36.880800000000001</v>
      </c>
      <c r="F1543" s="149">
        <v>44.500800000000005</v>
      </c>
      <c r="G1543" s="149">
        <v>618.11919999999998</v>
      </c>
      <c r="H1543" s="150">
        <v>610.49919999999997</v>
      </c>
      <c r="I1543" s="125" t="e">
        <f t="shared" si="94"/>
        <v>#N/A</v>
      </c>
      <c r="J1543" s="125" t="e">
        <f t="shared" si="95"/>
        <v>#N/A</v>
      </c>
      <c r="K1543" s="57" t="e">
        <f>VLOOKUP(A1543,'Study area wells'!$A$2:$O$330,6,FALSE)</f>
        <v>#N/A</v>
      </c>
      <c r="M1543" s="23" t="s">
        <v>3</v>
      </c>
      <c r="N1543" s="64" t="s">
        <v>1102</v>
      </c>
      <c r="P1543" s="151" t="s">
        <v>11</v>
      </c>
    </row>
    <row r="1544" spans="1:19" ht="15" customHeight="1" x14ac:dyDescent="0.2">
      <c r="A1544" s="44" t="s">
        <v>1936</v>
      </c>
      <c r="B1544" s="48">
        <f t="shared" si="96"/>
        <v>146.00712480000001</v>
      </c>
      <c r="C1544" s="15">
        <f t="shared" si="97"/>
        <v>164.00800320000002</v>
      </c>
      <c r="E1544" s="149">
        <v>44.500800000000005</v>
      </c>
      <c r="F1544" s="149">
        <v>49.987200000000001</v>
      </c>
      <c r="G1544" s="149">
        <v>610.49919999999997</v>
      </c>
      <c r="H1544" s="150">
        <v>605.01279999999997</v>
      </c>
      <c r="I1544" s="125" t="e">
        <f t="shared" ref="I1544:I1607" si="98">K1544-E1544</f>
        <v>#N/A</v>
      </c>
      <c r="J1544" s="125" t="e">
        <f t="shared" ref="J1544:J1607" si="99">K1544-F1544</f>
        <v>#N/A</v>
      </c>
      <c r="K1544" s="57" t="e">
        <f>VLOOKUP(A1544,'Study area wells'!$A$2:$O$330,6,FALSE)</f>
        <v>#N/A</v>
      </c>
      <c r="M1544" s="23" t="s">
        <v>1263</v>
      </c>
      <c r="N1544" s="64" t="s">
        <v>1102</v>
      </c>
      <c r="P1544" s="151" t="s">
        <v>14</v>
      </c>
    </row>
    <row r="1545" spans="1:19" ht="15" customHeight="1" x14ac:dyDescent="0.2">
      <c r="A1545" s="44" t="s">
        <v>1936</v>
      </c>
      <c r="B1545" s="48">
        <f t="shared" si="96"/>
        <v>164.00800320000002</v>
      </c>
      <c r="C1545" s="15">
        <f t="shared" si="97"/>
        <v>182.00888160000002</v>
      </c>
      <c r="E1545" s="149">
        <v>49.987200000000001</v>
      </c>
      <c r="F1545" s="149">
        <v>55.473600000000005</v>
      </c>
      <c r="G1545" s="149">
        <v>605.01279999999997</v>
      </c>
      <c r="H1545" s="150">
        <v>599.52639999999997</v>
      </c>
      <c r="I1545" s="125" t="e">
        <f t="shared" si="98"/>
        <v>#N/A</v>
      </c>
      <c r="J1545" s="125" t="e">
        <f t="shared" si="99"/>
        <v>#N/A</v>
      </c>
      <c r="K1545" s="57" t="e">
        <f>VLOOKUP(A1545,'Study area wells'!$A$2:$O$330,6,FALSE)</f>
        <v>#N/A</v>
      </c>
      <c r="M1545" s="23" t="s">
        <v>1263</v>
      </c>
      <c r="N1545" s="64" t="s">
        <v>1102</v>
      </c>
      <c r="P1545" s="151" t="s">
        <v>14</v>
      </c>
    </row>
    <row r="1546" spans="1:19" ht="15" customHeight="1" x14ac:dyDescent="0.2">
      <c r="A1546" s="44" t="s">
        <v>1936</v>
      </c>
      <c r="B1546" s="48">
        <f t="shared" si="96"/>
        <v>182.00888160000002</v>
      </c>
      <c r="C1546" s="15">
        <f t="shared" si="97"/>
        <v>226.01102879999999</v>
      </c>
      <c r="E1546" s="149">
        <v>55.473600000000005</v>
      </c>
      <c r="F1546" s="149">
        <v>68.884799999999998</v>
      </c>
      <c r="G1546" s="149">
        <v>599.52639999999997</v>
      </c>
      <c r="H1546" s="150">
        <v>586.11519999999996</v>
      </c>
      <c r="I1546" s="125" t="e">
        <f t="shared" si="98"/>
        <v>#N/A</v>
      </c>
      <c r="J1546" s="125" t="e">
        <f t="shared" si="99"/>
        <v>#N/A</v>
      </c>
      <c r="K1546" s="57" t="e">
        <f>VLOOKUP(A1546,'Study area wells'!$A$2:$O$330,6,FALSE)</f>
        <v>#N/A</v>
      </c>
      <c r="M1546" s="23" t="s">
        <v>1263</v>
      </c>
      <c r="N1546" s="64" t="s">
        <v>1102</v>
      </c>
      <c r="P1546" s="151" t="s">
        <v>14</v>
      </c>
    </row>
    <row r="1547" spans="1:19" ht="15" customHeight="1" x14ac:dyDescent="0.2">
      <c r="A1547" s="44" t="s">
        <v>1936</v>
      </c>
      <c r="B1547" s="48">
        <f t="shared" si="96"/>
        <v>202.0098576</v>
      </c>
      <c r="C1547" s="15">
        <f t="shared" si="97"/>
        <v>242.01180960000002</v>
      </c>
      <c r="E1547" s="149">
        <v>61.569600000000001</v>
      </c>
      <c r="F1547" s="149">
        <v>73.761600000000001</v>
      </c>
      <c r="G1547" s="149">
        <v>593.43039999999996</v>
      </c>
      <c r="H1547" s="150">
        <v>581.23839999999996</v>
      </c>
      <c r="I1547" s="125" t="e">
        <f t="shared" si="98"/>
        <v>#N/A</v>
      </c>
      <c r="J1547" s="125" t="e">
        <f t="shared" si="99"/>
        <v>#N/A</v>
      </c>
      <c r="K1547" s="57" t="e">
        <f>VLOOKUP(A1547,'Study area wells'!$A$2:$O$330,6,FALSE)</f>
        <v>#N/A</v>
      </c>
      <c r="M1547" s="23" t="s">
        <v>1263</v>
      </c>
      <c r="N1547" s="64" t="s">
        <v>1102</v>
      </c>
      <c r="P1547" s="151" t="s">
        <v>14</v>
      </c>
    </row>
    <row r="1548" spans="1:19" ht="15" customHeight="1" x14ac:dyDescent="0.2">
      <c r="A1548" s="44" t="s">
        <v>1936</v>
      </c>
      <c r="B1548" s="48">
        <f t="shared" si="96"/>
        <v>242.01180960000002</v>
      </c>
      <c r="C1548" s="15">
        <f t="shared" si="97"/>
        <v>262.01278560000003</v>
      </c>
      <c r="E1548" s="149">
        <v>73.761600000000001</v>
      </c>
      <c r="F1548" s="149">
        <v>79.857600000000005</v>
      </c>
      <c r="G1548" s="149">
        <v>581.23839999999996</v>
      </c>
      <c r="H1548" s="150">
        <v>575.14239999999995</v>
      </c>
      <c r="I1548" s="125" t="e">
        <f t="shared" si="98"/>
        <v>#N/A</v>
      </c>
      <c r="J1548" s="125" t="e">
        <f t="shared" si="99"/>
        <v>#N/A</v>
      </c>
      <c r="K1548" s="57" t="e">
        <f>VLOOKUP(A1548,'Study area wells'!$A$2:$O$330,6,FALSE)</f>
        <v>#N/A</v>
      </c>
      <c r="M1548" s="23" t="s">
        <v>1263</v>
      </c>
      <c r="N1548" s="64" t="s">
        <v>1102</v>
      </c>
      <c r="P1548" s="151" t="s">
        <v>14</v>
      </c>
    </row>
    <row r="1549" spans="1:19" ht="15" customHeight="1" x14ac:dyDescent="0.2">
      <c r="A1549" s="44" t="s">
        <v>1936</v>
      </c>
      <c r="B1549" s="48">
        <f t="shared" si="96"/>
        <v>262.01278560000003</v>
      </c>
      <c r="C1549" s="15">
        <f t="shared" si="97"/>
        <v>282.01376160000007</v>
      </c>
      <c r="E1549" s="149">
        <v>79.857600000000005</v>
      </c>
      <c r="F1549" s="149">
        <v>85.953600000000009</v>
      </c>
      <c r="G1549" s="149">
        <v>575.14239999999995</v>
      </c>
      <c r="H1549" s="150">
        <v>569.04639999999995</v>
      </c>
      <c r="I1549" s="125" t="e">
        <f t="shared" si="98"/>
        <v>#N/A</v>
      </c>
      <c r="J1549" s="125" t="e">
        <f t="shared" si="99"/>
        <v>#N/A</v>
      </c>
      <c r="K1549" s="57" t="e">
        <f>VLOOKUP(A1549,'Study area wells'!$A$2:$O$330,6,FALSE)</f>
        <v>#N/A</v>
      </c>
      <c r="M1549" s="23" t="s">
        <v>1263</v>
      </c>
      <c r="N1549" s="64" t="s">
        <v>1102</v>
      </c>
      <c r="P1549" s="151" t="s">
        <v>14</v>
      </c>
    </row>
    <row r="1550" spans="1:19" ht="15" customHeight="1" x14ac:dyDescent="0.2">
      <c r="A1550" s="44" t="s">
        <v>1936</v>
      </c>
      <c r="B1550" s="48">
        <f t="shared" si="96"/>
        <v>282.01376160000007</v>
      </c>
      <c r="C1550" s="15">
        <f t="shared" si="97"/>
        <v>287.01400560000002</v>
      </c>
      <c r="E1550" s="149">
        <v>85.953600000000009</v>
      </c>
      <c r="F1550" s="149">
        <v>87.47760000000001</v>
      </c>
      <c r="G1550" s="149">
        <v>569.04639999999995</v>
      </c>
      <c r="H1550" s="150">
        <v>567.52239999999995</v>
      </c>
      <c r="I1550" s="125" t="e">
        <f t="shared" si="98"/>
        <v>#N/A</v>
      </c>
      <c r="J1550" s="125" t="e">
        <f t="shared" si="99"/>
        <v>#N/A</v>
      </c>
      <c r="K1550" s="57" t="e">
        <f>VLOOKUP(A1550,'Study area wells'!$A$2:$O$330,6,FALSE)</f>
        <v>#N/A</v>
      </c>
      <c r="M1550" s="23" t="s">
        <v>1</v>
      </c>
      <c r="N1550" s="64" t="s">
        <v>7</v>
      </c>
      <c r="P1550" s="151" t="s">
        <v>10</v>
      </c>
    </row>
    <row r="1551" spans="1:19" ht="15" customHeight="1" x14ac:dyDescent="0.2">
      <c r="A1551" s="44" t="s">
        <v>1936</v>
      </c>
      <c r="B1551" s="48">
        <f t="shared" si="96"/>
        <v>287.01400560000002</v>
      </c>
      <c r="C1551" s="15">
        <f t="shared" si="97"/>
        <v>341.0166408</v>
      </c>
      <c r="E1551" s="149">
        <v>87.47760000000001</v>
      </c>
      <c r="F1551" s="149">
        <v>103.93680000000001</v>
      </c>
      <c r="G1551" s="149">
        <v>567.52239999999995</v>
      </c>
      <c r="H1551" s="150">
        <v>551.06320000000005</v>
      </c>
      <c r="I1551" s="125" t="e">
        <f t="shared" si="98"/>
        <v>#N/A</v>
      </c>
      <c r="J1551" s="125" t="e">
        <f t="shared" si="99"/>
        <v>#N/A</v>
      </c>
      <c r="K1551" s="57" t="e">
        <f>VLOOKUP(A1551,'Study area wells'!$A$2:$O$330,6,FALSE)</f>
        <v>#N/A</v>
      </c>
      <c r="M1551" s="23" t="s">
        <v>1263</v>
      </c>
      <c r="N1551" s="64" t="s">
        <v>1102</v>
      </c>
      <c r="P1551" s="151" t="s">
        <v>14</v>
      </c>
    </row>
    <row r="1552" spans="1:19" ht="15" customHeight="1" x14ac:dyDescent="0.2">
      <c r="A1552" s="44" t="s">
        <v>1936</v>
      </c>
      <c r="B1552" s="48">
        <f t="shared" si="96"/>
        <v>341.0166408</v>
      </c>
      <c r="C1552" s="15">
        <f t="shared" si="97"/>
        <v>359.01751920000004</v>
      </c>
      <c r="E1552" s="149">
        <v>103.93680000000001</v>
      </c>
      <c r="F1552" s="149">
        <v>109.42320000000001</v>
      </c>
      <c r="G1552" s="149">
        <v>551.06320000000005</v>
      </c>
      <c r="H1552" s="150">
        <v>545.57680000000005</v>
      </c>
      <c r="I1552" s="125" t="e">
        <f t="shared" si="98"/>
        <v>#N/A</v>
      </c>
      <c r="J1552" s="125" t="e">
        <f t="shared" si="99"/>
        <v>#N/A</v>
      </c>
      <c r="K1552" s="57" t="e">
        <f>VLOOKUP(A1552,'Study area wells'!$A$2:$O$330,6,FALSE)</f>
        <v>#N/A</v>
      </c>
      <c r="M1552" s="23" t="s">
        <v>1263</v>
      </c>
      <c r="N1552" s="64" t="s">
        <v>1102</v>
      </c>
      <c r="P1552" s="151" t="s">
        <v>14</v>
      </c>
    </row>
    <row r="1553" spans="1:19" ht="15" customHeight="1" x14ac:dyDescent="0.2">
      <c r="A1553" s="44" t="s">
        <v>1936</v>
      </c>
      <c r="B1553" s="48">
        <f t="shared" si="96"/>
        <v>359.01751920000004</v>
      </c>
      <c r="C1553" s="15">
        <f t="shared" si="97"/>
        <v>430.020984</v>
      </c>
      <c r="E1553" s="149">
        <v>109.42320000000001</v>
      </c>
      <c r="F1553" s="149">
        <v>131.06399999999999</v>
      </c>
      <c r="G1553" s="149">
        <v>545.57680000000005</v>
      </c>
      <c r="H1553" s="150">
        <v>523.93600000000004</v>
      </c>
      <c r="I1553" s="125" t="e">
        <f t="shared" si="98"/>
        <v>#N/A</v>
      </c>
      <c r="J1553" s="125" t="e">
        <f t="shared" si="99"/>
        <v>#N/A</v>
      </c>
      <c r="K1553" s="57" t="e">
        <f>VLOOKUP(A1553,'Study area wells'!$A$2:$O$330,6,FALSE)</f>
        <v>#N/A</v>
      </c>
      <c r="M1553" s="23" t="s">
        <v>5</v>
      </c>
      <c r="N1553" s="64" t="s">
        <v>1894</v>
      </c>
      <c r="P1553" s="151" t="s">
        <v>34</v>
      </c>
    </row>
    <row r="1554" spans="1:19" ht="15" customHeight="1" x14ac:dyDescent="0.2">
      <c r="A1554" s="44" t="s">
        <v>1936</v>
      </c>
      <c r="B1554" s="48">
        <f t="shared" si="96"/>
        <v>430.020984</v>
      </c>
      <c r="C1554" s="15">
        <f t="shared" si="97"/>
        <v>454.02215519999999</v>
      </c>
      <c r="E1554" s="149">
        <v>131.06399999999999</v>
      </c>
      <c r="F1554" s="149">
        <v>138.3792</v>
      </c>
      <c r="G1554" s="149">
        <v>523.93600000000004</v>
      </c>
      <c r="H1554" s="150">
        <v>516.62080000000003</v>
      </c>
      <c r="I1554" s="125" t="e">
        <f t="shared" si="98"/>
        <v>#N/A</v>
      </c>
      <c r="J1554" s="125" t="e">
        <f t="shared" si="99"/>
        <v>#N/A</v>
      </c>
      <c r="K1554" s="57" t="e">
        <f>VLOOKUP(A1554,'Study area wells'!$A$2:$O$330,6,FALSE)</f>
        <v>#N/A</v>
      </c>
      <c r="M1554" s="23" t="s">
        <v>3</v>
      </c>
      <c r="N1554" s="64" t="s">
        <v>1102</v>
      </c>
      <c r="P1554" s="151" t="s">
        <v>21</v>
      </c>
    </row>
    <row r="1555" spans="1:19" ht="15" customHeight="1" x14ac:dyDescent="0.2">
      <c r="A1555" s="44" t="s">
        <v>1936</v>
      </c>
      <c r="B1555" s="48">
        <f t="shared" si="96"/>
        <v>454.02215519999999</v>
      </c>
      <c r="C1555" s="15">
        <f t="shared" si="97"/>
        <v>464.0226432</v>
      </c>
      <c r="E1555" s="149">
        <v>138.3792</v>
      </c>
      <c r="F1555" s="149">
        <v>141.4272</v>
      </c>
      <c r="G1555" s="149">
        <v>516.62080000000003</v>
      </c>
      <c r="H1555" s="150">
        <v>513.57280000000003</v>
      </c>
      <c r="I1555" s="125" t="e">
        <f t="shared" si="98"/>
        <v>#N/A</v>
      </c>
      <c r="J1555" s="125" t="e">
        <f t="shared" si="99"/>
        <v>#N/A</v>
      </c>
      <c r="K1555" s="57" t="e">
        <f>VLOOKUP(A1555,'Study area wells'!$A$2:$O$330,6,FALSE)</f>
        <v>#N/A</v>
      </c>
      <c r="M1555" s="23" t="s">
        <v>3</v>
      </c>
      <c r="N1555" s="64" t="s">
        <v>1102</v>
      </c>
      <c r="P1555" s="151" t="s">
        <v>21</v>
      </c>
    </row>
    <row r="1556" spans="1:19" ht="15" customHeight="1" x14ac:dyDescent="0.2">
      <c r="A1556" s="44" t="s">
        <v>1936</v>
      </c>
      <c r="B1556" s="48">
        <f t="shared" si="96"/>
        <v>464.0226432</v>
      </c>
      <c r="C1556" s="15">
        <f t="shared" si="97"/>
        <v>500.02440000000001</v>
      </c>
      <c r="E1556" s="149">
        <v>141.4272</v>
      </c>
      <c r="F1556" s="149">
        <v>152.4</v>
      </c>
      <c r="G1556" s="149">
        <v>513.57280000000003</v>
      </c>
      <c r="H1556" s="150">
        <v>502.6</v>
      </c>
      <c r="I1556" s="125" t="e">
        <f t="shared" si="98"/>
        <v>#N/A</v>
      </c>
      <c r="J1556" s="125" t="e">
        <f t="shared" si="99"/>
        <v>#N/A</v>
      </c>
      <c r="K1556" s="57" t="e">
        <f>VLOOKUP(A1556,'Study area wells'!$A$2:$O$330,6,FALSE)</f>
        <v>#N/A</v>
      </c>
      <c r="M1556" s="23" t="s">
        <v>3</v>
      </c>
      <c r="N1556" s="64" t="s">
        <v>1102</v>
      </c>
      <c r="P1556" s="151" t="s">
        <v>21</v>
      </c>
    </row>
    <row r="1557" spans="1:19" ht="15" customHeight="1" x14ac:dyDescent="0.2">
      <c r="A1557" s="44" t="s">
        <v>1936</v>
      </c>
      <c r="B1557" s="48">
        <f t="shared" si="96"/>
        <v>500.02440000000001</v>
      </c>
      <c r="C1557" s="15">
        <f t="shared" si="97"/>
        <v>508.02479040000003</v>
      </c>
      <c r="E1557" s="149">
        <v>152.4</v>
      </c>
      <c r="F1557" s="149">
        <v>154.83840000000001</v>
      </c>
      <c r="G1557" s="149">
        <v>502.6</v>
      </c>
      <c r="H1557" s="150">
        <v>500.16160000000002</v>
      </c>
      <c r="I1557" s="125" t="e">
        <f t="shared" si="98"/>
        <v>#N/A</v>
      </c>
      <c r="J1557" s="125" t="e">
        <f t="shared" si="99"/>
        <v>#N/A</v>
      </c>
      <c r="K1557" s="57" t="e">
        <f>VLOOKUP(A1557,'Study area wells'!$A$2:$O$330,6,FALSE)</f>
        <v>#N/A</v>
      </c>
      <c r="M1557" s="23" t="s">
        <v>1951</v>
      </c>
      <c r="N1557" s="64" t="s">
        <v>8</v>
      </c>
      <c r="P1557" s="151" t="s">
        <v>12</v>
      </c>
    </row>
    <row r="1558" spans="1:19" ht="15" customHeight="1" x14ac:dyDescent="0.2">
      <c r="A1558" s="44" t="s">
        <v>1936</v>
      </c>
      <c r="B1558" s="48">
        <f t="shared" si="96"/>
        <v>508.02479040000003</v>
      </c>
      <c r="C1558" s="15">
        <f t="shared" si="97"/>
        <v>522.02547360000005</v>
      </c>
      <c r="E1558" s="149">
        <v>154.83840000000001</v>
      </c>
      <c r="F1558" s="149">
        <v>159.10560000000001</v>
      </c>
      <c r="G1558" s="149">
        <v>500.16160000000002</v>
      </c>
      <c r="H1558" s="150">
        <v>495.89440000000002</v>
      </c>
      <c r="I1558" s="125" t="e">
        <f t="shared" si="98"/>
        <v>#N/A</v>
      </c>
      <c r="J1558" s="125" t="e">
        <f t="shared" si="99"/>
        <v>#N/A</v>
      </c>
      <c r="K1558" s="57" t="e">
        <f>VLOOKUP(A1558,'Study area wells'!$A$2:$O$330,6,FALSE)</f>
        <v>#N/A</v>
      </c>
      <c r="M1558" s="23" t="s">
        <v>42</v>
      </c>
      <c r="N1558" s="64" t="s">
        <v>1894</v>
      </c>
      <c r="P1558" s="151" t="s">
        <v>599</v>
      </c>
    </row>
    <row r="1559" spans="1:19" ht="15" customHeight="1" x14ac:dyDescent="0.2">
      <c r="A1559" s="44" t="s">
        <v>1936</v>
      </c>
      <c r="B1559" s="48">
        <f t="shared" si="96"/>
        <v>522.02547360000005</v>
      </c>
      <c r="C1559" s="15">
        <f t="shared" si="97"/>
        <v>536.02615680000008</v>
      </c>
      <c r="E1559" s="149">
        <v>159.10560000000001</v>
      </c>
      <c r="F1559" s="149">
        <v>163.37280000000001</v>
      </c>
      <c r="G1559" s="149">
        <v>495.89440000000002</v>
      </c>
      <c r="H1559" s="150">
        <v>491.62720000000002</v>
      </c>
      <c r="I1559" s="125" t="e">
        <f t="shared" si="98"/>
        <v>#N/A</v>
      </c>
      <c r="J1559" s="125" t="e">
        <f t="shared" si="99"/>
        <v>#N/A</v>
      </c>
      <c r="K1559" s="57" t="e">
        <f>VLOOKUP(A1559,'Study area wells'!$A$2:$O$330,6,FALSE)</f>
        <v>#N/A</v>
      </c>
      <c r="M1559" s="23" t="s">
        <v>1</v>
      </c>
      <c r="N1559" s="64" t="s">
        <v>7</v>
      </c>
      <c r="P1559" s="151" t="s">
        <v>10</v>
      </c>
    </row>
    <row r="1560" spans="1:19" s="31" customFormat="1" ht="15" customHeight="1" x14ac:dyDescent="0.2">
      <c r="A1560" s="43" t="s">
        <v>1937</v>
      </c>
      <c r="B1560" s="56">
        <f t="shared" si="96"/>
        <v>0</v>
      </c>
      <c r="C1560" s="29">
        <f t="shared" si="97"/>
        <v>90.00439200000001</v>
      </c>
      <c r="D1560" s="29"/>
      <c r="E1560" s="146">
        <v>0</v>
      </c>
      <c r="F1560" s="146">
        <v>27.432000000000002</v>
      </c>
      <c r="G1560" s="146">
        <v>639</v>
      </c>
      <c r="H1560" s="147">
        <v>611.56799999999998</v>
      </c>
      <c r="I1560" s="125" t="e">
        <f t="shared" si="98"/>
        <v>#N/A</v>
      </c>
      <c r="J1560" s="125" t="e">
        <f t="shared" si="99"/>
        <v>#N/A</v>
      </c>
      <c r="K1560" s="57" t="e">
        <f>VLOOKUP(A1560,'Study area wells'!$A$2:$O$330,6,FALSE)</f>
        <v>#N/A</v>
      </c>
      <c r="L1560" s="56"/>
      <c r="M1560" s="32" t="s">
        <v>3</v>
      </c>
      <c r="N1560" s="83" t="s">
        <v>1102</v>
      </c>
      <c r="O1560" s="97"/>
      <c r="P1560" s="148" t="s">
        <v>21</v>
      </c>
      <c r="Q1560" s="118"/>
      <c r="R1560" s="124"/>
      <c r="S1560" s="102"/>
    </row>
    <row r="1561" spans="1:19" s="31" customFormat="1" ht="15" customHeight="1" x14ac:dyDescent="0.2">
      <c r="A1561" s="43" t="s">
        <v>1937</v>
      </c>
      <c r="B1561" s="56">
        <f t="shared" si="96"/>
        <v>90.00439200000001</v>
      </c>
      <c r="C1561" s="29">
        <f t="shared" si="97"/>
        <v>94.004587200000017</v>
      </c>
      <c r="D1561" s="29"/>
      <c r="E1561" s="146">
        <v>27.432000000000002</v>
      </c>
      <c r="F1561" s="146">
        <v>28.651200000000003</v>
      </c>
      <c r="G1561" s="146">
        <v>611.56799999999998</v>
      </c>
      <c r="H1561" s="147">
        <v>610.34879999999998</v>
      </c>
      <c r="I1561" s="125" t="e">
        <f t="shared" si="98"/>
        <v>#N/A</v>
      </c>
      <c r="J1561" s="125" t="e">
        <f t="shared" si="99"/>
        <v>#N/A</v>
      </c>
      <c r="K1561" s="57" t="e">
        <f>VLOOKUP(A1561,'Study area wells'!$A$2:$O$330,6,FALSE)</f>
        <v>#N/A</v>
      </c>
      <c r="L1561" s="56"/>
      <c r="M1561" s="32" t="s">
        <v>3</v>
      </c>
      <c r="N1561" s="83" t="s">
        <v>1102</v>
      </c>
      <c r="O1561" s="97"/>
      <c r="P1561" s="148" t="s">
        <v>21</v>
      </c>
      <c r="Q1561" s="118"/>
      <c r="R1561" s="124"/>
      <c r="S1561" s="102"/>
    </row>
    <row r="1562" spans="1:19" s="31" customFormat="1" ht="15" customHeight="1" x14ac:dyDescent="0.2">
      <c r="A1562" s="43" t="s">
        <v>1937</v>
      </c>
      <c r="B1562" s="56">
        <f t="shared" si="96"/>
        <v>94.004587200000017</v>
      </c>
      <c r="C1562" s="29">
        <f t="shared" si="97"/>
        <v>150.00731999999999</v>
      </c>
      <c r="D1562" s="29"/>
      <c r="E1562" s="146">
        <v>28.651200000000003</v>
      </c>
      <c r="F1562" s="146">
        <v>45.72</v>
      </c>
      <c r="G1562" s="146">
        <v>610.34879999999998</v>
      </c>
      <c r="H1562" s="147">
        <v>593.28</v>
      </c>
      <c r="I1562" s="125" t="e">
        <f t="shared" si="98"/>
        <v>#N/A</v>
      </c>
      <c r="J1562" s="125" t="e">
        <f t="shared" si="99"/>
        <v>#N/A</v>
      </c>
      <c r="K1562" s="57" t="e">
        <f>VLOOKUP(A1562,'Study area wells'!$A$2:$O$330,6,FALSE)</f>
        <v>#N/A</v>
      </c>
      <c r="L1562" s="56"/>
      <c r="M1562" s="32" t="s">
        <v>1263</v>
      </c>
      <c r="N1562" s="83" t="s">
        <v>1102</v>
      </c>
      <c r="O1562" s="97"/>
      <c r="P1562" s="148" t="s">
        <v>14</v>
      </c>
      <c r="Q1562" s="118"/>
      <c r="R1562" s="124"/>
      <c r="S1562" s="102"/>
    </row>
    <row r="1563" spans="1:19" s="31" customFormat="1" ht="15" customHeight="1" x14ac:dyDescent="0.2">
      <c r="A1563" s="43" t="s">
        <v>1937</v>
      </c>
      <c r="B1563" s="56">
        <f t="shared" si="96"/>
        <v>150.00731999999999</v>
      </c>
      <c r="C1563" s="29">
        <f t="shared" si="97"/>
        <v>190.00927200000004</v>
      </c>
      <c r="D1563" s="29"/>
      <c r="E1563" s="146">
        <v>45.72</v>
      </c>
      <c r="F1563" s="146">
        <v>57.912000000000006</v>
      </c>
      <c r="G1563" s="146">
        <v>593.28</v>
      </c>
      <c r="H1563" s="147">
        <v>581.08799999999997</v>
      </c>
      <c r="I1563" s="125" t="e">
        <f t="shared" si="98"/>
        <v>#N/A</v>
      </c>
      <c r="J1563" s="125" t="e">
        <f t="shared" si="99"/>
        <v>#N/A</v>
      </c>
      <c r="K1563" s="57" t="e">
        <f>VLOOKUP(A1563,'Study area wells'!$A$2:$O$330,6,FALSE)</f>
        <v>#N/A</v>
      </c>
      <c r="L1563" s="56"/>
      <c r="M1563" s="32" t="s">
        <v>3</v>
      </c>
      <c r="N1563" s="83" t="s">
        <v>1102</v>
      </c>
      <c r="O1563" s="97"/>
      <c r="P1563" s="148" t="s">
        <v>21</v>
      </c>
      <c r="Q1563" s="118"/>
      <c r="R1563" s="124"/>
      <c r="S1563" s="102"/>
    </row>
    <row r="1564" spans="1:19" s="31" customFormat="1" ht="15" customHeight="1" x14ac:dyDescent="0.2">
      <c r="A1564" s="43" t="s">
        <v>1937</v>
      </c>
      <c r="B1564" s="56">
        <f t="shared" si="96"/>
        <v>190.00927200000004</v>
      </c>
      <c r="C1564" s="29">
        <f t="shared" si="97"/>
        <v>230.011224</v>
      </c>
      <c r="D1564" s="29"/>
      <c r="E1564" s="146">
        <v>57.912000000000006</v>
      </c>
      <c r="F1564" s="146">
        <v>70.103999999999999</v>
      </c>
      <c r="G1564" s="146">
        <v>581.08799999999997</v>
      </c>
      <c r="H1564" s="147">
        <v>568.89599999999996</v>
      </c>
      <c r="I1564" s="125" t="e">
        <f t="shared" si="98"/>
        <v>#N/A</v>
      </c>
      <c r="J1564" s="125" t="e">
        <f t="shared" si="99"/>
        <v>#N/A</v>
      </c>
      <c r="K1564" s="57" t="e">
        <f>VLOOKUP(A1564,'Study area wells'!$A$2:$O$330,6,FALSE)</f>
        <v>#N/A</v>
      </c>
      <c r="L1564" s="56"/>
      <c r="M1564" s="32" t="s">
        <v>1263</v>
      </c>
      <c r="N1564" s="83" t="s">
        <v>1102</v>
      </c>
      <c r="O1564" s="97"/>
      <c r="P1564" s="148" t="s">
        <v>1907</v>
      </c>
      <c r="Q1564" s="118"/>
      <c r="R1564" s="124"/>
      <c r="S1564" s="102"/>
    </row>
    <row r="1565" spans="1:19" s="31" customFormat="1" ht="15" customHeight="1" x14ac:dyDescent="0.2">
      <c r="A1565" s="43" t="s">
        <v>1937</v>
      </c>
      <c r="B1565" s="56">
        <f t="shared" si="96"/>
        <v>230.011224</v>
      </c>
      <c r="C1565" s="29">
        <f t="shared" si="97"/>
        <v>341.0166408</v>
      </c>
      <c r="D1565" s="29"/>
      <c r="E1565" s="146">
        <v>70.103999999999999</v>
      </c>
      <c r="F1565" s="146">
        <v>103.93680000000001</v>
      </c>
      <c r="G1565" s="146">
        <v>568.89599999999996</v>
      </c>
      <c r="H1565" s="147">
        <v>535.06320000000005</v>
      </c>
      <c r="I1565" s="125" t="e">
        <f t="shared" si="98"/>
        <v>#N/A</v>
      </c>
      <c r="J1565" s="125" t="e">
        <f t="shared" si="99"/>
        <v>#N/A</v>
      </c>
      <c r="K1565" s="57" t="e">
        <f>VLOOKUP(A1565,'Study area wells'!$A$2:$O$330,6,FALSE)</f>
        <v>#N/A</v>
      </c>
      <c r="L1565" s="56"/>
      <c r="M1565" s="32" t="s">
        <v>1263</v>
      </c>
      <c r="N1565" s="83" t="s">
        <v>1102</v>
      </c>
      <c r="O1565" s="97"/>
      <c r="P1565" s="148" t="s">
        <v>1907</v>
      </c>
      <c r="Q1565" s="118"/>
      <c r="R1565" s="124"/>
      <c r="S1565" s="102"/>
    </row>
    <row r="1566" spans="1:19" s="31" customFormat="1" ht="15" customHeight="1" x14ac:dyDescent="0.2">
      <c r="A1566" s="43" t="s">
        <v>1937</v>
      </c>
      <c r="B1566" s="56">
        <f t="shared" si="96"/>
        <v>341.0166408</v>
      </c>
      <c r="C1566" s="29">
        <f t="shared" si="97"/>
        <v>345.01683600000001</v>
      </c>
      <c r="D1566" s="29"/>
      <c r="E1566" s="146">
        <v>103.93680000000001</v>
      </c>
      <c r="F1566" s="146">
        <v>105.15600000000001</v>
      </c>
      <c r="G1566" s="146">
        <v>535.06320000000005</v>
      </c>
      <c r="H1566" s="147">
        <v>533.84400000000005</v>
      </c>
      <c r="I1566" s="125" t="e">
        <f t="shared" si="98"/>
        <v>#N/A</v>
      </c>
      <c r="J1566" s="125" t="e">
        <f t="shared" si="99"/>
        <v>#N/A</v>
      </c>
      <c r="K1566" s="57" t="e">
        <f>VLOOKUP(A1566,'Study area wells'!$A$2:$O$330,6,FALSE)</f>
        <v>#N/A</v>
      </c>
      <c r="L1566" s="56"/>
      <c r="M1566" s="32" t="s">
        <v>1263</v>
      </c>
      <c r="N1566" s="83" t="s">
        <v>1102</v>
      </c>
      <c r="O1566" s="97"/>
      <c r="P1566" s="148" t="s">
        <v>1907</v>
      </c>
      <c r="Q1566" s="118"/>
      <c r="R1566" s="124"/>
      <c r="S1566" s="102"/>
    </row>
    <row r="1567" spans="1:19" s="31" customFormat="1" ht="15" customHeight="1" x14ac:dyDescent="0.2">
      <c r="A1567" s="43" t="s">
        <v>1937</v>
      </c>
      <c r="B1567" s="56">
        <f t="shared" si="96"/>
        <v>345.01683600000001</v>
      </c>
      <c r="C1567" s="29">
        <f t="shared" si="97"/>
        <v>361.01761680000004</v>
      </c>
      <c r="D1567" s="29"/>
      <c r="E1567" s="146">
        <v>105.15600000000001</v>
      </c>
      <c r="F1567" s="146">
        <v>110.03280000000001</v>
      </c>
      <c r="G1567" s="146">
        <v>533.84400000000005</v>
      </c>
      <c r="H1567" s="147">
        <v>528.96720000000005</v>
      </c>
      <c r="I1567" s="125" t="e">
        <f t="shared" si="98"/>
        <v>#N/A</v>
      </c>
      <c r="J1567" s="125" t="e">
        <f t="shared" si="99"/>
        <v>#N/A</v>
      </c>
      <c r="K1567" s="57" t="e">
        <f>VLOOKUP(A1567,'Study area wells'!$A$2:$O$330,6,FALSE)</f>
        <v>#N/A</v>
      </c>
      <c r="L1567" s="56"/>
      <c r="M1567" s="32" t="s">
        <v>1263</v>
      </c>
      <c r="N1567" s="83" t="s">
        <v>1102</v>
      </c>
      <c r="O1567" s="97"/>
      <c r="P1567" s="148" t="s">
        <v>1907</v>
      </c>
      <c r="Q1567" s="118"/>
      <c r="R1567" s="124"/>
      <c r="S1567" s="102"/>
    </row>
    <row r="1568" spans="1:19" s="31" customFormat="1" ht="15" customHeight="1" x14ac:dyDescent="0.2">
      <c r="A1568" s="43" t="s">
        <v>1937</v>
      </c>
      <c r="B1568" s="56">
        <f t="shared" si="96"/>
        <v>361.01761680000004</v>
      </c>
      <c r="C1568" s="29">
        <f t="shared" si="97"/>
        <v>377.01839760000007</v>
      </c>
      <c r="D1568" s="29"/>
      <c r="E1568" s="146">
        <v>110.03280000000001</v>
      </c>
      <c r="F1568" s="146">
        <v>114.90960000000001</v>
      </c>
      <c r="G1568" s="146">
        <v>528.96720000000005</v>
      </c>
      <c r="H1568" s="147">
        <v>524.09040000000005</v>
      </c>
      <c r="I1568" s="125" t="e">
        <f t="shared" si="98"/>
        <v>#N/A</v>
      </c>
      <c r="J1568" s="125" t="e">
        <f t="shared" si="99"/>
        <v>#N/A</v>
      </c>
      <c r="K1568" s="57" t="e">
        <f>VLOOKUP(A1568,'Study area wells'!$A$2:$O$330,6,FALSE)</f>
        <v>#N/A</v>
      </c>
      <c r="L1568" s="56"/>
      <c r="M1568" s="32" t="s">
        <v>1263</v>
      </c>
      <c r="N1568" s="83" t="s">
        <v>1102</v>
      </c>
      <c r="O1568" s="97"/>
      <c r="P1568" s="148" t="s">
        <v>1907</v>
      </c>
      <c r="Q1568" s="118"/>
      <c r="R1568" s="124"/>
      <c r="S1568" s="102"/>
    </row>
    <row r="1569" spans="1:19" s="31" customFormat="1" ht="15" customHeight="1" x14ac:dyDescent="0.2">
      <c r="A1569" s="43" t="s">
        <v>1937</v>
      </c>
      <c r="B1569" s="56">
        <f t="shared" si="96"/>
        <v>377.01839760000007</v>
      </c>
      <c r="C1569" s="29">
        <f t="shared" si="97"/>
        <v>381.01859280000008</v>
      </c>
      <c r="D1569" s="29"/>
      <c r="E1569" s="146">
        <v>114.90960000000001</v>
      </c>
      <c r="F1569" s="146">
        <v>116.12880000000001</v>
      </c>
      <c r="G1569" s="146">
        <v>524.09040000000005</v>
      </c>
      <c r="H1569" s="147">
        <v>522.87120000000004</v>
      </c>
      <c r="I1569" s="125" t="e">
        <f t="shared" si="98"/>
        <v>#N/A</v>
      </c>
      <c r="J1569" s="125" t="e">
        <f t="shared" si="99"/>
        <v>#N/A</v>
      </c>
      <c r="K1569" s="57" t="e">
        <f>VLOOKUP(A1569,'Study area wells'!$A$2:$O$330,6,FALSE)</f>
        <v>#N/A</v>
      </c>
      <c r="L1569" s="56"/>
      <c r="M1569" s="32" t="s">
        <v>1263</v>
      </c>
      <c r="N1569" s="83" t="s">
        <v>1102</v>
      </c>
      <c r="O1569" s="97"/>
      <c r="P1569" s="148" t="s">
        <v>1907</v>
      </c>
      <c r="Q1569" s="118"/>
      <c r="R1569" s="124"/>
      <c r="S1569" s="102"/>
    </row>
    <row r="1570" spans="1:19" s="31" customFormat="1" ht="15" customHeight="1" x14ac:dyDescent="0.2">
      <c r="A1570" s="43" t="s">
        <v>1937</v>
      </c>
      <c r="B1570" s="56">
        <f t="shared" si="96"/>
        <v>381.01859280000008</v>
      </c>
      <c r="C1570" s="29">
        <f t="shared" si="97"/>
        <v>463.0225944</v>
      </c>
      <c r="D1570" s="29"/>
      <c r="E1570" s="146">
        <v>116.12880000000001</v>
      </c>
      <c r="F1570" s="146">
        <v>141.1224</v>
      </c>
      <c r="G1570" s="146">
        <v>522.87120000000004</v>
      </c>
      <c r="H1570" s="147">
        <v>497.87760000000003</v>
      </c>
      <c r="I1570" s="125" t="e">
        <f t="shared" si="98"/>
        <v>#N/A</v>
      </c>
      <c r="J1570" s="125" t="e">
        <f t="shared" si="99"/>
        <v>#N/A</v>
      </c>
      <c r="K1570" s="57" t="e">
        <f>VLOOKUP(A1570,'Study area wells'!$A$2:$O$330,6,FALSE)</f>
        <v>#N/A</v>
      </c>
      <c r="L1570" s="56"/>
      <c r="M1570" s="32" t="s">
        <v>1263</v>
      </c>
      <c r="N1570" s="83" t="s">
        <v>1102</v>
      </c>
      <c r="O1570" s="97"/>
      <c r="P1570" s="148" t="s">
        <v>1907</v>
      </c>
      <c r="Q1570" s="118"/>
      <c r="R1570" s="124"/>
      <c r="S1570" s="102"/>
    </row>
    <row r="1571" spans="1:19" s="31" customFormat="1" ht="15" customHeight="1" x14ac:dyDescent="0.2">
      <c r="A1571" s="43" t="s">
        <v>1937</v>
      </c>
      <c r="B1571" s="56">
        <f t="shared" si="96"/>
        <v>463.0225944</v>
      </c>
      <c r="C1571" s="29">
        <f t="shared" si="97"/>
        <v>489.02386320000005</v>
      </c>
      <c r="D1571" s="29"/>
      <c r="E1571" s="146">
        <v>141.1224</v>
      </c>
      <c r="F1571" s="146">
        <v>149.0472</v>
      </c>
      <c r="G1571" s="146">
        <v>497.87760000000003</v>
      </c>
      <c r="H1571" s="147">
        <v>489.95280000000002</v>
      </c>
      <c r="I1571" s="125" t="e">
        <f t="shared" si="98"/>
        <v>#N/A</v>
      </c>
      <c r="J1571" s="125" t="e">
        <f t="shared" si="99"/>
        <v>#N/A</v>
      </c>
      <c r="K1571" s="57" t="e">
        <f>VLOOKUP(A1571,'Study area wells'!$A$2:$O$330,6,FALSE)</f>
        <v>#N/A</v>
      </c>
      <c r="L1571" s="56"/>
      <c r="M1571" s="32" t="s">
        <v>3</v>
      </c>
      <c r="N1571" s="83" t="s">
        <v>1102</v>
      </c>
      <c r="O1571" s="97"/>
      <c r="P1571" s="148" t="s">
        <v>21</v>
      </c>
      <c r="Q1571" s="118"/>
      <c r="R1571" s="124"/>
      <c r="S1571" s="102"/>
    </row>
    <row r="1572" spans="1:19" s="31" customFormat="1" ht="15" customHeight="1" x14ac:dyDescent="0.2">
      <c r="A1572" s="43" t="s">
        <v>1937</v>
      </c>
      <c r="B1572" s="56">
        <f t="shared" ref="B1572:B1635" si="100">E1572*3.281</f>
        <v>489.02386320000005</v>
      </c>
      <c r="C1572" s="29">
        <f t="shared" ref="C1572:C1635" si="101">F1572*3.281</f>
        <v>505.02464400000002</v>
      </c>
      <c r="D1572" s="29"/>
      <c r="E1572" s="146">
        <v>149.0472</v>
      </c>
      <c r="F1572" s="146">
        <v>153.92400000000001</v>
      </c>
      <c r="G1572" s="146">
        <v>489.95280000000002</v>
      </c>
      <c r="H1572" s="147">
        <v>485.07600000000002</v>
      </c>
      <c r="I1572" s="125" t="e">
        <f t="shared" si="98"/>
        <v>#N/A</v>
      </c>
      <c r="J1572" s="125" t="e">
        <f t="shared" si="99"/>
        <v>#N/A</v>
      </c>
      <c r="K1572" s="57" t="e">
        <f>VLOOKUP(A1572,'Study area wells'!$A$2:$O$330,6,FALSE)</f>
        <v>#N/A</v>
      </c>
      <c r="L1572" s="56"/>
      <c r="M1572" s="32" t="s">
        <v>42</v>
      </c>
      <c r="N1572" s="83" t="s">
        <v>1894</v>
      </c>
      <c r="O1572" s="97"/>
      <c r="P1572" s="148" t="s">
        <v>599</v>
      </c>
      <c r="Q1572" s="118"/>
      <c r="R1572" s="124"/>
      <c r="S1572" s="102"/>
    </row>
    <row r="1573" spans="1:19" s="31" customFormat="1" ht="15" customHeight="1" x14ac:dyDescent="0.2">
      <c r="A1573" s="43" t="s">
        <v>1937</v>
      </c>
      <c r="B1573" s="56">
        <f t="shared" si="100"/>
        <v>505.02464400000002</v>
      </c>
      <c r="C1573" s="29">
        <f t="shared" si="101"/>
        <v>525.02562</v>
      </c>
      <c r="D1573" s="29"/>
      <c r="E1573" s="146">
        <v>153.92400000000001</v>
      </c>
      <c r="F1573" s="146">
        <v>160.02000000000001</v>
      </c>
      <c r="G1573" s="146">
        <v>485.07600000000002</v>
      </c>
      <c r="H1573" s="147">
        <v>478.98</v>
      </c>
      <c r="I1573" s="125" t="e">
        <f t="shared" si="98"/>
        <v>#N/A</v>
      </c>
      <c r="J1573" s="125" t="e">
        <f t="shared" si="99"/>
        <v>#N/A</v>
      </c>
      <c r="K1573" s="57" t="e">
        <f>VLOOKUP(A1573,'Study area wells'!$A$2:$O$330,6,FALSE)</f>
        <v>#N/A</v>
      </c>
      <c r="L1573" s="56"/>
      <c r="M1573" s="32" t="s">
        <v>1091</v>
      </c>
      <c r="N1573" s="83" t="s">
        <v>7</v>
      </c>
      <c r="O1573" s="97"/>
      <c r="P1573" s="148" t="s">
        <v>1904</v>
      </c>
      <c r="Q1573" s="118"/>
      <c r="R1573" s="124"/>
      <c r="S1573" s="102"/>
    </row>
    <row r="1574" spans="1:19" ht="15" customHeight="1" x14ac:dyDescent="0.2">
      <c r="A1574" s="44" t="s">
        <v>1938</v>
      </c>
      <c r="B1574" s="48">
        <f t="shared" si="100"/>
        <v>0</v>
      </c>
      <c r="C1574" s="15">
        <f t="shared" si="101"/>
        <v>21.001024800000003</v>
      </c>
      <c r="E1574" s="149">
        <v>0</v>
      </c>
      <c r="F1574" s="149">
        <v>6.4008000000000003</v>
      </c>
      <c r="G1574" s="149">
        <v>606</v>
      </c>
      <c r="H1574" s="150">
        <v>599.5992</v>
      </c>
      <c r="I1574" s="125" t="e">
        <f t="shared" si="98"/>
        <v>#N/A</v>
      </c>
      <c r="J1574" s="125" t="e">
        <f t="shared" si="99"/>
        <v>#N/A</v>
      </c>
      <c r="K1574" s="57" t="e">
        <f>VLOOKUP(A1574,'Study area wells'!$A$2:$O$330,6,FALSE)</f>
        <v>#N/A</v>
      </c>
      <c r="M1574" s="23" t="s">
        <v>5</v>
      </c>
      <c r="N1574" s="64" t="s">
        <v>1894</v>
      </c>
      <c r="P1574" s="151" t="s">
        <v>632</v>
      </c>
    </row>
    <row r="1575" spans="1:19" ht="15" customHeight="1" x14ac:dyDescent="0.2">
      <c r="A1575" s="44" t="s">
        <v>1938</v>
      </c>
      <c r="B1575" s="48">
        <f t="shared" si="100"/>
        <v>21.001024800000003</v>
      </c>
      <c r="C1575" s="15">
        <f t="shared" si="101"/>
        <v>42.002049600000007</v>
      </c>
      <c r="E1575" s="149">
        <v>6.4008000000000003</v>
      </c>
      <c r="F1575" s="149">
        <v>12.801600000000001</v>
      </c>
      <c r="G1575" s="149">
        <v>599.5992</v>
      </c>
      <c r="H1575" s="150">
        <v>593.19839999999999</v>
      </c>
      <c r="I1575" s="125" t="e">
        <f t="shared" si="98"/>
        <v>#N/A</v>
      </c>
      <c r="J1575" s="125" t="e">
        <f t="shared" si="99"/>
        <v>#N/A</v>
      </c>
      <c r="K1575" s="57" t="e">
        <f>VLOOKUP(A1575,'Study area wells'!$A$2:$O$330,6,FALSE)</f>
        <v>#N/A</v>
      </c>
      <c r="M1575" s="23" t="s">
        <v>5</v>
      </c>
      <c r="N1575" s="64" t="s">
        <v>1894</v>
      </c>
      <c r="P1575" s="151" t="s">
        <v>19</v>
      </c>
    </row>
    <row r="1576" spans="1:19" ht="15" customHeight="1" x14ac:dyDescent="0.2">
      <c r="A1576" s="44" t="s">
        <v>1938</v>
      </c>
      <c r="B1576" s="48">
        <f t="shared" si="100"/>
        <v>42.002049600000007</v>
      </c>
      <c r="C1576" s="15">
        <f t="shared" si="101"/>
        <v>66.003220800000008</v>
      </c>
      <c r="E1576" s="149">
        <v>12.801600000000001</v>
      </c>
      <c r="F1576" s="149">
        <v>20.116800000000001</v>
      </c>
      <c r="G1576" s="149">
        <v>593.19839999999999</v>
      </c>
      <c r="H1576" s="150">
        <v>585.88319999999999</v>
      </c>
      <c r="I1576" s="125" t="e">
        <f t="shared" si="98"/>
        <v>#N/A</v>
      </c>
      <c r="J1576" s="125" t="e">
        <f t="shared" si="99"/>
        <v>#N/A</v>
      </c>
      <c r="K1576" s="57" t="e">
        <f>VLOOKUP(A1576,'Study area wells'!$A$2:$O$330,6,FALSE)</f>
        <v>#N/A</v>
      </c>
      <c r="M1576" s="23" t="s">
        <v>1263</v>
      </c>
      <c r="N1576" s="64" t="s">
        <v>1102</v>
      </c>
      <c r="P1576" s="151" t="s">
        <v>14</v>
      </c>
    </row>
    <row r="1577" spans="1:19" ht="15" customHeight="1" x14ac:dyDescent="0.2">
      <c r="A1577" s="44" t="s">
        <v>1938</v>
      </c>
      <c r="B1577" s="48">
        <f t="shared" si="100"/>
        <v>66.003220800000008</v>
      </c>
      <c r="C1577" s="15">
        <f t="shared" si="101"/>
        <v>102.0049776</v>
      </c>
      <c r="E1577" s="149">
        <v>20.116800000000001</v>
      </c>
      <c r="F1577" s="149">
        <v>31.089600000000001</v>
      </c>
      <c r="G1577" s="149">
        <v>585.88319999999999</v>
      </c>
      <c r="H1577" s="150">
        <v>574.91039999999998</v>
      </c>
      <c r="I1577" s="125" t="e">
        <f t="shared" si="98"/>
        <v>#N/A</v>
      </c>
      <c r="J1577" s="125" t="e">
        <f t="shared" si="99"/>
        <v>#N/A</v>
      </c>
      <c r="K1577" s="57" t="e">
        <f>VLOOKUP(A1577,'Study area wells'!$A$2:$O$330,6,FALSE)</f>
        <v>#N/A</v>
      </c>
      <c r="M1577" s="23" t="s">
        <v>1263</v>
      </c>
      <c r="N1577" s="64" t="s">
        <v>1102</v>
      </c>
      <c r="P1577" s="151" t="s">
        <v>14</v>
      </c>
    </row>
    <row r="1578" spans="1:19" ht="15" customHeight="1" x14ac:dyDescent="0.2">
      <c r="A1578" s="44" t="s">
        <v>1938</v>
      </c>
      <c r="B1578" s="48">
        <f t="shared" si="100"/>
        <v>102.0049776</v>
      </c>
      <c r="C1578" s="15">
        <f t="shared" si="101"/>
        <v>154.0075152</v>
      </c>
      <c r="E1578" s="149">
        <v>31.089600000000001</v>
      </c>
      <c r="F1578" s="149">
        <v>46.9392</v>
      </c>
      <c r="G1578" s="149">
        <v>574.91039999999998</v>
      </c>
      <c r="H1578" s="150">
        <v>559.06079999999997</v>
      </c>
      <c r="I1578" s="125" t="e">
        <f t="shared" si="98"/>
        <v>#N/A</v>
      </c>
      <c r="J1578" s="125" t="e">
        <f t="shared" si="99"/>
        <v>#N/A</v>
      </c>
      <c r="K1578" s="57" t="e">
        <f>VLOOKUP(A1578,'Study area wells'!$A$2:$O$330,6,FALSE)</f>
        <v>#N/A</v>
      </c>
      <c r="M1578" s="23" t="s">
        <v>1263</v>
      </c>
      <c r="N1578" s="64" t="s">
        <v>1102</v>
      </c>
      <c r="P1578" s="151" t="s">
        <v>14</v>
      </c>
    </row>
    <row r="1579" spans="1:19" ht="15" customHeight="1" x14ac:dyDescent="0.2">
      <c r="A1579" s="44" t="s">
        <v>1938</v>
      </c>
      <c r="B1579" s="48">
        <f t="shared" si="100"/>
        <v>154.0075152</v>
      </c>
      <c r="C1579" s="15">
        <f t="shared" si="101"/>
        <v>177.00863760000001</v>
      </c>
      <c r="E1579" s="149">
        <v>46.9392</v>
      </c>
      <c r="F1579" s="149">
        <v>53.949600000000004</v>
      </c>
      <c r="G1579" s="149">
        <v>559.06079999999997</v>
      </c>
      <c r="H1579" s="150">
        <v>552.05039999999997</v>
      </c>
      <c r="I1579" s="125" t="e">
        <f t="shared" si="98"/>
        <v>#N/A</v>
      </c>
      <c r="J1579" s="125" t="e">
        <f t="shared" si="99"/>
        <v>#N/A</v>
      </c>
      <c r="K1579" s="57" t="e">
        <f>VLOOKUP(A1579,'Study area wells'!$A$2:$O$330,6,FALSE)</f>
        <v>#N/A</v>
      </c>
      <c r="M1579" s="23" t="s">
        <v>1263</v>
      </c>
      <c r="N1579" s="64" t="s">
        <v>1102</v>
      </c>
      <c r="P1579" s="151" t="s">
        <v>14</v>
      </c>
    </row>
    <row r="1580" spans="1:19" ht="15" customHeight="1" x14ac:dyDescent="0.2">
      <c r="A1580" s="44" t="s">
        <v>1938</v>
      </c>
      <c r="B1580" s="48">
        <f t="shared" si="100"/>
        <v>177.00863760000001</v>
      </c>
      <c r="C1580" s="15">
        <f t="shared" si="101"/>
        <v>190.00927200000004</v>
      </c>
      <c r="E1580" s="149">
        <v>53.949600000000004</v>
      </c>
      <c r="F1580" s="149">
        <v>57.912000000000006</v>
      </c>
      <c r="G1580" s="149">
        <v>552.05039999999997</v>
      </c>
      <c r="H1580" s="150">
        <v>548.08799999999997</v>
      </c>
      <c r="I1580" s="125" t="e">
        <f t="shared" si="98"/>
        <v>#N/A</v>
      </c>
      <c r="J1580" s="125" t="e">
        <f t="shared" si="99"/>
        <v>#N/A</v>
      </c>
      <c r="K1580" s="57" t="e">
        <f>VLOOKUP(A1580,'Study area wells'!$A$2:$O$330,6,FALSE)</f>
        <v>#N/A</v>
      </c>
      <c r="M1580" s="23" t="s">
        <v>42</v>
      </c>
      <c r="N1580" s="64" t="s">
        <v>1894</v>
      </c>
      <c r="P1580" s="151" t="s">
        <v>599</v>
      </c>
    </row>
    <row r="1581" spans="1:19" ht="15" customHeight="1" x14ac:dyDescent="0.2">
      <c r="A1581" s="44" t="s">
        <v>1938</v>
      </c>
      <c r="B1581" s="48">
        <f t="shared" si="100"/>
        <v>190.00927200000004</v>
      </c>
      <c r="C1581" s="15">
        <f t="shared" si="101"/>
        <v>220.01073600000001</v>
      </c>
      <c r="E1581" s="149">
        <v>57.912000000000006</v>
      </c>
      <c r="F1581" s="149">
        <v>67.055999999999997</v>
      </c>
      <c r="G1581" s="149">
        <v>548.08799999999997</v>
      </c>
      <c r="H1581" s="150">
        <v>538.94399999999996</v>
      </c>
      <c r="I1581" s="125" t="e">
        <f t="shared" si="98"/>
        <v>#N/A</v>
      </c>
      <c r="J1581" s="125" t="e">
        <f t="shared" si="99"/>
        <v>#N/A</v>
      </c>
      <c r="K1581" s="57" t="e">
        <f>VLOOKUP(A1581,'Study area wells'!$A$2:$O$330,6,FALSE)</f>
        <v>#N/A</v>
      </c>
      <c r="M1581" s="23" t="s">
        <v>2</v>
      </c>
      <c r="N1581" s="64" t="s">
        <v>7</v>
      </c>
      <c r="P1581" s="151" t="s">
        <v>15</v>
      </c>
    </row>
    <row r="1582" spans="1:19" s="31" customFormat="1" ht="15" customHeight="1" x14ac:dyDescent="0.2">
      <c r="A1582" s="43" t="s">
        <v>1939</v>
      </c>
      <c r="B1582" s="56">
        <f t="shared" si="100"/>
        <v>0</v>
      </c>
      <c r="C1582" s="29">
        <f t="shared" si="101"/>
        <v>11.000536800000001</v>
      </c>
      <c r="D1582" s="29"/>
      <c r="E1582" s="146">
        <v>0</v>
      </c>
      <c r="F1582" s="146">
        <v>3.3528000000000002</v>
      </c>
      <c r="G1582" s="146">
        <v>693</v>
      </c>
      <c r="H1582" s="147">
        <v>689.6472</v>
      </c>
      <c r="I1582" s="125" t="e">
        <f t="shared" si="98"/>
        <v>#N/A</v>
      </c>
      <c r="J1582" s="125" t="e">
        <f t="shared" si="99"/>
        <v>#N/A</v>
      </c>
      <c r="K1582" s="57" t="e">
        <f>VLOOKUP(A1582,'Study area wells'!$A$2:$O$330,6,FALSE)</f>
        <v>#N/A</v>
      </c>
      <c r="L1582" s="56"/>
      <c r="M1582" s="32" t="s">
        <v>42</v>
      </c>
      <c r="N1582" s="83" t="s">
        <v>1894</v>
      </c>
      <c r="O1582" s="97"/>
      <c r="P1582" s="148" t="s">
        <v>599</v>
      </c>
      <c r="Q1582" s="118"/>
      <c r="R1582" s="124"/>
      <c r="S1582" s="102"/>
    </row>
    <row r="1583" spans="1:19" s="31" customFormat="1" ht="15" customHeight="1" x14ac:dyDescent="0.2">
      <c r="A1583" s="43" t="s">
        <v>1939</v>
      </c>
      <c r="B1583" s="56">
        <f t="shared" si="100"/>
        <v>11.000536800000001</v>
      </c>
      <c r="C1583" s="29">
        <f>F1583*3.281</f>
        <v>56.002732800000004</v>
      </c>
      <c r="D1583" s="29"/>
      <c r="E1583" s="146">
        <v>3.3528000000000002</v>
      </c>
      <c r="F1583" s="146">
        <v>17.0688</v>
      </c>
      <c r="G1583" s="146">
        <v>689.6472</v>
      </c>
      <c r="H1583" s="147">
        <v>675.93119999999999</v>
      </c>
      <c r="I1583" s="125" t="e">
        <f t="shared" si="98"/>
        <v>#N/A</v>
      </c>
      <c r="J1583" s="125" t="e">
        <f t="shared" si="99"/>
        <v>#N/A</v>
      </c>
      <c r="K1583" s="57" t="e">
        <f>VLOOKUP(A1583,'Study area wells'!$A$2:$O$330,6,FALSE)</f>
        <v>#N/A</v>
      </c>
      <c r="L1583" s="56"/>
      <c r="M1583" s="32" t="s">
        <v>1263</v>
      </c>
      <c r="N1583" s="83" t="s">
        <v>1102</v>
      </c>
      <c r="O1583" s="97"/>
      <c r="P1583" s="148" t="s">
        <v>14</v>
      </c>
      <c r="Q1583" s="118"/>
      <c r="R1583" s="124"/>
      <c r="S1583" s="102"/>
    </row>
    <row r="1584" spans="1:19" s="31" customFormat="1" ht="15" customHeight="1" x14ac:dyDescent="0.2">
      <c r="A1584" s="43" t="s">
        <v>1939</v>
      </c>
      <c r="B1584" s="56">
        <f t="shared" si="100"/>
        <v>56.002732800000004</v>
      </c>
      <c r="C1584" s="29">
        <f t="shared" si="101"/>
        <v>77.0037576</v>
      </c>
      <c r="D1584" s="29"/>
      <c r="E1584" s="146">
        <v>17.0688</v>
      </c>
      <c r="F1584" s="146">
        <v>23.4696</v>
      </c>
      <c r="G1584" s="146">
        <v>675.93119999999999</v>
      </c>
      <c r="H1584" s="147">
        <v>669.53039999999999</v>
      </c>
      <c r="I1584" s="125" t="e">
        <f t="shared" si="98"/>
        <v>#N/A</v>
      </c>
      <c r="J1584" s="125" t="e">
        <f t="shared" si="99"/>
        <v>#N/A</v>
      </c>
      <c r="K1584" s="57" t="e">
        <f>VLOOKUP(A1584,'Study area wells'!$A$2:$O$330,6,FALSE)</f>
        <v>#N/A</v>
      </c>
      <c r="L1584" s="56"/>
      <c r="M1584" s="32" t="s">
        <v>1263</v>
      </c>
      <c r="N1584" s="83" t="s">
        <v>1102</v>
      </c>
      <c r="O1584" s="97"/>
      <c r="P1584" s="148" t="s">
        <v>14</v>
      </c>
      <c r="Q1584" s="118"/>
      <c r="R1584" s="124"/>
      <c r="S1584" s="102"/>
    </row>
    <row r="1585" spans="1:19" s="31" customFormat="1" ht="15" customHeight="1" x14ac:dyDescent="0.2">
      <c r="A1585" s="43" t="s">
        <v>1939</v>
      </c>
      <c r="B1585" s="56">
        <f t="shared" si="100"/>
        <v>77.0037576</v>
      </c>
      <c r="C1585" s="29">
        <f t="shared" si="101"/>
        <v>121.00590480000001</v>
      </c>
      <c r="D1585" s="29"/>
      <c r="E1585" s="146">
        <v>23.4696</v>
      </c>
      <c r="F1585" s="146">
        <v>36.880800000000001</v>
      </c>
      <c r="G1585" s="146">
        <v>669.53039999999999</v>
      </c>
      <c r="H1585" s="147">
        <v>656.11919999999998</v>
      </c>
      <c r="I1585" s="125" t="e">
        <f t="shared" si="98"/>
        <v>#N/A</v>
      </c>
      <c r="J1585" s="125" t="e">
        <f t="shared" si="99"/>
        <v>#N/A</v>
      </c>
      <c r="K1585" s="57" t="e">
        <f>VLOOKUP(A1585,'Study area wells'!$A$2:$O$330,6,FALSE)</f>
        <v>#N/A</v>
      </c>
      <c r="L1585" s="56"/>
      <c r="M1585" s="32" t="s">
        <v>1263</v>
      </c>
      <c r="N1585" s="83" t="s">
        <v>1102</v>
      </c>
      <c r="O1585" s="97"/>
      <c r="P1585" s="148" t="s">
        <v>14</v>
      </c>
      <c r="Q1585" s="118"/>
      <c r="R1585" s="124"/>
      <c r="S1585" s="102"/>
    </row>
    <row r="1586" spans="1:19" s="31" customFormat="1" ht="15" customHeight="1" x14ac:dyDescent="0.2">
      <c r="A1586" s="43" t="s">
        <v>1939</v>
      </c>
      <c r="B1586" s="56">
        <f t="shared" si="100"/>
        <v>121.00590480000001</v>
      </c>
      <c r="C1586" s="29">
        <f t="shared" si="101"/>
        <v>173.00844240000001</v>
      </c>
      <c r="D1586" s="29"/>
      <c r="E1586" s="146">
        <v>36.880800000000001</v>
      </c>
      <c r="F1586" s="146">
        <v>52.730400000000003</v>
      </c>
      <c r="G1586" s="146">
        <v>656.11919999999998</v>
      </c>
      <c r="H1586" s="147">
        <v>640.26959999999997</v>
      </c>
      <c r="I1586" s="125" t="e">
        <f t="shared" si="98"/>
        <v>#N/A</v>
      </c>
      <c r="J1586" s="125" t="e">
        <f t="shared" si="99"/>
        <v>#N/A</v>
      </c>
      <c r="K1586" s="57" t="e">
        <f>VLOOKUP(A1586,'Study area wells'!$A$2:$O$330,6,FALSE)</f>
        <v>#N/A</v>
      </c>
      <c r="L1586" s="56"/>
      <c r="M1586" s="32" t="s">
        <v>1091</v>
      </c>
      <c r="N1586" s="83" t="s">
        <v>7</v>
      </c>
      <c r="O1586" s="97"/>
      <c r="P1586" s="148" t="s">
        <v>1904</v>
      </c>
      <c r="Q1586" s="118"/>
      <c r="R1586" s="124"/>
      <c r="S1586" s="102"/>
    </row>
    <row r="1587" spans="1:19" s="31" customFormat="1" ht="15" customHeight="1" x14ac:dyDescent="0.2">
      <c r="A1587" s="43" t="s">
        <v>1939</v>
      </c>
      <c r="B1587" s="56">
        <f t="shared" si="100"/>
        <v>173.00844240000001</v>
      </c>
      <c r="C1587" s="29">
        <f t="shared" si="101"/>
        <v>194.00946720000002</v>
      </c>
      <c r="D1587" s="29"/>
      <c r="E1587" s="146">
        <v>52.730400000000003</v>
      </c>
      <c r="F1587" s="146">
        <v>59.1312</v>
      </c>
      <c r="G1587" s="146">
        <v>640.26959999999997</v>
      </c>
      <c r="H1587" s="147">
        <v>633.86879999999996</v>
      </c>
      <c r="I1587" s="125" t="e">
        <f t="shared" si="98"/>
        <v>#N/A</v>
      </c>
      <c r="J1587" s="125" t="e">
        <f t="shared" si="99"/>
        <v>#N/A</v>
      </c>
      <c r="K1587" s="57" t="e">
        <f>VLOOKUP(A1587,'Study area wells'!$A$2:$O$330,6,FALSE)</f>
        <v>#N/A</v>
      </c>
      <c r="L1587" s="56"/>
      <c r="M1587" s="32" t="s">
        <v>1091</v>
      </c>
      <c r="N1587" s="83" t="s">
        <v>7</v>
      </c>
      <c r="O1587" s="97"/>
      <c r="P1587" s="148" t="s">
        <v>13</v>
      </c>
      <c r="Q1587" s="118"/>
      <c r="R1587" s="124"/>
      <c r="S1587" s="102"/>
    </row>
    <row r="1588" spans="1:19" s="31" customFormat="1" ht="15" customHeight="1" x14ac:dyDescent="0.2">
      <c r="A1588" s="43" t="s">
        <v>1939</v>
      </c>
      <c r="B1588" s="56">
        <f t="shared" si="100"/>
        <v>194.00946720000002</v>
      </c>
      <c r="C1588" s="29">
        <f t="shared" si="101"/>
        <v>242.01180960000002</v>
      </c>
      <c r="D1588" s="29"/>
      <c r="E1588" s="146">
        <v>59.1312</v>
      </c>
      <c r="F1588" s="146">
        <v>73.761600000000001</v>
      </c>
      <c r="G1588" s="146">
        <v>633.86879999999996</v>
      </c>
      <c r="H1588" s="147">
        <v>619.23839999999996</v>
      </c>
      <c r="I1588" s="125" t="e">
        <f t="shared" si="98"/>
        <v>#N/A</v>
      </c>
      <c r="J1588" s="125" t="e">
        <f t="shared" si="99"/>
        <v>#N/A</v>
      </c>
      <c r="K1588" s="57" t="e">
        <f>VLOOKUP(A1588,'Study area wells'!$A$2:$O$330,6,FALSE)</f>
        <v>#N/A</v>
      </c>
      <c r="L1588" s="56"/>
      <c r="M1588" s="32" t="s">
        <v>2</v>
      </c>
      <c r="N1588" s="83" t="s">
        <v>7</v>
      </c>
      <c r="O1588" s="97"/>
      <c r="P1588" s="148" t="s">
        <v>15</v>
      </c>
      <c r="Q1588" s="118"/>
      <c r="R1588" s="124"/>
      <c r="S1588" s="102"/>
    </row>
    <row r="1589" spans="1:19" ht="15" customHeight="1" x14ac:dyDescent="0.2">
      <c r="A1589" s="44" t="s">
        <v>1940</v>
      </c>
      <c r="B1589" s="48">
        <f t="shared" si="100"/>
        <v>0</v>
      </c>
      <c r="C1589" s="15">
        <f t="shared" si="101"/>
        <v>2.0000976000000001</v>
      </c>
      <c r="E1589" s="149">
        <v>0</v>
      </c>
      <c r="F1589" s="149">
        <v>0.60960000000000003</v>
      </c>
      <c r="G1589" s="149">
        <v>664</v>
      </c>
      <c r="H1589" s="150">
        <v>663.3904</v>
      </c>
      <c r="I1589" s="125" t="e">
        <f t="shared" si="98"/>
        <v>#N/A</v>
      </c>
      <c r="J1589" s="125" t="e">
        <f t="shared" si="99"/>
        <v>#N/A</v>
      </c>
      <c r="K1589" s="57" t="e">
        <f>VLOOKUP(A1589,'Study area wells'!$A$2:$O$330,6,FALSE)</f>
        <v>#N/A</v>
      </c>
      <c r="M1589" s="23" t="s">
        <v>1011</v>
      </c>
      <c r="N1589" s="64" t="s">
        <v>1102</v>
      </c>
      <c r="P1589" s="151" t="s">
        <v>16</v>
      </c>
    </row>
    <row r="1590" spans="1:19" ht="15" customHeight="1" x14ac:dyDescent="0.2">
      <c r="A1590" s="44" t="s">
        <v>1940</v>
      </c>
      <c r="B1590" s="48">
        <f t="shared" si="100"/>
        <v>2.0000976000000001</v>
      </c>
      <c r="C1590" s="15">
        <f t="shared" si="101"/>
        <v>5.0002440000000004</v>
      </c>
      <c r="E1590" s="149">
        <v>0.60960000000000003</v>
      </c>
      <c r="F1590" s="149">
        <v>1.524</v>
      </c>
      <c r="G1590" s="149">
        <v>663.3904</v>
      </c>
      <c r="H1590" s="150">
        <v>662.476</v>
      </c>
      <c r="I1590" s="125" t="e">
        <f t="shared" si="98"/>
        <v>#N/A</v>
      </c>
      <c r="J1590" s="125" t="e">
        <f t="shared" si="99"/>
        <v>#N/A</v>
      </c>
      <c r="K1590" s="57" t="e">
        <f>VLOOKUP(A1590,'Study area wells'!$A$2:$O$330,6,FALSE)</f>
        <v>#N/A</v>
      </c>
      <c r="M1590" s="23" t="s">
        <v>5</v>
      </c>
      <c r="N1590" s="64" t="s">
        <v>1894</v>
      </c>
      <c r="P1590" s="151" t="s">
        <v>34</v>
      </c>
    </row>
    <row r="1591" spans="1:19" ht="15" customHeight="1" x14ac:dyDescent="0.2">
      <c r="A1591" s="44" t="s">
        <v>1940</v>
      </c>
      <c r="B1591" s="48">
        <f t="shared" si="100"/>
        <v>5.0002440000000004</v>
      </c>
      <c r="C1591" s="15">
        <f t="shared" si="101"/>
        <v>15.000732000000001</v>
      </c>
      <c r="E1591" s="149">
        <v>1.524</v>
      </c>
      <c r="F1591" s="149">
        <v>4.5720000000000001</v>
      </c>
      <c r="G1591" s="149">
        <v>662.476</v>
      </c>
      <c r="H1591" s="150">
        <v>659.428</v>
      </c>
      <c r="I1591" s="125" t="e">
        <f t="shared" si="98"/>
        <v>#N/A</v>
      </c>
      <c r="J1591" s="125" t="e">
        <f t="shared" si="99"/>
        <v>#N/A</v>
      </c>
      <c r="K1591" s="57" t="e">
        <f>VLOOKUP(A1591,'Study area wells'!$A$2:$O$330,6,FALSE)</f>
        <v>#N/A</v>
      </c>
      <c r="M1591" s="23" t="s">
        <v>1263</v>
      </c>
      <c r="N1591" s="64" t="s">
        <v>1102</v>
      </c>
      <c r="P1591" s="151" t="s">
        <v>14</v>
      </c>
    </row>
    <row r="1592" spans="1:19" ht="15" customHeight="1" x14ac:dyDescent="0.2">
      <c r="A1592" s="44" t="s">
        <v>1940</v>
      </c>
      <c r="B1592" s="48">
        <f t="shared" si="100"/>
        <v>15.000732000000001</v>
      </c>
      <c r="C1592" s="15">
        <f t="shared" si="101"/>
        <v>20.000976000000001</v>
      </c>
      <c r="E1592" s="149">
        <v>4.5720000000000001</v>
      </c>
      <c r="F1592" s="149">
        <v>6.0960000000000001</v>
      </c>
      <c r="G1592" s="149">
        <v>659.428</v>
      </c>
      <c r="H1592" s="150">
        <v>657.904</v>
      </c>
      <c r="I1592" s="125" t="e">
        <f t="shared" si="98"/>
        <v>#N/A</v>
      </c>
      <c r="J1592" s="125" t="e">
        <f t="shared" si="99"/>
        <v>#N/A</v>
      </c>
      <c r="K1592" s="57" t="e">
        <f>VLOOKUP(A1592,'Study area wells'!$A$2:$O$330,6,FALSE)</f>
        <v>#N/A</v>
      </c>
      <c r="M1592" s="23" t="s">
        <v>3</v>
      </c>
      <c r="N1592" s="64" t="s">
        <v>1102</v>
      </c>
      <c r="P1592" s="151" t="s">
        <v>21</v>
      </c>
    </row>
    <row r="1593" spans="1:19" ht="15" customHeight="1" x14ac:dyDescent="0.2">
      <c r="A1593" s="44" t="s">
        <v>1940</v>
      </c>
      <c r="B1593" s="48">
        <f t="shared" si="100"/>
        <v>20.000976000000001</v>
      </c>
      <c r="C1593" s="15">
        <f t="shared" si="101"/>
        <v>22.001073600000002</v>
      </c>
      <c r="E1593" s="149">
        <v>6.0960000000000001</v>
      </c>
      <c r="F1593" s="149">
        <v>6.7056000000000004</v>
      </c>
      <c r="G1593" s="149">
        <v>657.904</v>
      </c>
      <c r="H1593" s="150">
        <v>657.2944</v>
      </c>
      <c r="I1593" s="125" t="e">
        <f t="shared" si="98"/>
        <v>#N/A</v>
      </c>
      <c r="J1593" s="125" t="e">
        <f t="shared" si="99"/>
        <v>#N/A</v>
      </c>
      <c r="K1593" s="57" t="e">
        <f>VLOOKUP(A1593,'Study area wells'!$A$2:$O$330,6,FALSE)</f>
        <v>#N/A</v>
      </c>
      <c r="M1593" s="23" t="s">
        <v>5</v>
      </c>
      <c r="N1593" s="64" t="s">
        <v>1894</v>
      </c>
      <c r="P1593" s="151" t="s">
        <v>19</v>
      </c>
    </row>
    <row r="1594" spans="1:19" ht="15" customHeight="1" x14ac:dyDescent="0.2">
      <c r="A1594" s="44" t="s">
        <v>1940</v>
      </c>
      <c r="B1594" s="48">
        <f t="shared" si="100"/>
        <v>22.001073600000002</v>
      </c>
      <c r="C1594" s="15">
        <f t="shared" si="101"/>
        <v>26.001268800000002</v>
      </c>
      <c r="E1594" s="149">
        <v>6.7056000000000004</v>
      </c>
      <c r="F1594" s="149">
        <v>7.9248000000000003</v>
      </c>
      <c r="G1594" s="149">
        <v>657.2944</v>
      </c>
      <c r="H1594" s="150">
        <v>656.0752</v>
      </c>
      <c r="I1594" s="125" t="e">
        <f t="shared" si="98"/>
        <v>#N/A</v>
      </c>
      <c r="J1594" s="125" t="e">
        <f t="shared" si="99"/>
        <v>#N/A</v>
      </c>
      <c r="K1594" s="57" t="e">
        <f>VLOOKUP(A1594,'Study area wells'!$A$2:$O$330,6,FALSE)</f>
        <v>#N/A</v>
      </c>
      <c r="M1594" s="23" t="s">
        <v>3</v>
      </c>
      <c r="N1594" s="64" t="s">
        <v>1102</v>
      </c>
      <c r="P1594" s="151" t="s">
        <v>21</v>
      </c>
    </row>
    <row r="1595" spans="1:19" ht="15" customHeight="1" x14ac:dyDescent="0.2">
      <c r="A1595" s="44" t="s">
        <v>1940</v>
      </c>
      <c r="B1595" s="48">
        <f t="shared" si="100"/>
        <v>26.001268800000002</v>
      </c>
      <c r="C1595" s="15">
        <f t="shared" si="101"/>
        <v>35.001708000000008</v>
      </c>
      <c r="E1595" s="149">
        <v>7.9248000000000003</v>
      </c>
      <c r="F1595" s="149">
        <v>10.668000000000001</v>
      </c>
      <c r="G1595" s="149">
        <v>656.0752</v>
      </c>
      <c r="H1595" s="150">
        <v>653.33199999999999</v>
      </c>
      <c r="I1595" s="125" t="e">
        <f t="shared" si="98"/>
        <v>#N/A</v>
      </c>
      <c r="J1595" s="125" t="e">
        <f t="shared" si="99"/>
        <v>#N/A</v>
      </c>
      <c r="K1595" s="57" t="e">
        <f>VLOOKUP(A1595,'Study area wells'!$A$2:$O$330,6,FALSE)</f>
        <v>#N/A</v>
      </c>
      <c r="M1595" s="23" t="s">
        <v>3</v>
      </c>
      <c r="N1595" s="64" t="s">
        <v>1102</v>
      </c>
      <c r="P1595" s="151" t="s">
        <v>1906</v>
      </c>
    </row>
    <row r="1596" spans="1:19" ht="15" customHeight="1" x14ac:dyDescent="0.2">
      <c r="A1596" s="44" t="s">
        <v>1940</v>
      </c>
      <c r="B1596" s="48">
        <f t="shared" si="100"/>
        <v>35.001708000000008</v>
      </c>
      <c r="C1596" s="15">
        <f t="shared" si="101"/>
        <v>44.002147200000003</v>
      </c>
      <c r="E1596" s="149">
        <v>10.668000000000001</v>
      </c>
      <c r="F1596" s="149">
        <v>13.411200000000001</v>
      </c>
      <c r="G1596" s="149">
        <v>653.33199999999999</v>
      </c>
      <c r="H1596" s="150">
        <v>650.58879999999999</v>
      </c>
      <c r="I1596" s="125" t="e">
        <f t="shared" si="98"/>
        <v>#N/A</v>
      </c>
      <c r="J1596" s="125" t="e">
        <f t="shared" si="99"/>
        <v>#N/A</v>
      </c>
      <c r="K1596" s="57" t="e">
        <f>VLOOKUP(A1596,'Study area wells'!$A$2:$O$330,6,FALSE)</f>
        <v>#N/A</v>
      </c>
      <c r="M1596" s="23" t="s">
        <v>3</v>
      </c>
      <c r="N1596" s="64" t="s">
        <v>1102</v>
      </c>
      <c r="P1596" s="151" t="s">
        <v>21</v>
      </c>
    </row>
    <row r="1597" spans="1:19" ht="15" customHeight="1" x14ac:dyDescent="0.2">
      <c r="A1597" s="44" t="s">
        <v>1940</v>
      </c>
      <c r="B1597" s="48">
        <f t="shared" si="100"/>
        <v>44.002147200000003</v>
      </c>
      <c r="C1597" s="15">
        <f t="shared" si="101"/>
        <v>65.003172000000006</v>
      </c>
      <c r="E1597" s="149">
        <v>13.411200000000001</v>
      </c>
      <c r="F1597" s="149">
        <v>19.812000000000001</v>
      </c>
      <c r="G1597" s="149">
        <v>650.58879999999999</v>
      </c>
      <c r="H1597" s="150">
        <v>644.18799999999999</v>
      </c>
      <c r="I1597" s="125" t="e">
        <f t="shared" si="98"/>
        <v>#N/A</v>
      </c>
      <c r="J1597" s="125" t="e">
        <f t="shared" si="99"/>
        <v>#N/A</v>
      </c>
      <c r="K1597" s="57" t="e">
        <f>VLOOKUP(A1597,'Study area wells'!$A$2:$O$330,6,FALSE)</f>
        <v>#N/A</v>
      </c>
      <c r="M1597" s="23" t="s">
        <v>1263</v>
      </c>
      <c r="N1597" s="64" t="s">
        <v>1102</v>
      </c>
      <c r="P1597" s="151" t="s">
        <v>14</v>
      </c>
    </row>
    <row r="1598" spans="1:19" ht="15" customHeight="1" x14ac:dyDescent="0.2">
      <c r="A1598" s="44" t="s">
        <v>1940</v>
      </c>
      <c r="B1598" s="48">
        <f t="shared" si="100"/>
        <v>65.003172000000006</v>
      </c>
      <c r="C1598" s="15">
        <f t="shared" si="101"/>
        <v>75.003659999999996</v>
      </c>
      <c r="E1598" s="149">
        <v>19.812000000000001</v>
      </c>
      <c r="F1598" s="149">
        <v>22.86</v>
      </c>
      <c r="G1598" s="149">
        <v>644.18799999999999</v>
      </c>
      <c r="H1598" s="150">
        <v>641.14</v>
      </c>
      <c r="I1598" s="125" t="e">
        <f t="shared" si="98"/>
        <v>#N/A</v>
      </c>
      <c r="J1598" s="125" t="e">
        <f t="shared" si="99"/>
        <v>#N/A</v>
      </c>
      <c r="K1598" s="57" t="e">
        <f>VLOOKUP(A1598,'Study area wells'!$A$2:$O$330,6,FALSE)</f>
        <v>#N/A</v>
      </c>
      <c r="M1598" s="23" t="s">
        <v>1263</v>
      </c>
      <c r="N1598" s="64" t="s">
        <v>1102</v>
      </c>
      <c r="P1598" s="151" t="s">
        <v>14</v>
      </c>
    </row>
    <row r="1599" spans="1:19" ht="15" customHeight="1" x14ac:dyDescent="0.2">
      <c r="A1599" s="44" t="s">
        <v>1940</v>
      </c>
      <c r="B1599" s="48">
        <f t="shared" si="100"/>
        <v>75.003659999999996</v>
      </c>
      <c r="C1599" s="15">
        <f t="shared" si="101"/>
        <v>92.004489600000014</v>
      </c>
      <c r="E1599" s="149">
        <v>22.86</v>
      </c>
      <c r="F1599" s="149">
        <v>28.041600000000003</v>
      </c>
      <c r="G1599" s="149">
        <v>641.14</v>
      </c>
      <c r="H1599" s="150">
        <v>635.95839999999998</v>
      </c>
      <c r="I1599" s="125" t="e">
        <f t="shared" si="98"/>
        <v>#N/A</v>
      </c>
      <c r="J1599" s="125" t="e">
        <f t="shared" si="99"/>
        <v>#N/A</v>
      </c>
      <c r="K1599" s="57" t="e">
        <f>VLOOKUP(A1599,'Study area wells'!$A$2:$O$330,6,FALSE)</f>
        <v>#N/A</v>
      </c>
      <c r="M1599" s="23" t="s">
        <v>1263</v>
      </c>
      <c r="N1599" s="64" t="s">
        <v>1102</v>
      </c>
      <c r="P1599" s="151" t="s">
        <v>14</v>
      </c>
    </row>
    <row r="1600" spans="1:19" ht="15" customHeight="1" x14ac:dyDescent="0.2">
      <c r="A1600" s="44" t="s">
        <v>1940</v>
      </c>
      <c r="B1600" s="48">
        <f t="shared" si="100"/>
        <v>92.004489600000014</v>
      </c>
      <c r="C1600" s="15">
        <f t="shared" si="101"/>
        <v>110.005368</v>
      </c>
      <c r="E1600" s="149">
        <v>28.041600000000003</v>
      </c>
      <c r="F1600" s="149">
        <v>33.527999999999999</v>
      </c>
      <c r="G1600" s="149">
        <v>635.95839999999998</v>
      </c>
      <c r="H1600" s="150">
        <v>630.47199999999998</v>
      </c>
      <c r="I1600" s="125" t="e">
        <f t="shared" si="98"/>
        <v>#N/A</v>
      </c>
      <c r="J1600" s="125" t="e">
        <f t="shared" si="99"/>
        <v>#N/A</v>
      </c>
      <c r="K1600" s="57" t="e">
        <f>VLOOKUP(A1600,'Study area wells'!$A$2:$O$330,6,FALSE)</f>
        <v>#N/A</v>
      </c>
      <c r="M1600" s="23" t="s">
        <v>3</v>
      </c>
      <c r="N1600" s="64" t="s">
        <v>1102</v>
      </c>
      <c r="P1600" s="151" t="s">
        <v>21</v>
      </c>
    </row>
    <row r="1601" spans="1:19" ht="15" customHeight="1" x14ac:dyDescent="0.2">
      <c r="A1601" s="44" t="s">
        <v>1940</v>
      </c>
      <c r="B1601" s="48">
        <f t="shared" si="100"/>
        <v>110.005368</v>
      </c>
      <c r="C1601" s="15">
        <f t="shared" si="101"/>
        <v>125.0061</v>
      </c>
      <c r="E1601" s="149">
        <v>33.527999999999999</v>
      </c>
      <c r="F1601" s="149">
        <v>38.1</v>
      </c>
      <c r="G1601" s="149">
        <v>630.47199999999998</v>
      </c>
      <c r="H1601" s="150">
        <v>625.9</v>
      </c>
      <c r="I1601" s="125" t="e">
        <f t="shared" si="98"/>
        <v>#N/A</v>
      </c>
      <c r="J1601" s="125" t="e">
        <f t="shared" si="99"/>
        <v>#N/A</v>
      </c>
      <c r="K1601" s="57" t="e">
        <f>VLOOKUP(A1601,'Study area wells'!$A$2:$O$330,6,FALSE)</f>
        <v>#N/A</v>
      </c>
      <c r="M1601" s="23" t="s">
        <v>3</v>
      </c>
      <c r="N1601" s="64" t="s">
        <v>1102</v>
      </c>
      <c r="P1601" s="151" t="s">
        <v>21</v>
      </c>
    </row>
    <row r="1602" spans="1:19" ht="15" customHeight="1" x14ac:dyDescent="0.2">
      <c r="A1602" s="44" t="s">
        <v>1940</v>
      </c>
      <c r="B1602" s="48">
        <f t="shared" si="100"/>
        <v>125.0061</v>
      </c>
      <c r="C1602" s="15">
        <f t="shared" si="101"/>
        <v>133.00649040000002</v>
      </c>
      <c r="E1602" s="149">
        <v>38.1</v>
      </c>
      <c r="F1602" s="149">
        <v>40.538400000000003</v>
      </c>
      <c r="G1602" s="149">
        <v>625.9</v>
      </c>
      <c r="H1602" s="150">
        <v>623.46159999999998</v>
      </c>
      <c r="I1602" s="125" t="e">
        <f t="shared" si="98"/>
        <v>#N/A</v>
      </c>
      <c r="J1602" s="125" t="e">
        <f t="shared" si="99"/>
        <v>#N/A</v>
      </c>
      <c r="K1602" s="57" t="e">
        <f>VLOOKUP(A1602,'Study area wells'!$A$2:$O$330,6,FALSE)</f>
        <v>#N/A</v>
      </c>
      <c r="M1602" s="23" t="s">
        <v>3</v>
      </c>
      <c r="N1602" s="64" t="s">
        <v>1102</v>
      </c>
      <c r="P1602" s="151" t="s">
        <v>21</v>
      </c>
    </row>
    <row r="1603" spans="1:19" ht="15" customHeight="1" x14ac:dyDescent="0.2">
      <c r="A1603" s="44" t="s">
        <v>1940</v>
      </c>
      <c r="B1603" s="48">
        <f t="shared" si="100"/>
        <v>133.00649040000002</v>
      </c>
      <c r="C1603" s="15">
        <f t="shared" si="101"/>
        <v>150.00731999999999</v>
      </c>
      <c r="E1603" s="149">
        <v>40.538400000000003</v>
      </c>
      <c r="F1603" s="149">
        <v>45.72</v>
      </c>
      <c r="G1603" s="149">
        <v>623.46159999999998</v>
      </c>
      <c r="H1603" s="150">
        <v>618.28</v>
      </c>
      <c r="I1603" s="125" t="e">
        <f t="shared" si="98"/>
        <v>#N/A</v>
      </c>
      <c r="J1603" s="125" t="e">
        <f t="shared" si="99"/>
        <v>#N/A</v>
      </c>
      <c r="K1603" s="57" t="e">
        <f>VLOOKUP(A1603,'Study area wells'!$A$2:$O$330,6,FALSE)</f>
        <v>#N/A</v>
      </c>
      <c r="M1603" s="23" t="s">
        <v>3</v>
      </c>
      <c r="N1603" s="64" t="s">
        <v>1102</v>
      </c>
      <c r="P1603" s="151" t="s">
        <v>11</v>
      </c>
    </row>
    <row r="1604" spans="1:19" ht="15" customHeight="1" x14ac:dyDescent="0.2">
      <c r="A1604" s="44" t="s">
        <v>1940</v>
      </c>
      <c r="B1604" s="48">
        <f t="shared" si="100"/>
        <v>150.00731999999999</v>
      </c>
      <c r="C1604" s="15">
        <f t="shared" si="101"/>
        <v>155.007564</v>
      </c>
      <c r="E1604" s="149">
        <v>45.72</v>
      </c>
      <c r="F1604" s="149">
        <v>47.244</v>
      </c>
      <c r="G1604" s="149">
        <v>618.28</v>
      </c>
      <c r="H1604" s="150">
        <v>616.75599999999997</v>
      </c>
      <c r="I1604" s="125" t="e">
        <f t="shared" si="98"/>
        <v>#N/A</v>
      </c>
      <c r="J1604" s="125" t="e">
        <f t="shared" si="99"/>
        <v>#N/A</v>
      </c>
      <c r="K1604" s="57" t="e">
        <f>VLOOKUP(A1604,'Study area wells'!$A$2:$O$330,6,FALSE)</f>
        <v>#N/A</v>
      </c>
      <c r="M1604" s="23" t="s">
        <v>3</v>
      </c>
      <c r="N1604" s="64" t="s">
        <v>1102</v>
      </c>
      <c r="P1604" s="151" t="s">
        <v>21</v>
      </c>
    </row>
    <row r="1605" spans="1:19" ht="15" customHeight="1" x14ac:dyDescent="0.2">
      <c r="A1605" s="44" t="s">
        <v>1940</v>
      </c>
      <c r="B1605" s="48">
        <f t="shared" si="100"/>
        <v>155.007564</v>
      </c>
      <c r="C1605" s="15">
        <f t="shared" si="101"/>
        <v>163.00795440000002</v>
      </c>
      <c r="E1605" s="149">
        <v>47.244</v>
      </c>
      <c r="F1605" s="149">
        <v>49.682400000000001</v>
      </c>
      <c r="G1605" s="149">
        <v>616.75599999999997</v>
      </c>
      <c r="H1605" s="150">
        <v>614.31759999999997</v>
      </c>
      <c r="I1605" s="125" t="e">
        <f t="shared" si="98"/>
        <v>#N/A</v>
      </c>
      <c r="J1605" s="125" t="e">
        <f t="shared" si="99"/>
        <v>#N/A</v>
      </c>
      <c r="K1605" s="57" t="e">
        <f>VLOOKUP(A1605,'Study area wells'!$A$2:$O$330,6,FALSE)</f>
        <v>#N/A</v>
      </c>
      <c r="M1605" s="23" t="s">
        <v>3</v>
      </c>
      <c r="N1605" s="64" t="s">
        <v>1102</v>
      </c>
      <c r="P1605" s="151" t="s">
        <v>21</v>
      </c>
    </row>
    <row r="1606" spans="1:19" ht="15" customHeight="1" x14ac:dyDescent="0.2">
      <c r="A1606" s="44" t="s">
        <v>1940</v>
      </c>
      <c r="B1606" s="48">
        <f t="shared" si="100"/>
        <v>163.00795440000002</v>
      </c>
      <c r="C1606" s="15">
        <f t="shared" si="101"/>
        <v>173.00844240000001</v>
      </c>
      <c r="E1606" s="149">
        <v>49.682400000000001</v>
      </c>
      <c r="F1606" s="149">
        <v>52.730400000000003</v>
      </c>
      <c r="G1606" s="149">
        <v>614.31759999999997</v>
      </c>
      <c r="H1606" s="150">
        <v>611.26959999999997</v>
      </c>
      <c r="I1606" s="125" t="e">
        <f t="shared" si="98"/>
        <v>#N/A</v>
      </c>
      <c r="J1606" s="125" t="e">
        <f t="shared" si="99"/>
        <v>#N/A</v>
      </c>
      <c r="K1606" s="57" t="e">
        <f>VLOOKUP(A1606,'Study area wells'!$A$2:$O$330,6,FALSE)</f>
        <v>#N/A</v>
      </c>
      <c r="M1606" s="23" t="s">
        <v>3</v>
      </c>
      <c r="N1606" s="64" t="s">
        <v>1102</v>
      </c>
      <c r="P1606" s="151" t="s">
        <v>21</v>
      </c>
    </row>
    <row r="1607" spans="1:19" ht="15" customHeight="1" x14ac:dyDescent="0.2">
      <c r="A1607" s="44" t="s">
        <v>1940</v>
      </c>
      <c r="B1607" s="48">
        <f t="shared" si="100"/>
        <v>173.00844240000001</v>
      </c>
      <c r="C1607" s="15">
        <f t="shared" si="101"/>
        <v>180.00878400000002</v>
      </c>
      <c r="E1607" s="149">
        <v>52.730400000000003</v>
      </c>
      <c r="F1607" s="149">
        <v>54.864000000000004</v>
      </c>
      <c r="G1607" s="149">
        <v>611.26959999999997</v>
      </c>
      <c r="H1607" s="150">
        <v>609.13599999999997</v>
      </c>
      <c r="I1607" s="125" t="e">
        <f t="shared" si="98"/>
        <v>#N/A</v>
      </c>
      <c r="J1607" s="125" t="e">
        <f t="shared" si="99"/>
        <v>#N/A</v>
      </c>
      <c r="K1607" s="57" t="e">
        <f>VLOOKUP(A1607,'Study area wells'!$A$2:$O$330,6,FALSE)</f>
        <v>#N/A</v>
      </c>
      <c r="M1607" s="23" t="s">
        <v>5</v>
      </c>
      <c r="N1607" s="64" t="s">
        <v>1894</v>
      </c>
      <c r="P1607" s="151" t="s">
        <v>34</v>
      </c>
    </row>
    <row r="1608" spans="1:19" ht="15" customHeight="1" x14ac:dyDescent="0.2">
      <c r="A1608" s="44" t="s">
        <v>1940</v>
      </c>
      <c r="B1608" s="48">
        <f t="shared" si="100"/>
        <v>180.00878400000002</v>
      </c>
      <c r="C1608" s="15">
        <f t="shared" si="101"/>
        <v>185.00902800000003</v>
      </c>
      <c r="E1608" s="149">
        <v>54.864000000000004</v>
      </c>
      <c r="F1608" s="149">
        <v>56.388000000000005</v>
      </c>
      <c r="G1608" s="149">
        <v>609.13599999999997</v>
      </c>
      <c r="H1608" s="150">
        <v>607.61199999999997</v>
      </c>
      <c r="I1608" s="125" t="e">
        <f t="shared" ref="I1608:I1672" si="102">K1608-E1608</f>
        <v>#N/A</v>
      </c>
      <c r="J1608" s="125" t="e">
        <f t="shared" ref="J1608:J1671" si="103">K1608-F1608</f>
        <v>#N/A</v>
      </c>
      <c r="K1608" s="57" t="e">
        <f>VLOOKUP(A1608,'Study area wells'!$A$2:$O$330,6,FALSE)</f>
        <v>#N/A</v>
      </c>
      <c r="M1608" s="23" t="s">
        <v>1263</v>
      </c>
      <c r="N1608" s="64" t="s">
        <v>1102</v>
      </c>
      <c r="P1608" s="151" t="s">
        <v>14</v>
      </c>
    </row>
    <row r="1609" spans="1:19" ht="15" customHeight="1" x14ac:dyDescent="0.2">
      <c r="A1609" s="44" t="s">
        <v>1940</v>
      </c>
      <c r="B1609" s="48">
        <f t="shared" si="100"/>
        <v>185.00902800000003</v>
      </c>
      <c r="C1609" s="15">
        <f t="shared" si="101"/>
        <v>195.00951600000002</v>
      </c>
      <c r="E1609" s="149">
        <v>56.388000000000005</v>
      </c>
      <c r="F1609" s="149">
        <v>59.436</v>
      </c>
      <c r="G1609" s="149">
        <v>607.61199999999997</v>
      </c>
      <c r="H1609" s="150">
        <v>604.56399999999996</v>
      </c>
      <c r="I1609" s="125" t="e">
        <f t="shared" si="102"/>
        <v>#N/A</v>
      </c>
      <c r="J1609" s="125" t="e">
        <f t="shared" si="103"/>
        <v>#N/A</v>
      </c>
      <c r="K1609" s="57" t="e">
        <f>VLOOKUP(A1609,'Study area wells'!$A$2:$O$330,6,FALSE)</f>
        <v>#N/A</v>
      </c>
      <c r="M1609" s="23" t="s">
        <v>1263</v>
      </c>
      <c r="N1609" s="64" t="s">
        <v>1102</v>
      </c>
      <c r="P1609" s="151" t="s">
        <v>14</v>
      </c>
    </row>
    <row r="1610" spans="1:19" s="31" customFormat="1" ht="15" customHeight="1" x14ac:dyDescent="0.2">
      <c r="A1610" s="43" t="s">
        <v>1941</v>
      </c>
      <c r="B1610" s="56">
        <f t="shared" si="100"/>
        <v>0</v>
      </c>
      <c r="C1610" s="29">
        <f t="shared" si="101"/>
        <v>10.000488000000001</v>
      </c>
      <c r="D1610" s="29"/>
      <c r="E1610" s="146">
        <v>0</v>
      </c>
      <c r="F1610" s="146">
        <v>3.048</v>
      </c>
      <c r="G1610" s="146">
        <v>689</v>
      </c>
      <c r="H1610" s="147">
        <v>685.952</v>
      </c>
      <c r="I1610" s="125" t="e">
        <f t="shared" si="102"/>
        <v>#N/A</v>
      </c>
      <c r="J1610" s="125" t="e">
        <f t="shared" si="103"/>
        <v>#N/A</v>
      </c>
      <c r="K1610" s="57" t="e">
        <f>VLOOKUP(A1610,'Study area wells'!$A$2:$O$330,6,FALSE)</f>
        <v>#N/A</v>
      </c>
      <c r="L1610" s="56"/>
      <c r="M1610" s="32" t="s">
        <v>5</v>
      </c>
      <c r="N1610" s="83" t="s">
        <v>1894</v>
      </c>
      <c r="O1610" s="97"/>
      <c r="P1610" s="148" t="s">
        <v>19</v>
      </c>
      <c r="Q1610" s="118"/>
      <c r="R1610" s="124"/>
      <c r="S1610" s="102"/>
    </row>
    <row r="1611" spans="1:19" s="31" customFormat="1" ht="15" customHeight="1" x14ac:dyDescent="0.2">
      <c r="A1611" s="43" t="s">
        <v>1941</v>
      </c>
      <c r="B1611" s="56">
        <f t="shared" si="100"/>
        <v>10.000488000000001</v>
      </c>
      <c r="C1611" s="29">
        <f t="shared" si="101"/>
        <v>16.000780800000001</v>
      </c>
      <c r="D1611" s="29"/>
      <c r="E1611" s="146">
        <v>3.048</v>
      </c>
      <c r="F1611" s="146">
        <v>4.8768000000000002</v>
      </c>
      <c r="G1611" s="146">
        <v>685.952</v>
      </c>
      <c r="H1611" s="147">
        <v>684.1232</v>
      </c>
      <c r="I1611" s="125" t="e">
        <f t="shared" si="102"/>
        <v>#N/A</v>
      </c>
      <c r="J1611" s="125" t="e">
        <f t="shared" si="103"/>
        <v>#N/A</v>
      </c>
      <c r="K1611" s="57" t="e">
        <f>VLOOKUP(A1611,'Study area wells'!$A$2:$O$330,6,FALSE)</f>
        <v>#N/A</v>
      </c>
      <c r="L1611" s="56"/>
      <c r="M1611" s="32" t="s">
        <v>3</v>
      </c>
      <c r="N1611" s="83" t="s">
        <v>1102</v>
      </c>
      <c r="O1611" s="97"/>
      <c r="P1611" s="148" t="s">
        <v>11</v>
      </c>
      <c r="Q1611" s="118"/>
      <c r="R1611" s="124"/>
      <c r="S1611" s="102"/>
    </row>
    <row r="1612" spans="1:19" s="31" customFormat="1" ht="15" customHeight="1" x14ac:dyDescent="0.2">
      <c r="A1612" s="43" t="s">
        <v>1941</v>
      </c>
      <c r="B1612" s="56">
        <f t="shared" si="100"/>
        <v>16.000780800000001</v>
      </c>
      <c r="C1612" s="29">
        <f t="shared" si="101"/>
        <v>19.0009272</v>
      </c>
      <c r="D1612" s="29"/>
      <c r="E1612" s="146">
        <v>4.8768000000000002</v>
      </c>
      <c r="F1612" s="146">
        <v>5.7911999999999999</v>
      </c>
      <c r="G1612" s="146">
        <v>684.1232</v>
      </c>
      <c r="H1612" s="147">
        <v>683.2088</v>
      </c>
      <c r="I1612" s="125" t="e">
        <f t="shared" si="102"/>
        <v>#N/A</v>
      </c>
      <c r="J1612" s="125" t="e">
        <f t="shared" si="103"/>
        <v>#N/A</v>
      </c>
      <c r="K1612" s="57" t="e">
        <f>VLOOKUP(A1612,'Study area wells'!$A$2:$O$330,6,FALSE)</f>
        <v>#N/A</v>
      </c>
      <c r="L1612" s="56"/>
      <c r="M1612" s="32" t="s">
        <v>1263</v>
      </c>
      <c r="N1612" s="83" t="s">
        <v>1102</v>
      </c>
      <c r="O1612" s="97"/>
      <c r="P1612" s="148" t="s">
        <v>14</v>
      </c>
      <c r="Q1612" s="118"/>
      <c r="R1612" s="124"/>
      <c r="S1612" s="102"/>
    </row>
    <row r="1613" spans="1:19" s="31" customFormat="1" ht="15" customHeight="1" x14ac:dyDescent="0.2">
      <c r="A1613" s="43" t="s">
        <v>1941</v>
      </c>
      <c r="B1613" s="56">
        <f t="shared" si="100"/>
        <v>19.0009272</v>
      </c>
      <c r="C1613" s="29">
        <f t="shared" si="101"/>
        <v>40.001952000000003</v>
      </c>
      <c r="D1613" s="29"/>
      <c r="E1613" s="146">
        <v>5.7911999999999999</v>
      </c>
      <c r="F1613" s="146">
        <v>12.192</v>
      </c>
      <c r="G1613" s="146">
        <v>683.2088</v>
      </c>
      <c r="H1613" s="147">
        <v>676.80799999999999</v>
      </c>
      <c r="I1613" s="125" t="e">
        <f t="shared" si="102"/>
        <v>#N/A</v>
      </c>
      <c r="J1613" s="125" t="e">
        <f t="shared" si="103"/>
        <v>#N/A</v>
      </c>
      <c r="K1613" s="57" t="e">
        <f>VLOOKUP(A1613,'Study area wells'!$A$2:$O$330,6,FALSE)</f>
        <v>#N/A</v>
      </c>
      <c r="L1613" s="56"/>
      <c r="M1613" s="32" t="s">
        <v>1263</v>
      </c>
      <c r="N1613" s="83" t="s">
        <v>1102</v>
      </c>
      <c r="O1613" s="97"/>
      <c r="P1613" s="148" t="s">
        <v>14</v>
      </c>
      <c r="Q1613" s="118"/>
      <c r="R1613" s="124"/>
      <c r="S1613" s="102"/>
    </row>
    <row r="1614" spans="1:19" s="31" customFormat="1" ht="15" customHeight="1" x14ac:dyDescent="0.2">
      <c r="A1614" s="43" t="s">
        <v>1941</v>
      </c>
      <c r="B1614" s="56">
        <f t="shared" si="100"/>
        <v>40.001952000000003</v>
      </c>
      <c r="C1614" s="29">
        <f t="shared" si="101"/>
        <v>60.002928000000004</v>
      </c>
      <c r="D1614" s="29"/>
      <c r="E1614" s="146">
        <v>12.192</v>
      </c>
      <c r="F1614" s="146">
        <v>18.288</v>
      </c>
      <c r="G1614" s="146">
        <v>676.80799999999999</v>
      </c>
      <c r="H1614" s="147">
        <v>670.71199999999999</v>
      </c>
      <c r="I1614" s="125" t="e">
        <f t="shared" si="102"/>
        <v>#N/A</v>
      </c>
      <c r="J1614" s="125" t="e">
        <f t="shared" si="103"/>
        <v>#N/A</v>
      </c>
      <c r="K1614" s="57" t="e">
        <f>VLOOKUP(A1614,'Study area wells'!$A$2:$O$330,6,FALSE)</f>
        <v>#N/A</v>
      </c>
      <c r="L1614" s="56"/>
      <c r="M1614" s="32" t="s">
        <v>3</v>
      </c>
      <c r="N1614" s="83" t="s">
        <v>1102</v>
      </c>
      <c r="O1614" s="97"/>
      <c r="P1614" s="148" t="s">
        <v>21</v>
      </c>
      <c r="Q1614" s="118"/>
      <c r="R1614" s="124"/>
      <c r="S1614" s="102"/>
    </row>
    <row r="1615" spans="1:19" s="31" customFormat="1" ht="15" customHeight="1" x14ac:dyDescent="0.2">
      <c r="A1615" s="43" t="s">
        <v>1941</v>
      </c>
      <c r="B1615" s="56">
        <f t="shared" si="100"/>
        <v>60.002928000000004</v>
      </c>
      <c r="C1615" s="29">
        <f t="shared" si="101"/>
        <v>100.00488</v>
      </c>
      <c r="D1615" s="29"/>
      <c r="E1615" s="146">
        <v>18.288</v>
      </c>
      <c r="F1615" s="146">
        <v>30.48</v>
      </c>
      <c r="G1615" s="146">
        <v>670.71199999999999</v>
      </c>
      <c r="H1615" s="147">
        <v>658.52</v>
      </c>
      <c r="I1615" s="125" t="e">
        <f t="shared" si="102"/>
        <v>#N/A</v>
      </c>
      <c r="J1615" s="125" t="e">
        <f t="shared" si="103"/>
        <v>#N/A</v>
      </c>
      <c r="K1615" s="57" t="e">
        <f>VLOOKUP(A1615,'Study area wells'!$A$2:$O$330,6,FALSE)</f>
        <v>#N/A</v>
      </c>
      <c r="L1615" s="56"/>
      <c r="M1615" s="32" t="s">
        <v>1263</v>
      </c>
      <c r="N1615" s="83" t="s">
        <v>1102</v>
      </c>
      <c r="O1615" s="97"/>
      <c r="P1615" s="148" t="s">
        <v>14</v>
      </c>
      <c r="Q1615" s="118"/>
      <c r="R1615" s="124"/>
      <c r="S1615" s="102"/>
    </row>
    <row r="1616" spans="1:19" s="31" customFormat="1" ht="15" customHeight="1" x14ac:dyDescent="0.2">
      <c r="A1616" s="43" t="s">
        <v>1941</v>
      </c>
      <c r="B1616" s="56">
        <f t="shared" si="100"/>
        <v>100.00488</v>
      </c>
      <c r="C1616" s="29">
        <f t="shared" si="101"/>
        <v>117.0057096</v>
      </c>
      <c r="D1616" s="29"/>
      <c r="E1616" s="146">
        <v>30.48</v>
      </c>
      <c r="F1616" s="146">
        <v>35.6616</v>
      </c>
      <c r="G1616" s="146">
        <v>658.52</v>
      </c>
      <c r="H1616" s="147">
        <v>653.33839999999998</v>
      </c>
      <c r="I1616" s="125" t="e">
        <f t="shared" si="102"/>
        <v>#N/A</v>
      </c>
      <c r="J1616" s="125" t="e">
        <f t="shared" si="103"/>
        <v>#N/A</v>
      </c>
      <c r="K1616" s="57" t="e">
        <f>VLOOKUP(A1616,'Study area wells'!$A$2:$O$330,6,FALSE)</f>
        <v>#N/A</v>
      </c>
      <c r="L1616" s="56"/>
      <c r="M1616" s="32" t="s">
        <v>1263</v>
      </c>
      <c r="N1616" s="83" t="s">
        <v>1102</v>
      </c>
      <c r="O1616" s="97"/>
      <c r="P1616" s="148" t="s">
        <v>14</v>
      </c>
      <c r="Q1616" s="118"/>
      <c r="R1616" s="124"/>
      <c r="S1616" s="102"/>
    </row>
    <row r="1617" spans="1:19" s="31" customFormat="1" ht="15" customHeight="1" x14ac:dyDescent="0.2">
      <c r="A1617" s="43" t="s">
        <v>1941</v>
      </c>
      <c r="B1617" s="56">
        <f t="shared" si="100"/>
        <v>117.0057096</v>
      </c>
      <c r="C1617" s="29">
        <f t="shared" si="101"/>
        <v>130.00634400000001</v>
      </c>
      <c r="D1617" s="29"/>
      <c r="E1617" s="146">
        <v>35.6616</v>
      </c>
      <c r="F1617" s="146">
        <v>39.624000000000002</v>
      </c>
      <c r="G1617" s="146">
        <v>653.33839999999998</v>
      </c>
      <c r="H1617" s="147">
        <v>649.37599999999998</v>
      </c>
      <c r="I1617" s="125" t="e">
        <f t="shared" si="102"/>
        <v>#N/A</v>
      </c>
      <c r="J1617" s="125" t="e">
        <f t="shared" si="103"/>
        <v>#N/A</v>
      </c>
      <c r="K1617" s="57" t="e">
        <f>VLOOKUP(A1617,'Study area wells'!$A$2:$O$330,6,FALSE)</f>
        <v>#N/A</v>
      </c>
      <c r="L1617" s="56"/>
      <c r="M1617" s="32" t="s">
        <v>3</v>
      </c>
      <c r="N1617" s="83" t="s">
        <v>1102</v>
      </c>
      <c r="O1617" s="97"/>
      <c r="P1617" s="148" t="s">
        <v>11</v>
      </c>
      <c r="Q1617" s="118"/>
      <c r="R1617" s="124"/>
      <c r="S1617" s="102"/>
    </row>
    <row r="1618" spans="1:19" s="31" customFormat="1" ht="15" customHeight="1" x14ac:dyDescent="0.2">
      <c r="A1618" s="43" t="s">
        <v>1941</v>
      </c>
      <c r="B1618" s="56">
        <f t="shared" si="100"/>
        <v>130.00634400000001</v>
      </c>
      <c r="C1618" s="29">
        <f t="shared" si="101"/>
        <v>155.007564</v>
      </c>
      <c r="D1618" s="29"/>
      <c r="E1618" s="146">
        <v>39.624000000000002</v>
      </c>
      <c r="F1618" s="146">
        <v>47.244</v>
      </c>
      <c r="G1618" s="146">
        <v>649.37599999999998</v>
      </c>
      <c r="H1618" s="147">
        <v>641.75599999999997</v>
      </c>
      <c r="I1618" s="125" t="e">
        <f t="shared" si="102"/>
        <v>#N/A</v>
      </c>
      <c r="J1618" s="125" t="e">
        <f t="shared" si="103"/>
        <v>#N/A</v>
      </c>
      <c r="K1618" s="57" t="e">
        <f>VLOOKUP(A1618,'Study area wells'!$A$2:$O$330,6,FALSE)</f>
        <v>#N/A</v>
      </c>
      <c r="L1618" s="56"/>
      <c r="M1618" s="32" t="s">
        <v>1263</v>
      </c>
      <c r="N1618" s="83" t="s">
        <v>1102</v>
      </c>
      <c r="O1618" s="97"/>
      <c r="P1618" s="148" t="s">
        <v>14</v>
      </c>
      <c r="Q1618" s="118"/>
      <c r="R1618" s="124"/>
      <c r="S1618" s="102"/>
    </row>
    <row r="1619" spans="1:19" s="31" customFormat="1" ht="15" customHeight="1" x14ac:dyDescent="0.2">
      <c r="A1619" s="43" t="s">
        <v>1941</v>
      </c>
      <c r="B1619" s="56">
        <f t="shared" si="100"/>
        <v>155.007564</v>
      </c>
      <c r="C1619" s="29">
        <f t="shared" si="101"/>
        <v>180.00878400000002</v>
      </c>
      <c r="D1619" s="29"/>
      <c r="E1619" s="146">
        <v>47.244</v>
      </c>
      <c r="F1619" s="146">
        <v>54.864000000000004</v>
      </c>
      <c r="G1619" s="146">
        <v>641.75599999999997</v>
      </c>
      <c r="H1619" s="147">
        <v>634.13599999999997</v>
      </c>
      <c r="I1619" s="125" t="e">
        <f t="shared" si="102"/>
        <v>#N/A</v>
      </c>
      <c r="J1619" s="125" t="e">
        <f t="shared" si="103"/>
        <v>#N/A</v>
      </c>
      <c r="K1619" s="57" t="e">
        <f>VLOOKUP(A1619,'Study area wells'!$A$2:$O$330,6,FALSE)</f>
        <v>#N/A</v>
      </c>
      <c r="L1619" s="56"/>
      <c r="M1619" s="32" t="s">
        <v>3</v>
      </c>
      <c r="N1619" s="83" t="s">
        <v>1102</v>
      </c>
      <c r="O1619" s="97"/>
      <c r="P1619" s="148" t="s">
        <v>21</v>
      </c>
      <c r="Q1619" s="118"/>
      <c r="R1619" s="124"/>
      <c r="S1619" s="102"/>
    </row>
    <row r="1620" spans="1:19" s="31" customFormat="1" ht="15" customHeight="1" x14ac:dyDescent="0.2">
      <c r="A1620" s="43" t="s">
        <v>1941</v>
      </c>
      <c r="B1620" s="56">
        <f t="shared" si="100"/>
        <v>180.00878400000002</v>
      </c>
      <c r="C1620" s="29">
        <f t="shared" si="101"/>
        <v>200.00976</v>
      </c>
      <c r="D1620" s="29"/>
      <c r="E1620" s="146">
        <v>54.864000000000004</v>
      </c>
      <c r="F1620" s="146">
        <v>60.96</v>
      </c>
      <c r="G1620" s="146">
        <v>634.13599999999997</v>
      </c>
      <c r="H1620" s="147">
        <v>628.04</v>
      </c>
      <c r="I1620" s="125" t="e">
        <f t="shared" si="102"/>
        <v>#N/A</v>
      </c>
      <c r="J1620" s="125" t="e">
        <f t="shared" si="103"/>
        <v>#N/A</v>
      </c>
      <c r="K1620" s="57" t="e">
        <f>VLOOKUP(A1620,'Study area wells'!$A$2:$O$330,6,FALSE)</f>
        <v>#N/A</v>
      </c>
      <c r="L1620" s="56"/>
      <c r="M1620" s="32" t="s">
        <v>3</v>
      </c>
      <c r="N1620" s="83" t="s">
        <v>1102</v>
      </c>
      <c r="O1620" s="97"/>
      <c r="P1620" s="148" t="s">
        <v>18</v>
      </c>
      <c r="Q1620" s="118"/>
      <c r="R1620" s="124"/>
      <c r="S1620" s="102"/>
    </row>
    <row r="1621" spans="1:19" s="31" customFormat="1" ht="15" customHeight="1" x14ac:dyDescent="0.2">
      <c r="A1621" s="43" t="s">
        <v>1941</v>
      </c>
      <c r="B1621" s="56">
        <f t="shared" si="100"/>
        <v>200.00976</v>
      </c>
      <c r="C1621" s="29">
        <f t="shared" si="101"/>
        <v>220.01073600000001</v>
      </c>
      <c r="D1621" s="29"/>
      <c r="E1621" s="146">
        <v>60.96</v>
      </c>
      <c r="F1621" s="146">
        <v>67.055999999999997</v>
      </c>
      <c r="G1621" s="146">
        <v>628.04</v>
      </c>
      <c r="H1621" s="147">
        <v>621.94399999999996</v>
      </c>
      <c r="I1621" s="125" t="e">
        <f t="shared" si="102"/>
        <v>#N/A</v>
      </c>
      <c r="J1621" s="125" t="e">
        <f t="shared" si="103"/>
        <v>#N/A</v>
      </c>
      <c r="K1621" s="57" t="e">
        <f>VLOOKUP(A1621,'Study area wells'!$A$2:$O$330,6,FALSE)</f>
        <v>#N/A</v>
      </c>
      <c r="L1621" s="56"/>
      <c r="M1621" s="32" t="s">
        <v>3</v>
      </c>
      <c r="N1621" s="83" t="s">
        <v>1102</v>
      </c>
      <c r="O1621" s="97"/>
      <c r="P1621" s="148" t="s">
        <v>21</v>
      </c>
      <c r="Q1621" s="118"/>
      <c r="R1621" s="124"/>
      <c r="S1621" s="102"/>
    </row>
    <row r="1622" spans="1:19" s="31" customFormat="1" ht="15" customHeight="1" x14ac:dyDescent="0.2">
      <c r="A1622" s="43" t="s">
        <v>1941</v>
      </c>
      <c r="B1622" s="56">
        <f t="shared" si="100"/>
        <v>220.01073600000001</v>
      </c>
      <c r="C1622" s="29">
        <f t="shared" si="101"/>
        <v>260.01268800000003</v>
      </c>
      <c r="D1622" s="29"/>
      <c r="E1622" s="146">
        <v>67.055999999999997</v>
      </c>
      <c r="F1622" s="146">
        <v>79.248000000000005</v>
      </c>
      <c r="G1622" s="146">
        <v>621.94399999999996</v>
      </c>
      <c r="H1622" s="147">
        <v>609.75199999999995</v>
      </c>
      <c r="I1622" s="125" t="e">
        <f t="shared" si="102"/>
        <v>#N/A</v>
      </c>
      <c r="J1622" s="125" t="e">
        <f t="shared" si="103"/>
        <v>#N/A</v>
      </c>
      <c r="K1622" s="57" t="e">
        <f>VLOOKUP(A1622,'Study area wells'!$A$2:$O$330,6,FALSE)</f>
        <v>#N/A</v>
      </c>
      <c r="L1622" s="56"/>
      <c r="M1622" s="32" t="s">
        <v>3</v>
      </c>
      <c r="N1622" s="83" t="s">
        <v>1102</v>
      </c>
      <c r="O1622" s="97"/>
      <c r="P1622" s="148" t="s">
        <v>21</v>
      </c>
      <c r="Q1622" s="118"/>
      <c r="R1622" s="124"/>
      <c r="S1622" s="102"/>
    </row>
    <row r="1623" spans="1:19" s="31" customFormat="1" ht="15" customHeight="1" x14ac:dyDescent="0.2">
      <c r="A1623" s="43" t="s">
        <v>1941</v>
      </c>
      <c r="B1623" s="56">
        <f t="shared" si="100"/>
        <v>260.01268800000003</v>
      </c>
      <c r="C1623" s="29">
        <f t="shared" si="101"/>
        <v>295.01439600000003</v>
      </c>
      <c r="D1623" s="29"/>
      <c r="E1623" s="146">
        <v>79.248000000000005</v>
      </c>
      <c r="F1623" s="146">
        <v>89.916000000000011</v>
      </c>
      <c r="G1623" s="146">
        <v>609.75199999999995</v>
      </c>
      <c r="H1623" s="147">
        <v>599.08399999999995</v>
      </c>
      <c r="I1623" s="125" t="e">
        <f t="shared" si="102"/>
        <v>#N/A</v>
      </c>
      <c r="J1623" s="125" t="e">
        <f t="shared" si="103"/>
        <v>#N/A</v>
      </c>
      <c r="K1623" s="57" t="e">
        <f>VLOOKUP(A1623,'Study area wells'!$A$2:$O$330,6,FALSE)</f>
        <v>#N/A</v>
      </c>
      <c r="L1623" s="56"/>
      <c r="M1623" s="32" t="s">
        <v>3</v>
      </c>
      <c r="N1623" s="83" t="s">
        <v>1102</v>
      </c>
      <c r="O1623" s="97"/>
      <c r="P1623" s="148" t="s">
        <v>21</v>
      </c>
      <c r="Q1623" s="118"/>
      <c r="R1623" s="124"/>
      <c r="S1623" s="102"/>
    </row>
    <row r="1624" spans="1:19" s="31" customFormat="1" ht="15" customHeight="1" x14ac:dyDescent="0.2">
      <c r="A1624" s="43" t="s">
        <v>1941</v>
      </c>
      <c r="B1624" s="56">
        <f t="shared" si="100"/>
        <v>295.01439600000003</v>
      </c>
      <c r="C1624" s="29">
        <f t="shared" si="101"/>
        <v>298.01454240000004</v>
      </c>
      <c r="D1624" s="29"/>
      <c r="E1624" s="146">
        <v>89.916000000000011</v>
      </c>
      <c r="F1624" s="146">
        <v>90.830400000000012</v>
      </c>
      <c r="G1624" s="146">
        <v>599.08399999999995</v>
      </c>
      <c r="H1624" s="147">
        <v>598.16959999999995</v>
      </c>
      <c r="I1624" s="125" t="e">
        <f t="shared" si="102"/>
        <v>#N/A</v>
      </c>
      <c r="J1624" s="125" t="e">
        <f t="shared" si="103"/>
        <v>#N/A</v>
      </c>
      <c r="K1624" s="57" t="e">
        <f>VLOOKUP(A1624,'Study area wells'!$A$2:$O$330,6,FALSE)</f>
        <v>#N/A</v>
      </c>
      <c r="L1624" s="56"/>
      <c r="M1624" s="32" t="s">
        <v>36</v>
      </c>
      <c r="N1624" s="83" t="s">
        <v>1894</v>
      </c>
      <c r="O1624" s="97"/>
      <c r="P1624" s="148" t="s">
        <v>1187</v>
      </c>
      <c r="Q1624" s="118"/>
      <c r="R1624" s="124"/>
      <c r="S1624" s="102"/>
    </row>
    <row r="1625" spans="1:19" s="31" customFormat="1" ht="15" customHeight="1" x14ac:dyDescent="0.2">
      <c r="A1625" s="43" t="s">
        <v>1941</v>
      </c>
      <c r="B1625" s="56">
        <f t="shared" si="100"/>
        <v>298.01454240000004</v>
      </c>
      <c r="C1625" s="29">
        <f t="shared" si="101"/>
        <v>299.01459119999998</v>
      </c>
      <c r="D1625" s="29"/>
      <c r="E1625" s="146">
        <v>90.830400000000012</v>
      </c>
      <c r="F1625" s="146">
        <v>91.135199999999998</v>
      </c>
      <c r="G1625" s="146">
        <v>598.16959999999995</v>
      </c>
      <c r="H1625" s="147">
        <v>597.86480000000006</v>
      </c>
      <c r="I1625" s="125" t="e">
        <f t="shared" si="102"/>
        <v>#N/A</v>
      </c>
      <c r="J1625" s="125" t="e">
        <f t="shared" si="103"/>
        <v>#N/A</v>
      </c>
      <c r="K1625" s="57" t="e">
        <f>VLOOKUP(A1625,'Study area wells'!$A$2:$O$330,6,FALSE)</f>
        <v>#N/A</v>
      </c>
      <c r="L1625" s="56"/>
      <c r="M1625" s="32" t="s">
        <v>1263</v>
      </c>
      <c r="N1625" s="83" t="s">
        <v>1102</v>
      </c>
      <c r="O1625" s="97"/>
      <c r="P1625" s="148" t="s">
        <v>14</v>
      </c>
      <c r="Q1625" s="118"/>
      <c r="R1625" s="124"/>
      <c r="S1625" s="102"/>
    </row>
    <row r="1626" spans="1:19" s="31" customFormat="1" ht="15" customHeight="1" x14ac:dyDescent="0.2">
      <c r="A1626" s="43" t="s">
        <v>1941</v>
      </c>
      <c r="B1626" s="56">
        <f t="shared" si="100"/>
        <v>299.01459119999998</v>
      </c>
      <c r="C1626" s="29">
        <f t="shared" si="101"/>
        <v>300.01463999999999</v>
      </c>
      <c r="D1626" s="29"/>
      <c r="E1626" s="146">
        <v>91.135199999999998</v>
      </c>
      <c r="F1626" s="146">
        <v>91.44</v>
      </c>
      <c r="G1626" s="146">
        <v>597.86480000000006</v>
      </c>
      <c r="H1626" s="147">
        <v>597.55999999999995</v>
      </c>
      <c r="I1626" s="125" t="e">
        <f t="shared" si="102"/>
        <v>#N/A</v>
      </c>
      <c r="J1626" s="125" t="e">
        <f t="shared" si="103"/>
        <v>#N/A</v>
      </c>
      <c r="K1626" s="57" t="e">
        <f>VLOOKUP(A1626,'Study area wells'!$A$2:$O$330,6,FALSE)</f>
        <v>#N/A</v>
      </c>
      <c r="L1626" s="56"/>
      <c r="M1626" s="32" t="s">
        <v>1263</v>
      </c>
      <c r="N1626" s="83" t="s">
        <v>1102</v>
      </c>
      <c r="O1626" s="97"/>
      <c r="P1626" s="148" t="s">
        <v>14</v>
      </c>
      <c r="Q1626" s="118"/>
      <c r="R1626" s="124"/>
      <c r="S1626" s="102"/>
    </row>
    <row r="1627" spans="1:19" s="31" customFormat="1" ht="15" customHeight="1" x14ac:dyDescent="0.2">
      <c r="A1627" s="43" t="s">
        <v>1941</v>
      </c>
      <c r="B1627" s="56">
        <f t="shared" si="100"/>
        <v>300.01463999999999</v>
      </c>
      <c r="C1627" s="29">
        <f t="shared" si="101"/>
        <v>315.01537200000001</v>
      </c>
      <c r="D1627" s="29"/>
      <c r="E1627" s="146">
        <v>91.44</v>
      </c>
      <c r="F1627" s="146">
        <v>96.012</v>
      </c>
      <c r="G1627" s="146">
        <v>597.55999999999995</v>
      </c>
      <c r="H1627" s="147">
        <v>592.98800000000006</v>
      </c>
      <c r="I1627" s="125" t="e">
        <f t="shared" si="102"/>
        <v>#N/A</v>
      </c>
      <c r="J1627" s="125" t="e">
        <f t="shared" si="103"/>
        <v>#N/A</v>
      </c>
      <c r="K1627" s="57" t="e">
        <f>VLOOKUP(A1627,'Study area wells'!$A$2:$O$330,6,FALSE)</f>
        <v>#N/A</v>
      </c>
      <c r="L1627" s="56"/>
      <c r="M1627" s="32" t="s">
        <v>1263</v>
      </c>
      <c r="N1627" s="83" t="s">
        <v>1102</v>
      </c>
      <c r="O1627" s="97"/>
      <c r="P1627" s="148" t="s">
        <v>14</v>
      </c>
      <c r="Q1627" s="118"/>
      <c r="R1627" s="124"/>
      <c r="S1627" s="102"/>
    </row>
    <row r="1628" spans="1:19" s="31" customFormat="1" ht="15" customHeight="1" x14ac:dyDescent="0.2">
      <c r="A1628" s="43" t="s">
        <v>1941</v>
      </c>
      <c r="B1628" s="56">
        <f t="shared" si="100"/>
        <v>315.01537200000001</v>
      </c>
      <c r="C1628" s="29">
        <f t="shared" si="101"/>
        <v>325.01586000000003</v>
      </c>
      <c r="D1628" s="29"/>
      <c r="E1628" s="146">
        <v>96.012</v>
      </c>
      <c r="F1628" s="146">
        <v>99.06</v>
      </c>
      <c r="G1628" s="146">
        <v>592.98800000000006</v>
      </c>
      <c r="H1628" s="147">
        <v>589.94000000000005</v>
      </c>
      <c r="I1628" s="125" t="e">
        <f t="shared" si="102"/>
        <v>#N/A</v>
      </c>
      <c r="J1628" s="125" t="e">
        <f t="shared" si="103"/>
        <v>#N/A</v>
      </c>
      <c r="K1628" s="57" t="e">
        <f>VLOOKUP(A1628,'Study area wells'!$A$2:$O$330,6,FALSE)</f>
        <v>#N/A</v>
      </c>
      <c r="L1628" s="56"/>
      <c r="M1628" s="32" t="s">
        <v>3</v>
      </c>
      <c r="N1628" s="83" t="s">
        <v>1102</v>
      </c>
      <c r="O1628" s="97"/>
      <c r="P1628" s="148" t="s">
        <v>11</v>
      </c>
      <c r="Q1628" s="118"/>
      <c r="R1628" s="124"/>
      <c r="S1628" s="102"/>
    </row>
    <row r="1629" spans="1:19" s="31" customFormat="1" ht="15" customHeight="1" x14ac:dyDescent="0.2">
      <c r="A1629" s="43" t="s">
        <v>1941</v>
      </c>
      <c r="B1629" s="56">
        <f t="shared" si="100"/>
        <v>325.01586000000003</v>
      </c>
      <c r="C1629" s="29">
        <f t="shared" si="101"/>
        <v>344.01678720000001</v>
      </c>
      <c r="D1629" s="29"/>
      <c r="E1629" s="146">
        <v>99.06</v>
      </c>
      <c r="F1629" s="146">
        <v>104.85120000000001</v>
      </c>
      <c r="G1629" s="146">
        <v>589.94000000000005</v>
      </c>
      <c r="H1629" s="147">
        <v>584.14879999999994</v>
      </c>
      <c r="I1629" s="125" t="e">
        <f t="shared" si="102"/>
        <v>#N/A</v>
      </c>
      <c r="J1629" s="125" t="e">
        <f t="shared" si="103"/>
        <v>#N/A</v>
      </c>
      <c r="K1629" s="57" t="e">
        <f>VLOOKUP(A1629,'Study area wells'!$A$2:$O$330,6,FALSE)</f>
        <v>#N/A</v>
      </c>
      <c r="L1629" s="56"/>
      <c r="M1629" s="32" t="s">
        <v>1091</v>
      </c>
      <c r="N1629" s="83" t="s">
        <v>7</v>
      </c>
      <c r="O1629" s="97"/>
      <c r="P1629" s="148" t="s">
        <v>13</v>
      </c>
      <c r="Q1629" s="118"/>
      <c r="R1629" s="124"/>
      <c r="S1629" s="102"/>
    </row>
    <row r="1630" spans="1:19" s="22" customFormat="1" ht="15" customHeight="1" x14ac:dyDescent="0.2">
      <c r="A1630" s="45" t="s">
        <v>1942</v>
      </c>
      <c r="B1630" s="50">
        <f t="shared" si="100"/>
        <v>0</v>
      </c>
      <c r="C1630" s="19">
        <f t="shared" si="101"/>
        <v>118.0057584</v>
      </c>
      <c r="D1630" s="19"/>
      <c r="E1630" s="152">
        <v>0</v>
      </c>
      <c r="F1630" s="152">
        <v>35.9664</v>
      </c>
      <c r="G1630" s="152">
        <v>692</v>
      </c>
      <c r="H1630" s="153">
        <v>656.03359999999998</v>
      </c>
      <c r="I1630" s="125" t="e">
        <f t="shared" si="102"/>
        <v>#N/A</v>
      </c>
      <c r="J1630" s="125" t="e">
        <f t="shared" si="103"/>
        <v>#N/A</v>
      </c>
      <c r="K1630" s="57" t="e">
        <f>VLOOKUP(A1630,'Study area wells'!$A$2:$O$330,6,FALSE)</f>
        <v>#N/A</v>
      </c>
      <c r="L1630" s="50"/>
      <c r="M1630" s="37" t="s">
        <v>44</v>
      </c>
      <c r="N1630" s="84" t="s">
        <v>1102</v>
      </c>
      <c r="O1630" s="98"/>
      <c r="P1630" s="154" t="s">
        <v>1192</v>
      </c>
      <c r="Q1630" s="113"/>
      <c r="R1630" s="121"/>
      <c r="S1630" s="99"/>
    </row>
    <row r="1631" spans="1:19" s="22" customFormat="1" ht="15" customHeight="1" x14ac:dyDescent="0.2">
      <c r="A1631" s="45" t="s">
        <v>1942</v>
      </c>
      <c r="B1631" s="50">
        <f t="shared" si="100"/>
        <v>118.0057584</v>
      </c>
      <c r="C1631" s="19">
        <f t="shared" si="101"/>
        <v>141.00688080000003</v>
      </c>
      <c r="D1631" s="19"/>
      <c r="E1631" s="152">
        <v>35.9664</v>
      </c>
      <c r="F1631" s="152">
        <v>42.976800000000004</v>
      </c>
      <c r="G1631" s="152">
        <v>656.03359999999998</v>
      </c>
      <c r="H1631" s="153">
        <v>649.02319999999997</v>
      </c>
      <c r="I1631" s="125" t="e">
        <f t="shared" si="102"/>
        <v>#N/A</v>
      </c>
      <c r="J1631" s="125" t="e">
        <f t="shared" si="103"/>
        <v>#N/A</v>
      </c>
      <c r="K1631" s="57" t="e">
        <f>VLOOKUP(A1631,'Study area wells'!$A$2:$O$330,6,FALSE)</f>
        <v>#N/A</v>
      </c>
      <c r="L1631" s="50"/>
      <c r="M1631" s="37" t="s">
        <v>5</v>
      </c>
      <c r="N1631" s="84" t="s">
        <v>1894</v>
      </c>
      <c r="O1631" s="98"/>
      <c r="P1631" s="154" t="s">
        <v>632</v>
      </c>
      <c r="Q1631" s="113"/>
      <c r="R1631" s="121"/>
      <c r="S1631" s="99"/>
    </row>
    <row r="1632" spans="1:19" s="22" customFormat="1" ht="15" customHeight="1" x14ac:dyDescent="0.2">
      <c r="A1632" s="45" t="s">
        <v>1942</v>
      </c>
      <c r="B1632" s="50">
        <f t="shared" si="100"/>
        <v>141.00688080000003</v>
      </c>
      <c r="C1632" s="19">
        <f t="shared" si="101"/>
        <v>151.00736879999999</v>
      </c>
      <c r="D1632" s="19"/>
      <c r="E1632" s="152">
        <v>42.976800000000004</v>
      </c>
      <c r="F1632" s="152">
        <v>46.024799999999999</v>
      </c>
      <c r="G1632" s="152">
        <v>649.02319999999997</v>
      </c>
      <c r="H1632" s="153">
        <v>645.97519999999997</v>
      </c>
      <c r="I1632" s="125" t="e">
        <f t="shared" si="102"/>
        <v>#N/A</v>
      </c>
      <c r="J1632" s="125" t="e">
        <f t="shared" si="103"/>
        <v>#N/A</v>
      </c>
      <c r="K1632" s="57" t="e">
        <f>VLOOKUP(A1632,'Study area wells'!$A$2:$O$330,6,FALSE)</f>
        <v>#N/A</v>
      </c>
      <c r="L1632" s="50"/>
      <c r="M1632" s="37" t="s">
        <v>42</v>
      </c>
      <c r="N1632" s="84" t="s">
        <v>1894</v>
      </c>
      <c r="O1632" s="98"/>
      <c r="P1632" s="154" t="s">
        <v>599</v>
      </c>
      <c r="Q1632" s="113"/>
      <c r="R1632" s="121"/>
      <c r="S1632" s="99"/>
    </row>
    <row r="1633" spans="1:19" s="22" customFormat="1" ht="15" customHeight="1" x14ac:dyDescent="0.2">
      <c r="A1633" s="45" t="s">
        <v>1942</v>
      </c>
      <c r="B1633" s="50">
        <f t="shared" si="100"/>
        <v>151.00736879999999</v>
      </c>
      <c r="C1633" s="19">
        <f t="shared" si="101"/>
        <v>174.00849120000001</v>
      </c>
      <c r="D1633" s="19"/>
      <c r="E1633" s="152">
        <v>46.024799999999999</v>
      </c>
      <c r="F1633" s="152">
        <v>53.035200000000003</v>
      </c>
      <c r="G1633" s="152">
        <v>645.97519999999997</v>
      </c>
      <c r="H1633" s="153">
        <v>638.96479999999997</v>
      </c>
      <c r="I1633" s="125" t="e">
        <f t="shared" si="102"/>
        <v>#N/A</v>
      </c>
      <c r="J1633" s="125" t="e">
        <f t="shared" si="103"/>
        <v>#N/A</v>
      </c>
      <c r="K1633" s="57" t="e">
        <f>VLOOKUP(A1633,'Study area wells'!$A$2:$O$330,6,FALSE)</f>
        <v>#N/A</v>
      </c>
      <c r="L1633" s="50"/>
      <c r="M1633" s="37" t="s">
        <v>5</v>
      </c>
      <c r="N1633" s="84" t="s">
        <v>1894</v>
      </c>
      <c r="O1633" s="98"/>
      <c r="P1633" s="154" t="s">
        <v>34</v>
      </c>
      <c r="Q1633" s="113"/>
      <c r="R1633" s="121"/>
      <c r="S1633" s="99"/>
    </row>
    <row r="1634" spans="1:19" s="22" customFormat="1" ht="15" customHeight="1" x14ac:dyDescent="0.2">
      <c r="A1634" s="45" t="s">
        <v>1942</v>
      </c>
      <c r="B1634" s="50">
        <f t="shared" si="100"/>
        <v>174.00849120000001</v>
      </c>
      <c r="C1634" s="19">
        <f t="shared" si="101"/>
        <v>240.01171200000002</v>
      </c>
      <c r="D1634" s="19"/>
      <c r="E1634" s="152">
        <v>53.035200000000003</v>
      </c>
      <c r="F1634" s="152">
        <v>73.152000000000001</v>
      </c>
      <c r="G1634" s="152">
        <v>638.96479999999997</v>
      </c>
      <c r="H1634" s="153">
        <v>618.84799999999996</v>
      </c>
      <c r="I1634" s="125" t="e">
        <f t="shared" si="102"/>
        <v>#N/A</v>
      </c>
      <c r="J1634" s="125" t="e">
        <f t="shared" si="103"/>
        <v>#N/A</v>
      </c>
      <c r="K1634" s="57" t="e">
        <f>VLOOKUP(A1634,'Study area wells'!$A$2:$O$330,6,FALSE)</f>
        <v>#N/A</v>
      </c>
      <c r="L1634" s="50"/>
      <c r="M1634" s="37" t="s">
        <v>1263</v>
      </c>
      <c r="N1634" s="84" t="s">
        <v>1102</v>
      </c>
      <c r="O1634" s="98"/>
      <c r="P1634" s="154" t="s">
        <v>14</v>
      </c>
      <c r="Q1634" s="113"/>
      <c r="R1634" s="121"/>
      <c r="S1634" s="99"/>
    </row>
    <row r="1635" spans="1:19" s="22" customFormat="1" ht="15" customHeight="1" x14ac:dyDescent="0.2">
      <c r="A1635" s="45" t="s">
        <v>1942</v>
      </c>
      <c r="B1635" s="50">
        <f t="shared" si="100"/>
        <v>240.01171200000002</v>
      </c>
      <c r="C1635" s="19">
        <f t="shared" si="101"/>
        <v>247.01205360000003</v>
      </c>
      <c r="D1635" s="19"/>
      <c r="E1635" s="152">
        <v>73.152000000000001</v>
      </c>
      <c r="F1635" s="152">
        <v>75.285600000000002</v>
      </c>
      <c r="G1635" s="152">
        <v>618.84799999999996</v>
      </c>
      <c r="H1635" s="153">
        <v>616.71439999999996</v>
      </c>
      <c r="I1635" s="125" t="e">
        <f t="shared" si="102"/>
        <v>#N/A</v>
      </c>
      <c r="J1635" s="125" t="e">
        <f t="shared" si="103"/>
        <v>#N/A</v>
      </c>
      <c r="K1635" s="57" t="e">
        <f>VLOOKUP(A1635,'Study area wells'!$A$2:$O$330,6,FALSE)</f>
        <v>#N/A</v>
      </c>
      <c r="L1635" s="50"/>
      <c r="M1635" s="37" t="s">
        <v>2</v>
      </c>
      <c r="N1635" s="84" t="s">
        <v>7</v>
      </c>
      <c r="O1635" s="98"/>
      <c r="P1635" s="154" t="s">
        <v>15</v>
      </c>
      <c r="Q1635" s="113"/>
      <c r="R1635" s="121"/>
      <c r="S1635" s="99"/>
    </row>
    <row r="1636" spans="1:19" ht="15" customHeight="1" x14ac:dyDescent="0.2">
      <c r="A1636" s="44" t="s">
        <v>1943</v>
      </c>
      <c r="B1636" s="48">
        <f t="shared" ref="B1636:B1672" si="104">E1636*3.281</f>
        <v>0</v>
      </c>
      <c r="C1636" s="15">
        <f t="shared" ref="C1636:C1672" si="105">F1636*3.281</f>
        <v>3.0001464000000007</v>
      </c>
      <c r="E1636" s="149">
        <v>0</v>
      </c>
      <c r="F1636" s="149">
        <v>0.9144000000000001</v>
      </c>
      <c r="G1636" s="149">
        <v>640</v>
      </c>
      <c r="H1636" s="150">
        <v>639.0856</v>
      </c>
      <c r="I1636" s="125" t="e">
        <f t="shared" si="102"/>
        <v>#N/A</v>
      </c>
      <c r="J1636" s="125" t="e">
        <f t="shared" si="103"/>
        <v>#N/A</v>
      </c>
      <c r="K1636" s="57" t="e">
        <f>VLOOKUP(A1636,'Study area wells'!$A$2:$O$330,6,FALSE)</f>
        <v>#N/A</v>
      </c>
      <c r="M1636" s="23" t="s">
        <v>36</v>
      </c>
      <c r="N1636" s="64" t="s">
        <v>1894</v>
      </c>
      <c r="P1636" s="151" t="s">
        <v>1187</v>
      </c>
    </row>
    <row r="1637" spans="1:19" ht="15" customHeight="1" x14ac:dyDescent="0.2">
      <c r="A1637" s="44" t="s">
        <v>1943</v>
      </c>
      <c r="B1637" s="48">
        <f t="shared" si="104"/>
        <v>3.0001464000000007</v>
      </c>
      <c r="C1637" s="15">
        <f t="shared" si="105"/>
        <v>46.002244800000007</v>
      </c>
      <c r="E1637" s="149">
        <v>0.9144000000000001</v>
      </c>
      <c r="F1637" s="149">
        <v>14.020800000000001</v>
      </c>
      <c r="G1637" s="149">
        <v>639.0856</v>
      </c>
      <c r="H1637" s="150">
        <v>625.97919999999999</v>
      </c>
      <c r="I1637" s="125" t="e">
        <f t="shared" si="102"/>
        <v>#N/A</v>
      </c>
      <c r="J1637" s="125" t="e">
        <f t="shared" si="103"/>
        <v>#N/A</v>
      </c>
      <c r="K1637" s="57" t="e">
        <f>VLOOKUP(A1637,'Study area wells'!$A$2:$O$330,6,FALSE)</f>
        <v>#N/A</v>
      </c>
      <c r="M1637" s="23" t="s">
        <v>1263</v>
      </c>
      <c r="N1637" s="64" t="s">
        <v>1102</v>
      </c>
      <c r="P1637" s="151" t="s">
        <v>14</v>
      </c>
    </row>
    <row r="1638" spans="1:19" ht="15" customHeight="1" x14ac:dyDescent="0.2">
      <c r="A1638" s="44" t="s">
        <v>1943</v>
      </c>
      <c r="B1638" s="48">
        <f t="shared" si="104"/>
        <v>46.002244800000007</v>
      </c>
      <c r="C1638" s="15">
        <f t="shared" si="105"/>
        <v>174.00849120000001</v>
      </c>
      <c r="E1638" s="149">
        <v>14.020800000000001</v>
      </c>
      <c r="F1638" s="149">
        <v>53.035200000000003</v>
      </c>
      <c r="G1638" s="149">
        <v>625.97919999999999</v>
      </c>
      <c r="H1638" s="150">
        <v>586.96479999999997</v>
      </c>
      <c r="I1638" s="125" t="e">
        <f t="shared" si="102"/>
        <v>#N/A</v>
      </c>
      <c r="J1638" s="125" t="e">
        <f t="shared" si="103"/>
        <v>#N/A</v>
      </c>
      <c r="K1638" s="57" t="e">
        <f>VLOOKUP(A1638,'Study area wells'!$A$2:$O$330,6,FALSE)</f>
        <v>#N/A</v>
      </c>
      <c r="M1638" s="23" t="s">
        <v>3</v>
      </c>
      <c r="N1638" s="64" t="s">
        <v>1102</v>
      </c>
      <c r="P1638" s="151" t="s">
        <v>11</v>
      </c>
    </row>
    <row r="1639" spans="1:19" ht="15" customHeight="1" x14ac:dyDescent="0.2">
      <c r="A1639" s="44" t="s">
        <v>1943</v>
      </c>
      <c r="B1639" s="48">
        <f t="shared" si="104"/>
        <v>174.00849120000001</v>
      </c>
      <c r="C1639" s="15">
        <f t="shared" si="105"/>
        <v>305.014884</v>
      </c>
      <c r="E1639" s="149">
        <v>53.035200000000003</v>
      </c>
      <c r="F1639" s="149">
        <v>92.963999999999999</v>
      </c>
      <c r="G1639" s="149">
        <v>586.96479999999997</v>
      </c>
      <c r="H1639" s="150">
        <v>547.03600000000006</v>
      </c>
      <c r="I1639" s="125" t="e">
        <f t="shared" si="102"/>
        <v>#N/A</v>
      </c>
      <c r="J1639" s="125" t="e">
        <f t="shared" si="103"/>
        <v>#N/A</v>
      </c>
      <c r="K1639" s="57" t="e">
        <f>VLOOKUP(A1639,'Study area wells'!$A$2:$O$330,6,FALSE)</f>
        <v>#N/A</v>
      </c>
      <c r="M1639" s="23" t="s">
        <v>3</v>
      </c>
      <c r="N1639" s="64" t="s">
        <v>1102</v>
      </c>
      <c r="P1639" s="151" t="s">
        <v>21</v>
      </c>
    </row>
    <row r="1640" spans="1:19" ht="15" customHeight="1" x14ac:dyDescent="0.2">
      <c r="A1640" s="44" t="s">
        <v>1943</v>
      </c>
      <c r="B1640" s="48">
        <f t="shared" si="104"/>
        <v>305.014884</v>
      </c>
      <c r="C1640" s="15">
        <f t="shared" si="105"/>
        <v>315.01537200000001</v>
      </c>
      <c r="E1640" s="149">
        <v>92.963999999999999</v>
      </c>
      <c r="F1640" s="149">
        <v>96.012</v>
      </c>
      <c r="G1640" s="149">
        <v>547.03600000000006</v>
      </c>
      <c r="H1640" s="150">
        <v>543.98800000000006</v>
      </c>
      <c r="I1640" s="125" t="e">
        <f t="shared" si="102"/>
        <v>#N/A</v>
      </c>
      <c r="J1640" s="125" t="e">
        <f t="shared" si="103"/>
        <v>#N/A</v>
      </c>
      <c r="K1640" s="57" t="e">
        <f>VLOOKUP(A1640,'Study area wells'!$A$2:$O$330,6,FALSE)</f>
        <v>#N/A</v>
      </c>
      <c r="M1640" s="23" t="s">
        <v>1263</v>
      </c>
      <c r="N1640" s="64" t="s">
        <v>1102</v>
      </c>
      <c r="P1640" s="151" t="s">
        <v>14</v>
      </c>
    </row>
    <row r="1641" spans="1:19" ht="15" customHeight="1" x14ac:dyDescent="0.2">
      <c r="A1641" s="44" t="s">
        <v>1943</v>
      </c>
      <c r="B1641" s="48">
        <f t="shared" si="104"/>
        <v>315.01537200000001</v>
      </c>
      <c r="C1641" s="15">
        <f t="shared" si="105"/>
        <v>331.01615280000004</v>
      </c>
      <c r="E1641" s="149">
        <v>96.012</v>
      </c>
      <c r="F1641" s="149">
        <v>100.8888</v>
      </c>
      <c r="G1641" s="149">
        <v>543.98800000000006</v>
      </c>
      <c r="H1641" s="150">
        <v>539.11120000000005</v>
      </c>
      <c r="I1641" s="125" t="e">
        <f t="shared" si="102"/>
        <v>#N/A</v>
      </c>
      <c r="J1641" s="125" t="e">
        <f t="shared" si="103"/>
        <v>#N/A</v>
      </c>
      <c r="K1641" s="57" t="e">
        <f>VLOOKUP(A1641,'Study area wells'!$A$2:$O$330,6,FALSE)</f>
        <v>#N/A</v>
      </c>
      <c r="M1641" s="23" t="s">
        <v>2</v>
      </c>
      <c r="N1641" s="64" t="s">
        <v>7</v>
      </c>
      <c r="P1641" s="151" t="s">
        <v>15</v>
      </c>
    </row>
    <row r="1642" spans="1:19" s="31" customFormat="1" ht="15" customHeight="1" x14ac:dyDescent="0.2">
      <c r="A1642" s="43" t="s">
        <v>1944</v>
      </c>
      <c r="B1642" s="56">
        <f t="shared" si="104"/>
        <v>0</v>
      </c>
      <c r="C1642" s="29">
        <f t="shared" si="105"/>
        <v>125.0061</v>
      </c>
      <c r="D1642" s="29"/>
      <c r="E1642" s="146">
        <v>0</v>
      </c>
      <c r="F1642" s="146">
        <v>38.1</v>
      </c>
      <c r="G1642" s="146">
        <v>687</v>
      </c>
      <c r="H1642" s="147">
        <v>648.9</v>
      </c>
      <c r="I1642" s="125" t="e">
        <f t="shared" si="102"/>
        <v>#N/A</v>
      </c>
      <c r="J1642" s="125" t="e">
        <f t="shared" si="103"/>
        <v>#N/A</v>
      </c>
      <c r="K1642" s="57" t="e">
        <f>VLOOKUP(A1642,'Study area wells'!$A$2:$O$330,6,FALSE)</f>
        <v>#N/A</v>
      </c>
      <c r="L1642" s="56"/>
      <c r="M1642" s="32" t="s">
        <v>3</v>
      </c>
      <c r="N1642" s="83" t="s">
        <v>1102</v>
      </c>
      <c r="O1642" s="97"/>
      <c r="P1642" s="148" t="s">
        <v>11</v>
      </c>
      <c r="Q1642" s="118"/>
      <c r="R1642" s="124"/>
      <c r="S1642" s="102"/>
    </row>
    <row r="1643" spans="1:19" s="31" customFormat="1" ht="15" customHeight="1" x14ac:dyDescent="0.2">
      <c r="A1643" s="43" t="s">
        <v>1944</v>
      </c>
      <c r="B1643" s="56">
        <f t="shared" si="104"/>
        <v>125.0061</v>
      </c>
      <c r="C1643" s="29">
        <f t="shared" si="105"/>
        <v>144.00702720000001</v>
      </c>
      <c r="D1643" s="29"/>
      <c r="E1643" s="146">
        <v>38.1</v>
      </c>
      <c r="F1643" s="146">
        <v>43.891200000000005</v>
      </c>
      <c r="G1643" s="146">
        <v>648.9</v>
      </c>
      <c r="H1643" s="147">
        <v>643.10879999999997</v>
      </c>
      <c r="I1643" s="125" t="e">
        <f t="shared" si="102"/>
        <v>#N/A</v>
      </c>
      <c r="J1643" s="125" t="e">
        <f t="shared" si="103"/>
        <v>#N/A</v>
      </c>
      <c r="K1643" s="57" t="e">
        <f>VLOOKUP(A1643,'Study area wells'!$A$2:$O$330,6,FALSE)</f>
        <v>#N/A</v>
      </c>
      <c r="L1643" s="56"/>
      <c r="M1643" s="32" t="s">
        <v>44</v>
      </c>
      <c r="N1643" s="83" t="s">
        <v>1102</v>
      </c>
      <c r="O1643" s="97"/>
      <c r="P1643" s="148" t="s">
        <v>37</v>
      </c>
      <c r="Q1643" s="118"/>
      <c r="R1643" s="124"/>
      <c r="S1643" s="102"/>
    </row>
    <row r="1644" spans="1:19" s="31" customFormat="1" ht="15" customHeight="1" x14ac:dyDescent="0.2">
      <c r="A1644" s="43" t="s">
        <v>1944</v>
      </c>
      <c r="B1644" s="56">
        <f t="shared" si="104"/>
        <v>144.00702720000001</v>
      </c>
      <c r="C1644" s="29">
        <f t="shared" si="105"/>
        <v>160.00780800000001</v>
      </c>
      <c r="D1644" s="29"/>
      <c r="E1644" s="146">
        <v>43.891200000000005</v>
      </c>
      <c r="F1644" s="146">
        <v>48.768000000000001</v>
      </c>
      <c r="G1644" s="146">
        <v>643.10879999999997</v>
      </c>
      <c r="H1644" s="147">
        <v>638.23199999999997</v>
      </c>
      <c r="I1644" s="125" t="e">
        <f t="shared" si="102"/>
        <v>#N/A</v>
      </c>
      <c r="J1644" s="125" t="e">
        <f t="shared" si="103"/>
        <v>#N/A</v>
      </c>
      <c r="K1644" s="57" t="e">
        <f>VLOOKUP(A1644,'Study area wells'!$A$2:$O$330,6,FALSE)</f>
        <v>#N/A</v>
      </c>
      <c r="L1644" s="56"/>
      <c r="M1644" s="32" t="s">
        <v>36</v>
      </c>
      <c r="N1644" s="83" t="s">
        <v>1894</v>
      </c>
      <c r="O1644" s="97"/>
      <c r="P1644" s="148" t="s">
        <v>1187</v>
      </c>
      <c r="Q1644" s="118"/>
      <c r="R1644" s="124"/>
      <c r="S1644" s="102"/>
    </row>
    <row r="1645" spans="1:19" s="31" customFormat="1" ht="15" customHeight="1" x14ac:dyDescent="0.2">
      <c r="A1645" s="43" t="s">
        <v>1944</v>
      </c>
      <c r="B1645" s="56">
        <f t="shared" si="104"/>
        <v>160.00780800000001</v>
      </c>
      <c r="C1645" s="29">
        <f t="shared" si="105"/>
        <v>210.01024800000005</v>
      </c>
      <c r="D1645" s="29"/>
      <c r="E1645" s="146">
        <v>48.768000000000001</v>
      </c>
      <c r="F1645" s="146">
        <v>64.00800000000001</v>
      </c>
      <c r="G1645" s="146">
        <v>638.23199999999997</v>
      </c>
      <c r="H1645" s="147">
        <v>622.99199999999996</v>
      </c>
      <c r="I1645" s="125" t="e">
        <f t="shared" si="102"/>
        <v>#N/A</v>
      </c>
      <c r="J1645" s="125" t="e">
        <f t="shared" si="103"/>
        <v>#N/A</v>
      </c>
      <c r="K1645" s="57" t="e">
        <f>VLOOKUP(A1645,'Study area wells'!$A$2:$O$330,6,FALSE)</f>
        <v>#N/A</v>
      </c>
      <c r="L1645" s="56"/>
      <c r="M1645" s="32" t="s">
        <v>5</v>
      </c>
      <c r="N1645" s="83" t="s">
        <v>1894</v>
      </c>
      <c r="O1645" s="97"/>
      <c r="P1645" s="148" t="s">
        <v>19</v>
      </c>
      <c r="Q1645" s="118"/>
      <c r="R1645" s="124"/>
      <c r="S1645" s="102"/>
    </row>
    <row r="1646" spans="1:19" s="31" customFormat="1" ht="15" customHeight="1" x14ac:dyDescent="0.2">
      <c r="A1646" s="43" t="s">
        <v>1944</v>
      </c>
      <c r="B1646" s="56">
        <f t="shared" si="104"/>
        <v>210.01024800000005</v>
      </c>
      <c r="C1646" s="29">
        <f t="shared" si="105"/>
        <v>308.0150304</v>
      </c>
      <c r="D1646" s="29"/>
      <c r="E1646" s="146">
        <v>64.00800000000001</v>
      </c>
      <c r="F1646" s="146">
        <v>93.878399999999999</v>
      </c>
      <c r="G1646" s="146">
        <v>622.99199999999996</v>
      </c>
      <c r="H1646" s="147">
        <v>593.12159999999994</v>
      </c>
      <c r="I1646" s="125" t="e">
        <f t="shared" si="102"/>
        <v>#N/A</v>
      </c>
      <c r="J1646" s="125" t="e">
        <f t="shared" si="103"/>
        <v>#N/A</v>
      </c>
      <c r="K1646" s="57" t="e">
        <f>VLOOKUP(A1646,'Study area wells'!$A$2:$O$330,6,FALSE)</f>
        <v>#N/A</v>
      </c>
      <c r="L1646" s="56"/>
      <c r="M1646" s="32" t="s">
        <v>1263</v>
      </c>
      <c r="N1646" s="83" t="s">
        <v>1102</v>
      </c>
      <c r="O1646" s="97"/>
      <c r="P1646" s="148" t="s">
        <v>14</v>
      </c>
      <c r="Q1646" s="118"/>
      <c r="R1646" s="124"/>
      <c r="S1646" s="102"/>
    </row>
    <row r="1647" spans="1:19" s="31" customFormat="1" ht="15" customHeight="1" x14ac:dyDescent="0.2">
      <c r="A1647" s="43" t="s">
        <v>1944</v>
      </c>
      <c r="B1647" s="56">
        <f t="shared" si="104"/>
        <v>308.0150304</v>
      </c>
      <c r="C1647" s="29">
        <f t="shared" si="105"/>
        <v>453.02210639999998</v>
      </c>
      <c r="D1647" s="29"/>
      <c r="E1647" s="146">
        <v>93.878399999999999</v>
      </c>
      <c r="F1647" s="146">
        <v>138.0744</v>
      </c>
      <c r="G1647" s="146">
        <v>593.12159999999994</v>
      </c>
      <c r="H1647" s="147">
        <v>548.92560000000003</v>
      </c>
      <c r="I1647" s="125" t="e">
        <f t="shared" si="102"/>
        <v>#N/A</v>
      </c>
      <c r="J1647" s="125" t="e">
        <f t="shared" si="103"/>
        <v>#N/A</v>
      </c>
      <c r="K1647" s="57" t="e">
        <f>VLOOKUP(A1647,'Study area wells'!$A$2:$O$330,6,FALSE)</f>
        <v>#N/A</v>
      </c>
      <c r="L1647" s="56"/>
      <c r="M1647" s="32" t="s">
        <v>44</v>
      </c>
      <c r="N1647" s="83" t="s">
        <v>1102</v>
      </c>
      <c r="O1647" s="97"/>
      <c r="P1647" s="148" t="s">
        <v>37</v>
      </c>
      <c r="Q1647" s="118"/>
      <c r="R1647" s="124"/>
      <c r="S1647" s="102"/>
    </row>
    <row r="1648" spans="1:19" s="31" customFormat="1" ht="15" customHeight="1" x14ac:dyDescent="0.2">
      <c r="A1648" s="43" t="s">
        <v>1944</v>
      </c>
      <c r="B1648" s="56">
        <f t="shared" si="104"/>
        <v>453.02210639999998</v>
      </c>
      <c r="C1648" s="29">
        <f t="shared" si="105"/>
        <v>504.02459520000002</v>
      </c>
      <c r="D1648" s="29"/>
      <c r="E1648" s="146">
        <v>138.0744</v>
      </c>
      <c r="F1648" s="146">
        <v>153.61920000000001</v>
      </c>
      <c r="G1648" s="146">
        <v>548.92560000000003</v>
      </c>
      <c r="H1648" s="147">
        <v>533.38080000000002</v>
      </c>
      <c r="I1648" s="125" t="e">
        <f t="shared" si="102"/>
        <v>#N/A</v>
      </c>
      <c r="J1648" s="125" t="e">
        <f t="shared" si="103"/>
        <v>#N/A</v>
      </c>
      <c r="K1648" s="57" t="e">
        <f>VLOOKUP(A1648,'Study area wells'!$A$2:$O$330,6,FALSE)</f>
        <v>#N/A</v>
      </c>
      <c r="L1648" s="56"/>
      <c r="M1648" s="32" t="s">
        <v>42</v>
      </c>
      <c r="N1648" s="83" t="s">
        <v>1894</v>
      </c>
      <c r="O1648" s="97"/>
      <c r="P1648" s="148" t="s">
        <v>599</v>
      </c>
      <c r="Q1648" s="118"/>
      <c r="R1648" s="124"/>
      <c r="S1648" s="102"/>
    </row>
    <row r="1649" spans="1:19" s="22" customFormat="1" ht="15" customHeight="1" x14ac:dyDescent="0.2">
      <c r="A1649" s="45" t="s">
        <v>1945</v>
      </c>
      <c r="B1649" s="50">
        <f t="shared" si="104"/>
        <v>0</v>
      </c>
      <c r="C1649" s="19">
        <f t="shared" si="105"/>
        <v>3.0001464000000007</v>
      </c>
      <c r="D1649" s="19"/>
      <c r="E1649" s="152">
        <v>0</v>
      </c>
      <c r="F1649" s="152">
        <v>0.9144000000000001</v>
      </c>
      <c r="G1649" s="152">
        <v>772</v>
      </c>
      <c r="H1649" s="153">
        <v>771.0856</v>
      </c>
      <c r="I1649" s="125" t="e">
        <f t="shared" si="102"/>
        <v>#N/A</v>
      </c>
      <c r="J1649" s="125" t="e">
        <f t="shared" si="103"/>
        <v>#N/A</v>
      </c>
      <c r="K1649" s="57" t="e">
        <f>VLOOKUP(A1649,'Study area wells'!$A$2:$O$330,6,FALSE)</f>
        <v>#N/A</v>
      </c>
      <c r="L1649" s="50"/>
      <c r="M1649" s="37" t="s">
        <v>1011</v>
      </c>
      <c r="N1649" s="84" t="s">
        <v>1102</v>
      </c>
      <c r="O1649" s="98"/>
      <c r="P1649" s="154" t="s">
        <v>16</v>
      </c>
      <c r="Q1649" s="113"/>
      <c r="R1649" s="121"/>
      <c r="S1649" s="99"/>
    </row>
    <row r="1650" spans="1:19" s="22" customFormat="1" ht="15" customHeight="1" x14ac:dyDescent="0.2">
      <c r="A1650" s="45" t="s">
        <v>1945</v>
      </c>
      <c r="B1650" s="50">
        <f t="shared" si="104"/>
        <v>3.0001464000000007</v>
      </c>
      <c r="C1650" s="19">
        <f t="shared" si="105"/>
        <v>65.003172000000006</v>
      </c>
      <c r="D1650" s="19"/>
      <c r="E1650" s="152">
        <v>0.9144000000000001</v>
      </c>
      <c r="F1650" s="152">
        <v>19.812000000000001</v>
      </c>
      <c r="G1650" s="152">
        <v>771.0856</v>
      </c>
      <c r="H1650" s="153">
        <v>752.18799999999999</v>
      </c>
      <c r="I1650" s="125" t="e">
        <f t="shared" si="102"/>
        <v>#N/A</v>
      </c>
      <c r="J1650" s="125" t="e">
        <f t="shared" si="103"/>
        <v>#N/A</v>
      </c>
      <c r="K1650" s="57" t="e">
        <f>VLOOKUP(A1650,'Study area wells'!$A$2:$O$330,6,FALSE)</f>
        <v>#N/A</v>
      </c>
      <c r="L1650" s="50"/>
      <c r="M1650" s="37" t="s">
        <v>1263</v>
      </c>
      <c r="N1650" s="84" t="s">
        <v>1102</v>
      </c>
      <c r="O1650" s="98"/>
      <c r="P1650" s="154" t="s">
        <v>14</v>
      </c>
      <c r="Q1650" s="113"/>
      <c r="R1650" s="121"/>
      <c r="S1650" s="99"/>
    </row>
    <row r="1651" spans="1:19" s="22" customFormat="1" ht="15" customHeight="1" x14ac:dyDescent="0.2">
      <c r="A1651" s="45" t="s">
        <v>1945</v>
      </c>
      <c r="B1651" s="50">
        <f t="shared" si="104"/>
        <v>65.003172000000006</v>
      </c>
      <c r="C1651" s="19">
        <f t="shared" si="105"/>
        <v>90.00439200000001</v>
      </c>
      <c r="D1651" s="19"/>
      <c r="E1651" s="152">
        <v>19.812000000000001</v>
      </c>
      <c r="F1651" s="152">
        <v>27.432000000000002</v>
      </c>
      <c r="G1651" s="152">
        <v>752.18799999999999</v>
      </c>
      <c r="H1651" s="153">
        <v>744.56799999999998</v>
      </c>
      <c r="I1651" s="125" t="e">
        <f t="shared" si="102"/>
        <v>#N/A</v>
      </c>
      <c r="J1651" s="125" t="e">
        <f t="shared" si="103"/>
        <v>#N/A</v>
      </c>
      <c r="K1651" s="57" t="e">
        <f>VLOOKUP(A1651,'Study area wells'!$A$2:$O$330,6,FALSE)</f>
        <v>#N/A</v>
      </c>
      <c r="L1651" s="50"/>
      <c r="M1651" s="37" t="s">
        <v>3</v>
      </c>
      <c r="N1651" s="84" t="s">
        <v>1102</v>
      </c>
      <c r="O1651" s="98"/>
      <c r="P1651" s="154" t="s">
        <v>11</v>
      </c>
      <c r="Q1651" s="113"/>
      <c r="R1651" s="121"/>
      <c r="S1651" s="99"/>
    </row>
    <row r="1652" spans="1:19" s="22" customFormat="1" ht="15" customHeight="1" x14ac:dyDescent="0.2">
      <c r="A1652" s="45" t="s">
        <v>1945</v>
      </c>
      <c r="B1652" s="50">
        <f t="shared" si="104"/>
        <v>90.00439200000001</v>
      </c>
      <c r="C1652" s="19">
        <f t="shared" si="105"/>
        <v>95.004636000000019</v>
      </c>
      <c r="D1652" s="19"/>
      <c r="E1652" s="152">
        <v>27.432000000000002</v>
      </c>
      <c r="F1652" s="152">
        <v>28.956000000000003</v>
      </c>
      <c r="G1652" s="152">
        <v>744.56799999999998</v>
      </c>
      <c r="H1652" s="153">
        <v>743.04399999999998</v>
      </c>
      <c r="I1652" s="125" t="e">
        <f t="shared" si="102"/>
        <v>#N/A</v>
      </c>
      <c r="J1652" s="125" t="e">
        <f t="shared" si="103"/>
        <v>#N/A</v>
      </c>
      <c r="K1652" s="57" t="e">
        <f>VLOOKUP(A1652,'Study area wells'!$A$2:$O$330,6,FALSE)</f>
        <v>#N/A</v>
      </c>
      <c r="L1652" s="50"/>
      <c r="M1652" s="37" t="s">
        <v>3</v>
      </c>
      <c r="N1652" s="84" t="s">
        <v>1102</v>
      </c>
      <c r="O1652" s="98"/>
      <c r="P1652" s="154" t="s">
        <v>11</v>
      </c>
      <c r="Q1652" s="113"/>
      <c r="R1652" s="121"/>
      <c r="S1652" s="99"/>
    </row>
    <row r="1653" spans="1:19" s="22" customFormat="1" ht="15" customHeight="1" x14ac:dyDescent="0.2">
      <c r="A1653" s="45" t="s">
        <v>1945</v>
      </c>
      <c r="B1653" s="50">
        <f t="shared" si="104"/>
        <v>95.004636000000019</v>
      </c>
      <c r="C1653" s="19">
        <f t="shared" si="105"/>
        <v>100.00488</v>
      </c>
      <c r="D1653" s="19"/>
      <c r="E1653" s="152">
        <v>28.956000000000003</v>
      </c>
      <c r="F1653" s="152">
        <v>30.48</v>
      </c>
      <c r="G1653" s="152">
        <v>743.04399999999998</v>
      </c>
      <c r="H1653" s="153">
        <v>741.52</v>
      </c>
      <c r="I1653" s="125" t="e">
        <f t="shared" si="102"/>
        <v>#N/A</v>
      </c>
      <c r="J1653" s="125" t="e">
        <f t="shared" si="103"/>
        <v>#N/A</v>
      </c>
      <c r="K1653" s="57" t="e">
        <f>VLOOKUP(A1653,'Study area wells'!$A$2:$O$330,6,FALSE)</f>
        <v>#N/A</v>
      </c>
      <c r="L1653" s="50"/>
      <c r="M1653" s="37" t="s">
        <v>3</v>
      </c>
      <c r="N1653" s="84" t="s">
        <v>1102</v>
      </c>
      <c r="O1653" s="98"/>
      <c r="P1653" s="154" t="s">
        <v>11</v>
      </c>
      <c r="Q1653" s="113"/>
      <c r="R1653" s="121"/>
      <c r="S1653" s="99"/>
    </row>
    <row r="1654" spans="1:19" ht="15" customHeight="1" x14ac:dyDescent="0.2">
      <c r="A1654" s="44" t="s">
        <v>1946</v>
      </c>
      <c r="B1654" s="48">
        <f t="shared" si="104"/>
        <v>0</v>
      </c>
      <c r="C1654" s="15">
        <f t="shared" si="105"/>
        <v>40.001952000000003</v>
      </c>
      <c r="E1654" s="149">
        <v>0</v>
      </c>
      <c r="F1654" s="149">
        <v>12.192</v>
      </c>
      <c r="G1654" s="149">
        <v>772</v>
      </c>
      <c r="H1654" s="150">
        <v>759.80799999999999</v>
      </c>
      <c r="I1654" s="125" t="e">
        <f t="shared" si="102"/>
        <v>#N/A</v>
      </c>
      <c r="J1654" s="125" t="e">
        <f t="shared" si="103"/>
        <v>#N/A</v>
      </c>
      <c r="K1654" s="57" t="e">
        <f>VLOOKUP(A1654,'Study area wells'!$A$2:$O$330,6,FALSE)</f>
        <v>#N/A</v>
      </c>
      <c r="M1654" s="23" t="s">
        <v>3</v>
      </c>
      <c r="N1654" s="64" t="s">
        <v>1102</v>
      </c>
      <c r="P1654" s="151" t="s">
        <v>11</v>
      </c>
    </row>
    <row r="1655" spans="1:19" ht="15" customHeight="1" x14ac:dyDescent="0.2">
      <c r="A1655" s="44" t="s">
        <v>1946</v>
      </c>
      <c r="B1655" s="48">
        <f t="shared" si="104"/>
        <v>40.001952000000003</v>
      </c>
      <c r="C1655" s="15">
        <f t="shared" si="105"/>
        <v>46.002244800000007</v>
      </c>
      <c r="E1655" s="149">
        <v>12.192</v>
      </c>
      <c r="F1655" s="149">
        <v>14.020800000000001</v>
      </c>
      <c r="G1655" s="149">
        <v>759.80799999999999</v>
      </c>
      <c r="H1655" s="150">
        <v>757.97919999999999</v>
      </c>
      <c r="I1655" s="125" t="e">
        <f t="shared" si="102"/>
        <v>#N/A</v>
      </c>
      <c r="J1655" s="125" t="e">
        <f t="shared" si="103"/>
        <v>#N/A</v>
      </c>
      <c r="K1655" s="57" t="e">
        <f>VLOOKUP(A1655,'Study area wells'!$A$2:$O$330,6,FALSE)</f>
        <v>#N/A</v>
      </c>
      <c r="M1655" s="23" t="s">
        <v>1263</v>
      </c>
      <c r="N1655" s="64" t="s">
        <v>1102</v>
      </c>
      <c r="P1655" s="151" t="s">
        <v>14</v>
      </c>
    </row>
    <row r="1656" spans="1:19" s="31" customFormat="1" ht="15" customHeight="1" x14ac:dyDescent="0.2">
      <c r="A1656" s="43" t="s">
        <v>1947</v>
      </c>
      <c r="B1656" s="56">
        <f t="shared" si="104"/>
        <v>0</v>
      </c>
      <c r="C1656" s="29">
        <f t="shared" si="105"/>
        <v>156.0076128</v>
      </c>
      <c r="D1656" s="29"/>
      <c r="E1656" s="146">
        <v>0</v>
      </c>
      <c r="F1656" s="146">
        <v>47.5488</v>
      </c>
      <c r="G1656" s="146">
        <v>742</v>
      </c>
      <c r="H1656" s="147">
        <v>694.45119999999997</v>
      </c>
      <c r="I1656" s="125" t="e">
        <f t="shared" si="102"/>
        <v>#N/A</v>
      </c>
      <c r="J1656" s="125" t="e">
        <f t="shared" si="103"/>
        <v>#N/A</v>
      </c>
      <c r="K1656" s="57" t="e">
        <f>VLOOKUP(A1656,'Study area wells'!$A$2:$O$330,6,FALSE)</f>
        <v>#N/A</v>
      </c>
      <c r="L1656" s="56"/>
      <c r="M1656" s="32" t="s">
        <v>1263</v>
      </c>
      <c r="N1656" s="83" t="s">
        <v>1102</v>
      </c>
      <c r="O1656" s="97"/>
      <c r="P1656" s="148" t="s">
        <v>14</v>
      </c>
      <c r="Q1656" s="118"/>
      <c r="R1656" s="124"/>
      <c r="S1656" s="102"/>
    </row>
    <row r="1657" spans="1:19" s="31" customFormat="1" ht="15" customHeight="1" x14ac:dyDescent="0.2">
      <c r="A1657" s="43" t="s">
        <v>1947</v>
      </c>
      <c r="B1657" s="56">
        <f t="shared" si="104"/>
        <v>156.0076128</v>
      </c>
      <c r="C1657" s="29">
        <f t="shared" si="105"/>
        <v>193.00941840000002</v>
      </c>
      <c r="D1657" s="29"/>
      <c r="E1657" s="146">
        <v>47.5488</v>
      </c>
      <c r="F1657" s="146">
        <v>58.8264</v>
      </c>
      <c r="G1657" s="146">
        <v>694.45119999999997</v>
      </c>
      <c r="H1657" s="147">
        <v>683.17359999999996</v>
      </c>
      <c r="I1657" s="125" t="e">
        <f t="shared" si="102"/>
        <v>#N/A</v>
      </c>
      <c r="J1657" s="125" t="e">
        <f t="shared" si="103"/>
        <v>#N/A</v>
      </c>
      <c r="K1657" s="57" t="e">
        <f>VLOOKUP(A1657,'Study area wells'!$A$2:$O$330,6,FALSE)</f>
        <v>#N/A</v>
      </c>
      <c r="L1657" s="56"/>
      <c r="M1657" s="32" t="s">
        <v>2</v>
      </c>
      <c r="N1657" s="83" t="s">
        <v>7</v>
      </c>
      <c r="O1657" s="97"/>
      <c r="P1657" s="148" t="s">
        <v>15</v>
      </c>
      <c r="Q1657" s="118"/>
      <c r="R1657" s="124"/>
      <c r="S1657" s="102"/>
    </row>
    <row r="1658" spans="1:19" s="31" customFormat="1" ht="15" customHeight="1" x14ac:dyDescent="0.2">
      <c r="A1658" s="43" t="s">
        <v>1947</v>
      </c>
      <c r="B1658" s="56">
        <f t="shared" si="104"/>
        <v>193.00941840000002</v>
      </c>
      <c r="C1658" s="29">
        <f t="shared" si="105"/>
        <v>197.00961360000002</v>
      </c>
      <c r="D1658" s="29"/>
      <c r="E1658" s="146">
        <v>58.8264</v>
      </c>
      <c r="F1658" s="146">
        <v>60.0456</v>
      </c>
      <c r="G1658" s="146">
        <v>683.17359999999996</v>
      </c>
      <c r="H1658" s="147">
        <v>681.95439999999996</v>
      </c>
      <c r="I1658" s="125" t="e">
        <f t="shared" si="102"/>
        <v>#N/A</v>
      </c>
      <c r="J1658" s="125" t="e">
        <f t="shared" si="103"/>
        <v>#N/A</v>
      </c>
      <c r="K1658" s="57" t="e">
        <f>VLOOKUP(A1658,'Study area wells'!$A$2:$O$330,6,FALSE)</f>
        <v>#N/A</v>
      </c>
      <c r="L1658" s="56"/>
      <c r="M1658" s="32" t="s">
        <v>1091</v>
      </c>
      <c r="N1658" s="83" t="s">
        <v>7</v>
      </c>
      <c r="O1658" s="97"/>
      <c r="P1658" s="148" t="s">
        <v>13</v>
      </c>
      <c r="Q1658" s="118"/>
      <c r="R1658" s="124"/>
      <c r="S1658" s="102"/>
    </row>
    <row r="1659" spans="1:19" s="31" customFormat="1" ht="15" customHeight="1" x14ac:dyDescent="0.2">
      <c r="A1659" s="43" t="s">
        <v>1947</v>
      </c>
      <c r="B1659" s="56">
        <f t="shared" si="104"/>
        <v>197.00961360000002</v>
      </c>
      <c r="C1659" s="29">
        <f t="shared" si="105"/>
        <v>212.01034560000005</v>
      </c>
      <c r="D1659" s="29"/>
      <c r="E1659" s="146">
        <v>60.0456</v>
      </c>
      <c r="F1659" s="146">
        <v>64.61760000000001</v>
      </c>
      <c r="G1659" s="146">
        <v>681.95439999999996</v>
      </c>
      <c r="H1659" s="147">
        <v>677.38239999999996</v>
      </c>
      <c r="I1659" s="125" t="e">
        <f t="shared" si="102"/>
        <v>#N/A</v>
      </c>
      <c r="J1659" s="125" t="e">
        <f t="shared" si="103"/>
        <v>#N/A</v>
      </c>
      <c r="K1659" s="57" t="e">
        <f>VLOOKUP(A1659,'Study area wells'!$A$2:$O$330,6,FALSE)</f>
        <v>#N/A</v>
      </c>
      <c r="L1659" s="56"/>
      <c r="M1659" s="32" t="s">
        <v>2</v>
      </c>
      <c r="N1659" s="83" t="s">
        <v>7</v>
      </c>
      <c r="O1659" s="97"/>
      <c r="P1659" s="148" t="s">
        <v>15</v>
      </c>
      <c r="Q1659" s="118"/>
      <c r="R1659" s="124"/>
      <c r="S1659" s="102"/>
    </row>
    <row r="1660" spans="1:19" s="31" customFormat="1" ht="15" customHeight="1" x14ac:dyDescent="0.2">
      <c r="A1660" s="43" t="s">
        <v>1947</v>
      </c>
      <c r="B1660" s="56">
        <f t="shared" si="104"/>
        <v>212.01034560000005</v>
      </c>
      <c r="C1660" s="29">
        <f t="shared" si="105"/>
        <v>220.01073600000001</v>
      </c>
      <c r="D1660" s="29"/>
      <c r="E1660" s="146">
        <v>64.61760000000001</v>
      </c>
      <c r="F1660" s="146">
        <v>67.055999999999997</v>
      </c>
      <c r="G1660" s="146">
        <v>677.38239999999996</v>
      </c>
      <c r="H1660" s="147">
        <v>674.94399999999996</v>
      </c>
      <c r="I1660" s="125" t="e">
        <f t="shared" si="102"/>
        <v>#N/A</v>
      </c>
      <c r="J1660" s="125" t="e">
        <f t="shared" si="103"/>
        <v>#N/A</v>
      </c>
      <c r="K1660" s="57" t="e">
        <f>VLOOKUP(A1660,'Study area wells'!$A$2:$O$330,6,FALSE)</f>
        <v>#N/A</v>
      </c>
      <c r="L1660" s="56"/>
      <c r="M1660" s="32" t="s">
        <v>1091</v>
      </c>
      <c r="N1660" s="83" t="s">
        <v>7</v>
      </c>
      <c r="O1660" s="97"/>
      <c r="P1660" s="148" t="s">
        <v>13</v>
      </c>
      <c r="Q1660" s="118"/>
      <c r="R1660" s="124"/>
      <c r="S1660" s="102"/>
    </row>
    <row r="1661" spans="1:19" s="31" customFormat="1" ht="15" customHeight="1" x14ac:dyDescent="0.2">
      <c r="A1661" s="43" t="s">
        <v>1947</v>
      </c>
      <c r="B1661" s="56">
        <f t="shared" si="104"/>
        <v>220.01073600000001</v>
      </c>
      <c r="C1661" s="29">
        <f t="shared" si="105"/>
        <v>235.01146800000001</v>
      </c>
      <c r="D1661" s="29"/>
      <c r="E1661" s="146">
        <v>67.055999999999997</v>
      </c>
      <c r="F1661" s="146">
        <v>71.628</v>
      </c>
      <c r="G1661" s="146">
        <v>674.94399999999996</v>
      </c>
      <c r="H1661" s="147">
        <v>670.37199999999996</v>
      </c>
      <c r="I1661" s="125" t="e">
        <f t="shared" si="102"/>
        <v>#N/A</v>
      </c>
      <c r="J1661" s="125" t="e">
        <f t="shared" si="103"/>
        <v>#N/A</v>
      </c>
      <c r="K1661" s="57" t="e">
        <f>VLOOKUP(A1661,'Study area wells'!$A$2:$O$330,6,FALSE)</f>
        <v>#N/A</v>
      </c>
      <c r="L1661" s="56"/>
      <c r="M1661" s="32" t="s">
        <v>2</v>
      </c>
      <c r="N1661" s="83" t="s">
        <v>7</v>
      </c>
      <c r="O1661" s="97"/>
      <c r="P1661" s="148" t="s">
        <v>15</v>
      </c>
      <c r="Q1661" s="118"/>
      <c r="R1661" s="124"/>
      <c r="S1661" s="102"/>
    </row>
    <row r="1662" spans="1:19" ht="15" customHeight="1" x14ac:dyDescent="0.2">
      <c r="A1662" s="44" t="s">
        <v>1948</v>
      </c>
      <c r="B1662" s="48">
        <f t="shared" si="104"/>
        <v>0</v>
      </c>
      <c r="C1662" s="15">
        <f t="shared" si="105"/>
        <v>4.0001952000000003</v>
      </c>
      <c r="E1662" s="149">
        <v>0</v>
      </c>
      <c r="F1662" s="149">
        <v>1.2192000000000001</v>
      </c>
      <c r="G1662" s="149">
        <v>709</v>
      </c>
      <c r="H1662" s="150">
        <v>707.7808</v>
      </c>
      <c r="I1662" s="125" t="e">
        <f t="shared" si="102"/>
        <v>#N/A</v>
      </c>
      <c r="J1662" s="125" t="e">
        <f t="shared" si="103"/>
        <v>#N/A</v>
      </c>
      <c r="K1662" s="57" t="e">
        <f>VLOOKUP(A1662,'Study area wells'!$A$2:$O$330,6,FALSE)</f>
        <v>#N/A</v>
      </c>
      <c r="M1662" s="23" t="s">
        <v>44</v>
      </c>
      <c r="N1662" s="64" t="s">
        <v>1102</v>
      </c>
      <c r="P1662" s="151" t="s">
        <v>31</v>
      </c>
    </row>
    <row r="1663" spans="1:19" ht="15" customHeight="1" x14ac:dyDescent="0.2">
      <c r="A1663" s="44" t="s">
        <v>1948</v>
      </c>
      <c r="B1663" s="48">
        <f t="shared" si="104"/>
        <v>4.0001952000000003</v>
      </c>
      <c r="C1663" s="15">
        <f t="shared" si="105"/>
        <v>16.000780800000001</v>
      </c>
      <c r="E1663" s="149">
        <v>1.2192000000000001</v>
      </c>
      <c r="F1663" s="149">
        <v>4.8768000000000002</v>
      </c>
      <c r="G1663" s="149">
        <v>707.7808</v>
      </c>
      <c r="H1663" s="150">
        <v>704.1232</v>
      </c>
      <c r="I1663" s="125" t="e">
        <f t="shared" si="102"/>
        <v>#N/A</v>
      </c>
      <c r="J1663" s="125" t="e">
        <f t="shared" si="103"/>
        <v>#N/A</v>
      </c>
      <c r="K1663" s="57" t="e">
        <f>VLOOKUP(A1663,'Study area wells'!$A$2:$O$330,6,FALSE)</f>
        <v>#N/A</v>
      </c>
      <c r="M1663" s="23" t="s">
        <v>1</v>
      </c>
      <c r="N1663" s="64" t="s">
        <v>7</v>
      </c>
      <c r="P1663" s="151" t="s">
        <v>10</v>
      </c>
    </row>
    <row r="1664" spans="1:19" ht="15" customHeight="1" x14ac:dyDescent="0.2">
      <c r="A1664" s="44" t="s">
        <v>1948</v>
      </c>
      <c r="B1664" s="48">
        <f t="shared" si="104"/>
        <v>16.000780800000001</v>
      </c>
      <c r="C1664" s="15">
        <f t="shared" si="105"/>
        <v>34.001659200000006</v>
      </c>
      <c r="E1664" s="149">
        <v>4.8768000000000002</v>
      </c>
      <c r="F1664" s="149">
        <v>10.363200000000001</v>
      </c>
      <c r="G1664" s="149">
        <v>704.1232</v>
      </c>
      <c r="H1664" s="150">
        <v>698.63679999999999</v>
      </c>
      <c r="I1664" s="125" t="e">
        <f t="shared" si="102"/>
        <v>#N/A</v>
      </c>
      <c r="J1664" s="125" t="e">
        <f t="shared" si="103"/>
        <v>#N/A</v>
      </c>
      <c r="K1664" s="57" t="e">
        <f>VLOOKUP(A1664,'Study area wells'!$A$2:$O$330,6,FALSE)</f>
        <v>#N/A</v>
      </c>
      <c r="M1664" s="23" t="s">
        <v>2</v>
      </c>
      <c r="N1664" s="64" t="s">
        <v>7</v>
      </c>
      <c r="P1664" s="151" t="s">
        <v>15</v>
      </c>
    </row>
    <row r="1665" spans="1:19" ht="15" customHeight="1" x14ac:dyDescent="0.2">
      <c r="A1665" s="44" t="s">
        <v>1948</v>
      </c>
      <c r="B1665" s="48">
        <f t="shared" si="104"/>
        <v>34.001659200000006</v>
      </c>
      <c r="C1665" s="15">
        <f t="shared" si="105"/>
        <v>44.002147200000003</v>
      </c>
      <c r="E1665" s="149">
        <v>10.363200000000001</v>
      </c>
      <c r="F1665" s="149">
        <v>13.411200000000001</v>
      </c>
      <c r="G1665" s="149">
        <v>698.63679999999999</v>
      </c>
      <c r="H1665" s="150">
        <v>695.58879999999999</v>
      </c>
      <c r="I1665" s="125" t="e">
        <f t="shared" si="102"/>
        <v>#N/A</v>
      </c>
      <c r="J1665" s="125" t="e">
        <f t="shared" si="103"/>
        <v>#N/A</v>
      </c>
      <c r="K1665" s="57" t="e">
        <f>VLOOKUP(A1665,'Study area wells'!$A$2:$O$330,6,FALSE)</f>
        <v>#N/A</v>
      </c>
      <c r="M1665" s="23" t="s">
        <v>2</v>
      </c>
      <c r="N1665" s="64" t="s">
        <v>7</v>
      </c>
      <c r="P1665" s="151" t="s">
        <v>15</v>
      </c>
    </row>
    <row r="1666" spans="1:19" ht="15" customHeight="1" x14ac:dyDescent="0.2">
      <c r="A1666" s="44" t="s">
        <v>1948</v>
      </c>
      <c r="B1666" s="48">
        <f t="shared" si="104"/>
        <v>44.002147200000003</v>
      </c>
      <c r="C1666" s="15">
        <f t="shared" si="105"/>
        <v>70.003416000000016</v>
      </c>
      <c r="E1666" s="149">
        <v>13.411200000000001</v>
      </c>
      <c r="F1666" s="149">
        <v>21.336000000000002</v>
      </c>
      <c r="G1666" s="149">
        <v>695.58879999999999</v>
      </c>
      <c r="H1666" s="150">
        <v>687.66399999999999</v>
      </c>
      <c r="I1666" s="125" t="e">
        <f t="shared" si="102"/>
        <v>#N/A</v>
      </c>
      <c r="J1666" s="125" t="e">
        <f t="shared" si="103"/>
        <v>#N/A</v>
      </c>
      <c r="K1666" s="57" t="e">
        <f>VLOOKUP(A1666,'Study area wells'!$A$2:$O$330,6,FALSE)</f>
        <v>#N/A</v>
      </c>
      <c r="M1666" s="23" t="s">
        <v>2</v>
      </c>
      <c r="N1666" s="64" t="s">
        <v>7</v>
      </c>
      <c r="P1666" s="151" t="s">
        <v>15</v>
      </c>
    </row>
    <row r="1667" spans="1:19" s="31" customFormat="1" ht="15" customHeight="1" x14ac:dyDescent="0.2">
      <c r="A1667" s="43" t="s">
        <v>1949</v>
      </c>
      <c r="B1667" s="56">
        <f t="shared" si="104"/>
        <v>0</v>
      </c>
      <c r="C1667" s="29">
        <f t="shared" si="105"/>
        <v>60.002928000000004</v>
      </c>
      <c r="D1667" s="29"/>
      <c r="E1667" s="146">
        <v>0</v>
      </c>
      <c r="F1667" s="146">
        <v>18.288</v>
      </c>
      <c r="G1667" s="146">
        <v>720</v>
      </c>
      <c r="H1667" s="147">
        <v>701.71199999999999</v>
      </c>
      <c r="I1667" s="125" t="e">
        <f t="shared" si="102"/>
        <v>#N/A</v>
      </c>
      <c r="J1667" s="125" t="e">
        <f t="shared" si="103"/>
        <v>#N/A</v>
      </c>
      <c r="K1667" s="57" t="e">
        <f>VLOOKUP(A1667,'Study area wells'!$A$2:$O$330,6,FALSE)</f>
        <v>#N/A</v>
      </c>
      <c r="L1667" s="56"/>
      <c r="M1667" s="32" t="s">
        <v>3</v>
      </c>
      <c r="N1667" s="83" t="s">
        <v>1102</v>
      </c>
      <c r="O1667" s="97"/>
      <c r="P1667" s="148" t="s">
        <v>11</v>
      </c>
      <c r="Q1667" s="118"/>
      <c r="R1667" s="124"/>
      <c r="S1667" s="102"/>
    </row>
    <row r="1668" spans="1:19" s="31" customFormat="1" ht="15" customHeight="1" x14ac:dyDescent="0.2">
      <c r="A1668" s="43" t="s">
        <v>1949</v>
      </c>
      <c r="B1668" s="56">
        <f t="shared" si="104"/>
        <v>60.002928000000004</v>
      </c>
      <c r="C1668" s="29">
        <f t="shared" si="105"/>
        <v>130.00634400000001</v>
      </c>
      <c r="D1668" s="29"/>
      <c r="E1668" s="146">
        <v>18.288</v>
      </c>
      <c r="F1668" s="146">
        <v>39.624000000000002</v>
      </c>
      <c r="G1668" s="146">
        <v>701.71199999999999</v>
      </c>
      <c r="H1668" s="147">
        <v>680.37599999999998</v>
      </c>
      <c r="I1668" s="125" t="e">
        <f t="shared" si="102"/>
        <v>#N/A</v>
      </c>
      <c r="J1668" s="125" t="e">
        <f t="shared" si="103"/>
        <v>#N/A</v>
      </c>
      <c r="K1668" s="57" t="e">
        <f>VLOOKUP(A1668,'Study area wells'!$A$2:$O$330,6,FALSE)</f>
        <v>#N/A</v>
      </c>
      <c r="L1668" s="56"/>
      <c r="M1668" s="32" t="s">
        <v>3</v>
      </c>
      <c r="N1668" s="83" t="s">
        <v>1102</v>
      </c>
      <c r="O1668" s="97"/>
      <c r="P1668" s="148" t="s">
        <v>21</v>
      </c>
      <c r="Q1668" s="118"/>
      <c r="R1668" s="124"/>
      <c r="S1668" s="102"/>
    </row>
    <row r="1669" spans="1:19" s="31" customFormat="1" ht="15" customHeight="1" x14ac:dyDescent="0.2">
      <c r="A1669" s="43" t="s">
        <v>1949</v>
      </c>
      <c r="B1669" s="56">
        <f t="shared" si="104"/>
        <v>130.00634400000001</v>
      </c>
      <c r="C1669" s="29">
        <f t="shared" si="105"/>
        <v>160.00780800000001</v>
      </c>
      <c r="D1669" s="29"/>
      <c r="E1669" s="146">
        <v>39.624000000000002</v>
      </c>
      <c r="F1669" s="146">
        <v>48.768000000000001</v>
      </c>
      <c r="G1669" s="146">
        <v>680.37599999999998</v>
      </c>
      <c r="H1669" s="147">
        <v>671.23199999999997</v>
      </c>
      <c r="I1669" s="125" t="e">
        <f t="shared" si="102"/>
        <v>#N/A</v>
      </c>
      <c r="J1669" s="125" t="e">
        <f t="shared" si="103"/>
        <v>#N/A</v>
      </c>
      <c r="K1669" s="57" t="e">
        <f>VLOOKUP(A1669,'Study area wells'!$A$2:$O$330,6,FALSE)</f>
        <v>#N/A</v>
      </c>
      <c r="L1669" s="56"/>
      <c r="M1669" s="32" t="s">
        <v>36</v>
      </c>
      <c r="N1669" s="83" t="s">
        <v>1894</v>
      </c>
      <c r="O1669" s="97"/>
      <c r="P1669" s="148" t="s">
        <v>1187</v>
      </c>
      <c r="Q1669" s="118"/>
      <c r="R1669" s="124"/>
      <c r="S1669" s="102"/>
    </row>
    <row r="1670" spans="1:19" ht="15" customHeight="1" x14ac:dyDescent="0.2">
      <c r="A1670" s="44" t="s">
        <v>1950</v>
      </c>
      <c r="B1670" s="48">
        <f t="shared" si="104"/>
        <v>0</v>
      </c>
      <c r="C1670" s="15">
        <f t="shared" si="105"/>
        <v>45.37623</v>
      </c>
      <c r="E1670" s="149">
        <v>0</v>
      </c>
      <c r="F1670" s="149">
        <v>13.83</v>
      </c>
      <c r="G1670" s="149">
        <v>424</v>
      </c>
      <c r="H1670" s="150">
        <v>410.17</v>
      </c>
      <c r="I1670" s="125" t="e">
        <f t="shared" si="102"/>
        <v>#N/A</v>
      </c>
      <c r="J1670" s="125" t="e">
        <f t="shared" si="103"/>
        <v>#N/A</v>
      </c>
      <c r="K1670" s="57" t="e">
        <f>VLOOKUP(A1670,'Study area wells'!$A$2:$O$330,6,FALSE)</f>
        <v>#N/A</v>
      </c>
      <c r="M1670" s="23" t="s">
        <v>44</v>
      </c>
      <c r="N1670" s="64" t="s">
        <v>1102</v>
      </c>
      <c r="P1670" s="151" t="s">
        <v>31</v>
      </c>
    </row>
    <row r="1671" spans="1:19" ht="15" customHeight="1" x14ac:dyDescent="0.2">
      <c r="A1671" s="44" t="s">
        <v>1950</v>
      </c>
      <c r="B1671" s="48">
        <f t="shared" si="104"/>
        <v>45.37623</v>
      </c>
      <c r="C1671" s="15">
        <f t="shared" si="105"/>
        <v>140.75489999999999</v>
      </c>
      <c r="E1671" s="149">
        <v>13.83</v>
      </c>
      <c r="F1671" s="149">
        <v>42.9</v>
      </c>
      <c r="G1671" s="149">
        <v>410.17</v>
      </c>
      <c r="H1671" s="150">
        <v>381.1</v>
      </c>
      <c r="I1671" s="125" t="e">
        <f t="shared" si="102"/>
        <v>#N/A</v>
      </c>
      <c r="J1671" s="125" t="e">
        <f t="shared" si="103"/>
        <v>#N/A</v>
      </c>
      <c r="K1671" s="57" t="e">
        <f>VLOOKUP(A1671,'Study area wells'!$A$2:$O$330,6,FALSE)</f>
        <v>#N/A</v>
      </c>
      <c r="M1671" s="23" t="s">
        <v>42</v>
      </c>
      <c r="N1671" s="64" t="s">
        <v>1894</v>
      </c>
      <c r="P1671" s="151" t="s">
        <v>599</v>
      </c>
    </row>
    <row r="1672" spans="1:19" ht="15" customHeight="1" x14ac:dyDescent="0.2">
      <c r="A1672" s="44" t="s">
        <v>1950</v>
      </c>
      <c r="B1672" s="48">
        <f t="shared" si="104"/>
        <v>140.75489999999999</v>
      </c>
      <c r="C1672" s="15">
        <f t="shared" si="105"/>
        <v>144.0359</v>
      </c>
      <c r="E1672" s="149">
        <v>42.9</v>
      </c>
      <c r="F1672" s="149">
        <v>43.9</v>
      </c>
      <c r="G1672" s="149">
        <v>381.1</v>
      </c>
      <c r="H1672" s="150">
        <v>380.1</v>
      </c>
      <c r="I1672" s="125" t="e">
        <f t="shared" si="102"/>
        <v>#N/A</v>
      </c>
      <c r="J1672" s="125" t="e">
        <f>K1672-F1672</f>
        <v>#N/A</v>
      </c>
      <c r="K1672" s="57" t="e">
        <f>VLOOKUP(A1672,'Study area wells'!$A$2:$O$330,6,FALSE)</f>
        <v>#N/A</v>
      </c>
      <c r="M1672" s="23" t="s">
        <v>1077</v>
      </c>
      <c r="N1672" s="64" t="s">
        <v>7</v>
      </c>
      <c r="P1672" s="151" t="s">
        <v>883</v>
      </c>
    </row>
  </sheetData>
  <sortState ref="A1392:AQ2860">
    <sortCondition ref="A1394:A2862"/>
    <sortCondition ref="B1394:B2862"/>
  </sortState>
  <phoneticPr fontId="42"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199"/>
  <sheetViews>
    <sheetView zoomScale="90" zoomScaleNormal="90" workbookViewId="0">
      <pane xSplit="1" ySplit="1" topLeftCell="T2" activePane="bottomRight" state="frozen"/>
      <selection pane="topRight" activeCell="B1" sqref="B1"/>
      <selection pane="bottomLeft" activeCell="A2" sqref="A2"/>
      <selection pane="bottomRight" activeCell="AR29" sqref="AR29"/>
    </sheetView>
  </sheetViews>
  <sheetFormatPr defaultColWidth="9.140625" defaultRowHeight="15" customHeight="1" x14ac:dyDescent="0.25"/>
  <cols>
    <col min="1" max="1" width="14" style="228" customWidth="1"/>
    <col min="2" max="2" width="14" style="1" customWidth="1"/>
    <col min="3" max="3" width="11.140625" style="1" customWidth="1"/>
    <col min="4" max="5" width="13.140625" style="1" customWidth="1"/>
    <col min="6" max="6" width="10" style="1" customWidth="1"/>
    <col min="7" max="7" width="14.7109375" style="239" customWidth="1"/>
    <col min="8" max="8" width="19.85546875" style="239" customWidth="1"/>
    <col min="9" max="9" width="18.42578125" style="262" customWidth="1"/>
    <col min="10" max="11" width="11.85546875" style="262" customWidth="1"/>
    <col min="12" max="12" width="11" style="384" customWidth="1"/>
    <col min="13" max="13" width="9.5703125" style="384" customWidth="1"/>
    <col min="14" max="14" width="11.42578125" style="384" customWidth="1"/>
    <col min="15" max="20" width="9.5703125" style="384" customWidth="1"/>
    <col min="21" max="21" width="9.5703125" style="437" customWidth="1"/>
    <col min="22" max="23" width="11.42578125" style="384" customWidth="1"/>
    <col min="24" max="24" width="11.42578125" style="437" customWidth="1"/>
    <col min="25" max="25" width="9.5703125" style="384" customWidth="1"/>
    <col min="26" max="28" width="10.85546875" style="384" customWidth="1"/>
    <col min="29" max="29" width="12.42578125" style="384" customWidth="1"/>
    <col min="30" max="30" width="9.5703125" style="384" customWidth="1"/>
    <col min="31" max="31" width="9.7109375" style="5" customWidth="1"/>
    <col min="32" max="32" width="9.5703125" style="384" customWidth="1"/>
    <col min="33" max="33" width="12" style="384" customWidth="1"/>
    <col min="34" max="34" width="12.7109375" style="1" customWidth="1"/>
    <col min="35" max="35" width="12.5703125" style="239" customWidth="1"/>
    <col min="36" max="36" width="8.7109375" style="1" customWidth="1"/>
    <col min="37" max="37" width="7.7109375" style="1" customWidth="1"/>
    <col min="38" max="38" width="7.7109375" style="2" customWidth="1"/>
    <col min="39" max="39" width="8.7109375" style="2" customWidth="1"/>
    <col min="40" max="40" width="10.42578125" style="2" customWidth="1"/>
    <col min="41" max="41" width="10.140625" style="4" customWidth="1"/>
    <col min="42" max="42" width="18.28515625" style="1" customWidth="1"/>
    <col min="43" max="43" width="16.42578125" style="453" customWidth="1"/>
    <col min="44" max="44" width="13.5703125" style="1" customWidth="1"/>
    <col min="45" max="45" width="12.140625" style="1" customWidth="1"/>
    <col min="46" max="46" width="20.7109375" style="1" customWidth="1"/>
    <col min="47" max="47" width="43.7109375" style="1" customWidth="1"/>
    <col min="48" max="48" width="46.5703125" style="1" customWidth="1"/>
    <col min="49" max="49" width="25.7109375" style="1" customWidth="1"/>
    <col min="50" max="50" width="17.140625" style="1" customWidth="1"/>
    <col min="51" max="16384" width="9.140625" style="5"/>
  </cols>
  <sheetData>
    <row r="1" spans="1:50" s="9" customFormat="1" ht="61.5" customHeight="1" x14ac:dyDescent="0.25">
      <c r="A1" s="224" t="s">
        <v>1963</v>
      </c>
      <c r="B1" s="156" t="s">
        <v>1964</v>
      </c>
      <c r="C1" s="6" t="s">
        <v>1387</v>
      </c>
      <c r="D1" s="6" t="s">
        <v>1388</v>
      </c>
      <c r="E1" s="413" t="s">
        <v>4615</v>
      </c>
      <c r="F1" s="291" t="s">
        <v>3989</v>
      </c>
      <c r="G1" s="418" t="s">
        <v>2425</v>
      </c>
      <c r="H1" s="420" t="s">
        <v>2540</v>
      </c>
      <c r="I1" s="432" t="s">
        <v>3988</v>
      </c>
      <c r="J1" s="467" t="s">
        <v>4631</v>
      </c>
      <c r="K1" s="467" t="s">
        <v>4633</v>
      </c>
      <c r="L1" s="465" t="s">
        <v>4625</v>
      </c>
      <c r="M1" s="465" t="s">
        <v>4620</v>
      </c>
      <c r="N1" s="465" t="s">
        <v>4638</v>
      </c>
      <c r="O1" s="465" t="s">
        <v>4619</v>
      </c>
      <c r="P1" s="465" t="s">
        <v>4632</v>
      </c>
      <c r="Q1" s="466" t="s">
        <v>4626</v>
      </c>
      <c r="R1" s="465" t="s">
        <v>4622</v>
      </c>
      <c r="S1" s="465" t="s">
        <v>4621</v>
      </c>
      <c r="T1" s="466" t="s">
        <v>4627</v>
      </c>
      <c r="U1" s="466" t="s">
        <v>4636</v>
      </c>
      <c r="V1" s="466" t="s">
        <v>4628</v>
      </c>
      <c r="W1" s="466" t="s">
        <v>4629</v>
      </c>
      <c r="X1" s="474" t="s">
        <v>4639</v>
      </c>
      <c r="Y1" s="465" t="s">
        <v>4623</v>
      </c>
      <c r="Z1" s="465" t="s">
        <v>4640</v>
      </c>
      <c r="AA1" s="466" t="s">
        <v>4641</v>
      </c>
      <c r="AB1" s="474" t="s">
        <v>4642</v>
      </c>
      <c r="AC1" s="466" t="s">
        <v>4630</v>
      </c>
      <c r="AD1" s="465" t="s">
        <v>4624</v>
      </c>
      <c r="AE1" s="436" t="s">
        <v>4617</v>
      </c>
      <c r="AF1" s="465" t="s">
        <v>4644</v>
      </c>
      <c r="AG1" s="465" t="s">
        <v>4643</v>
      </c>
      <c r="AH1" s="157" t="s">
        <v>1977</v>
      </c>
      <c r="AI1" s="422" t="s">
        <v>2539</v>
      </c>
      <c r="AJ1" s="7" t="s">
        <v>9</v>
      </c>
      <c r="AK1" s="157" t="s">
        <v>1979</v>
      </c>
      <c r="AL1" s="157" t="s">
        <v>1980</v>
      </c>
      <c r="AM1" s="155" t="s">
        <v>1962</v>
      </c>
      <c r="AN1" s="158" t="s">
        <v>1978</v>
      </c>
      <c r="AO1" s="8" t="s">
        <v>1899</v>
      </c>
      <c r="AP1" s="202" t="s">
        <v>2182</v>
      </c>
      <c r="AQ1" s="464" t="s">
        <v>4618</v>
      </c>
      <c r="AR1" s="202" t="s">
        <v>2183</v>
      </c>
      <c r="AS1" s="163" t="s">
        <v>2039</v>
      </c>
      <c r="AT1" s="7" t="s">
        <v>1898</v>
      </c>
      <c r="AU1" s="7" t="s">
        <v>1900</v>
      </c>
      <c r="AV1" s="163" t="s">
        <v>2011</v>
      </c>
      <c r="AW1" s="7" t="s">
        <v>1901</v>
      </c>
      <c r="AX1" s="6" t="s">
        <v>1386</v>
      </c>
    </row>
    <row r="2" spans="1:50" s="247" customFormat="1" ht="15" customHeight="1" x14ac:dyDescent="0.25">
      <c r="A2" s="285" t="s">
        <v>82</v>
      </c>
      <c r="B2" s="286">
        <v>1795</v>
      </c>
      <c r="C2" s="287">
        <v>651527</v>
      </c>
      <c r="D2" s="287">
        <v>6189026</v>
      </c>
      <c r="E2" s="215" t="s">
        <v>2029</v>
      </c>
      <c r="F2" s="215" t="s">
        <v>1409</v>
      </c>
      <c r="G2" s="215"/>
      <c r="H2" s="227" t="s">
        <v>1395</v>
      </c>
      <c r="I2" s="433">
        <v>13150</v>
      </c>
      <c r="J2" s="433"/>
      <c r="K2" s="433"/>
      <c r="L2" s="437"/>
      <c r="M2" s="437"/>
      <c r="N2" s="437"/>
      <c r="O2" s="437"/>
      <c r="P2" s="437"/>
      <c r="Q2" s="437"/>
      <c r="R2" s="437"/>
      <c r="S2" s="437"/>
      <c r="T2" s="454">
        <v>2</v>
      </c>
      <c r="U2" s="437"/>
      <c r="V2" s="437"/>
      <c r="W2" s="437"/>
      <c r="X2" s="437"/>
      <c r="Y2" s="437"/>
      <c r="Z2" s="437"/>
      <c r="AA2" s="437"/>
      <c r="AB2" s="437"/>
      <c r="AC2" s="437"/>
      <c r="AD2" s="437"/>
      <c r="AF2" s="437"/>
      <c r="AG2" s="437">
        <v>1836</v>
      </c>
      <c r="AH2" s="239">
        <v>851</v>
      </c>
      <c r="AI2" s="239">
        <v>851</v>
      </c>
      <c r="AJ2" s="239">
        <v>26</v>
      </c>
      <c r="AK2" s="239">
        <v>15</v>
      </c>
      <c r="AL2" s="190">
        <v>4.5717768972874122</v>
      </c>
      <c r="AM2" s="190">
        <v>779.42822310271254</v>
      </c>
      <c r="AN2" s="438"/>
      <c r="AO2" s="206"/>
      <c r="AP2" s="206" t="s">
        <v>2074</v>
      </c>
      <c r="AQ2" s="447" t="s">
        <v>1897</v>
      </c>
      <c r="AR2" s="206" t="s">
        <v>1965</v>
      </c>
      <c r="AS2" s="427"/>
      <c r="AT2" s="239"/>
      <c r="AU2" s="239" t="s">
        <v>1405</v>
      </c>
      <c r="AV2" s="239"/>
      <c r="AW2" s="239" t="s">
        <v>1395</v>
      </c>
      <c r="AX2" s="239" t="s">
        <v>1418</v>
      </c>
    </row>
    <row r="3" spans="1:50" s="247" customFormat="1" ht="15" customHeight="1" x14ac:dyDescent="0.25">
      <c r="A3" s="285" t="s">
        <v>87</v>
      </c>
      <c r="B3" s="286">
        <v>1914</v>
      </c>
      <c r="C3" s="287">
        <v>655406</v>
      </c>
      <c r="D3" s="287">
        <v>6191638</v>
      </c>
      <c r="E3" s="215" t="s">
        <v>2029</v>
      </c>
      <c r="F3" s="215" t="s">
        <v>1973</v>
      </c>
      <c r="G3" s="215"/>
      <c r="H3" s="227" t="s">
        <v>1395</v>
      </c>
      <c r="I3" s="433">
        <v>14246</v>
      </c>
      <c r="J3" s="433"/>
      <c r="K3" s="433"/>
      <c r="L3" s="437"/>
      <c r="M3" s="437"/>
      <c r="N3" s="437"/>
      <c r="O3" s="437"/>
      <c r="P3" s="437"/>
      <c r="Q3" s="437"/>
      <c r="R3" s="437"/>
      <c r="S3" s="437"/>
      <c r="T3" s="454">
        <v>1.5</v>
      </c>
      <c r="U3" s="437"/>
      <c r="V3" s="437"/>
      <c r="W3" s="437"/>
      <c r="X3" s="437"/>
      <c r="Y3" s="437"/>
      <c r="Z3" s="437"/>
      <c r="AA3" s="437"/>
      <c r="AB3" s="437"/>
      <c r="AC3" s="437"/>
      <c r="AD3" s="437"/>
      <c r="AF3" s="437"/>
      <c r="AG3" s="437">
        <v>170</v>
      </c>
      <c r="AH3" s="239"/>
      <c r="AI3" s="218">
        <v>593</v>
      </c>
      <c r="AJ3" s="239">
        <v>25</v>
      </c>
      <c r="AK3" s="239">
        <v>15</v>
      </c>
      <c r="AL3" s="190">
        <v>4.5717768972874122</v>
      </c>
      <c r="AM3" s="190">
        <v>781.42822310271254</v>
      </c>
      <c r="AN3" s="439"/>
      <c r="AO3" s="206"/>
      <c r="AP3" s="242"/>
      <c r="AQ3" s="447" t="s">
        <v>1897</v>
      </c>
      <c r="AR3" s="219"/>
      <c r="AS3" s="239">
        <v>3</v>
      </c>
      <c r="AT3" s="239"/>
      <c r="AU3" s="239" t="s">
        <v>1405</v>
      </c>
      <c r="AV3" s="239"/>
      <c r="AW3" s="239" t="s">
        <v>1395</v>
      </c>
      <c r="AX3" s="239" t="s">
        <v>1417</v>
      </c>
    </row>
    <row r="4" spans="1:50" s="247" customFormat="1" ht="15" customHeight="1" x14ac:dyDescent="0.25">
      <c r="A4" s="285" t="s">
        <v>93</v>
      </c>
      <c r="B4" s="286">
        <v>1923</v>
      </c>
      <c r="C4" s="287">
        <v>633544</v>
      </c>
      <c r="D4" s="287">
        <v>6181934</v>
      </c>
      <c r="E4" s="215" t="s">
        <v>2029</v>
      </c>
      <c r="F4" s="215" t="s">
        <v>1967</v>
      </c>
      <c r="G4" s="215"/>
      <c r="H4" s="227" t="s">
        <v>1395</v>
      </c>
      <c r="I4" s="433">
        <v>14611</v>
      </c>
      <c r="J4" s="433"/>
      <c r="K4" s="433"/>
      <c r="L4" s="437"/>
      <c r="M4" s="437"/>
      <c r="N4" s="437"/>
      <c r="O4" s="437"/>
      <c r="P4" s="437"/>
      <c r="Q4" s="437"/>
      <c r="R4" s="437"/>
      <c r="S4" s="437"/>
      <c r="T4" s="454">
        <v>5</v>
      </c>
      <c r="U4" s="437"/>
      <c r="V4" s="437"/>
      <c r="W4" s="437"/>
      <c r="X4" s="437"/>
      <c r="Y4" s="437"/>
      <c r="Z4" s="437"/>
      <c r="AA4" s="437"/>
      <c r="AB4" s="437"/>
      <c r="AC4" s="437"/>
      <c r="AD4" s="437"/>
      <c r="AF4" s="437"/>
      <c r="AG4" s="437">
        <v>478</v>
      </c>
      <c r="AH4" s="239">
        <v>594</v>
      </c>
      <c r="AI4" s="239">
        <v>594</v>
      </c>
      <c r="AJ4" s="239">
        <v>265</v>
      </c>
      <c r="AK4" s="239">
        <v>40</v>
      </c>
      <c r="AL4" s="190">
        <v>12.1914050594331</v>
      </c>
      <c r="AM4" s="190">
        <v>712.80859494056688</v>
      </c>
      <c r="AN4" s="440" t="s">
        <v>1965</v>
      </c>
      <c r="AO4" s="206"/>
      <c r="AP4" s="218" t="s">
        <v>2079</v>
      </c>
      <c r="AQ4" s="447" t="s">
        <v>1897</v>
      </c>
      <c r="AR4" s="218" t="s">
        <v>1965</v>
      </c>
      <c r="AS4" s="218"/>
      <c r="AT4" s="239"/>
      <c r="AU4" s="239" t="s">
        <v>1405</v>
      </c>
      <c r="AV4" s="239"/>
      <c r="AW4" s="239" t="s">
        <v>1395</v>
      </c>
      <c r="AX4" s="239" t="s">
        <v>1422</v>
      </c>
    </row>
    <row r="5" spans="1:50" s="247" customFormat="1" ht="15" customHeight="1" x14ac:dyDescent="0.25">
      <c r="A5" s="243" t="s">
        <v>107</v>
      </c>
      <c r="B5" s="244">
        <v>2431</v>
      </c>
      <c r="C5" s="239">
        <v>681674</v>
      </c>
      <c r="D5" s="239">
        <v>6209872</v>
      </c>
      <c r="E5" s="215" t="s">
        <v>2029</v>
      </c>
      <c r="F5" s="215" t="s">
        <v>1967</v>
      </c>
      <c r="G5" s="215"/>
      <c r="H5" s="227" t="s">
        <v>1393</v>
      </c>
      <c r="I5" s="433">
        <v>16438</v>
      </c>
      <c r="J5" s="433"/>
      <c r="K5" s="433"/>
      <c r="L5" s="437"/>
      <c r="M5" s="437"/>
      <c r="N5" s="437"/>
      <c r="O5" s="437"/>
      <c r="P5" s="437"/>
      <c r="Q5" s="437"/>
      <c r="R5" s="437"/>
      <c r="S5" s="437"/>
      <c r="T5" s="454">
        <v>1</v>
      </c>
      <c r="U5" s="437"/>
      <c r="V5" s="437"/>
      <c r="W5" s="437"/>
      <c r="X5" s="437"/>
      <c r="Y5" s="437"/>
      <c r="Z5" s="437"/>
      <c r="AA5" s="437"/>
      <c r="AB5" s="437"/>
      <c r="AC5" s="437"/>
      <c r="AD5" s="437"/>
      <c r="AF5" s="437"/>
      <c r="AG5" s="437">
        <v>180</v>
      </c>
      <c r="AH5" s="239"/>
      <c r="AI5" s="242" t="s">
        <v>2489</v>
      </c>
      <c r="AJ5" s="239">
        <v>40</v>
      </c>
      <c r="AK5" s="239">
        <v>35</v>
      </c>
      <c r="AL5" s="190">
        <v>10.667479427003961</v>
      </c>
      <c r="AM5" s="190">
        <v>659.33252057299603</v>
      </c>
      <c r="AN5" s="441"/>
      <c r="AO5" s="206"/>
      <c r="AP5" s="442"/>
      <c r="AQ5" s="447" t="s">
        <v>1897</v>
      </c>
      <c r="AR5" s="442"/>
      <c r="AS5" s="442"/>
      <c r="AT5" s="239"/>
      <c r="AU5" s="239"/>
      <c r="AV5" s="239"/>
      <c r="AW5" s="239" t="s">
        <v>1393</v>
      </c>
      <c r="AX5" s="239" t="s">
        <v>1431</v>
      </c>
    </row>
    <row r="6" spans="1:50" s="247" customFormat="1" ht="15" customHeight="1" x14ac:dyDescent="0.25">
      <c r="A6" s="243" t="s">
        <v>111</v>
      </c>
      <c r="B6" s="244">
        <v>2556</v>
      </c>
      <c r="C6" s="239">
        <v>683910</v>
      </c>
      <c r="D6" s="239">
        <v>6159785</v>
      </c>
      <c r="E6" s="215" t="s">
        <v>2029</v>
      </c>
      <c r="F6" s="215" t="s">
        <v>1967</v>
      </c>
      <c r="G6" s="423"/>
      <c r="H6" s="227" t="s">
        <v>1393</v>
      </c>
      <c r="I6" s="433">
        <v>16438</v>
      </c>
      <c r="J6" s="433"/>
      <c r="K6" s="433"/>
      <c r="L6" s="437"/>
      <c r="M6" s="437"/>
      <c r="N6" s="437"/>
      <c r="O6" s="437"/>
      <c r="P6" s="437"/>
      <c r="Q6" s="437"/>
      <c r="R6" s="437"/>
      <c r="S6" s="437"/>
      <c r="T6" s="454">
        <v>12</v>
      </c>
      <c r="U6" s="437"/>
      <c r="V6" s="437"/>
      <c r="W6" s="437"/>
      <c r="X6" s="437"/>
      <c r="Y6" s="437"/>
      <c r="Z6" s="437"/>
      <c r="AA6" s="437"/>
      <c r="AB6" s="437"/>
      <c r="AC6" s="437"/>
      <c r="AD6" s="454">
        <v>899</v>
      </c>
      <c r="AF6" s="437"/>
      <c r="AG6" s="437">
        <v>1000</v>
      </c>
      <c r="AH6" s="239">
        <v>622</v>
      </c>
      <c r="AI6" s="239">
        <v>622</v>
      </c>
      <c r="AJ6" s="239">
        <v>218</v>
      </c>
      <c r="AK6" s="239">
        <v>9</v>
      </c>
      <c r="AL6" s="190">
        <v>2.7430661383724475</v>
      </c>
      <c r="AM6" s="190">
        <v>723.25693386162754</v>
      </c>
      <c r="AN6" s="438"/>
      <c r="AO6" s="206"/>
      <c r="AP6" s="206" t="s">
        <v>2089</v>
      </c>
      <c r="AQ6" s="447" t="s">
        <v>1897</v>
      </c>
      <c r="AR6" s="239">
        <v>34</v>
      </c>
      <c r="AS6" s="239">
        <v>180</v>
      </c>
      <c r="AT6" s="239" t="s">
        <v>1435</v>
      </c>
      <c r="AU6" s="239" t="s">
        <v>1412</v>
      </c>
      <c r="AV6" s="239"/>
      <c r="AW6" s="239" t="s">
        <v>1393</v>
      </c>
      <c r="AX6" s="239" t="s">
        <v>1434</v>
      </c>
    </row>
    <row r="7" spans="1:50" s="247" customFormat="1" ht="15" customHeight="1" x14ac:dyDescent="0.25">
      <c r="A7" s="285" t="s">
        <v>121</v>
      </c>
      <c r="B7" s="286">
        <v>11762</v>
      </c>
      <c r="C7" s="287">
        <v>646655</v>
      </c>
      <c r="D7" s="287">
        <v>6180013</v>
      </c>
      <c r="E7" s="215" t="s">
        <v>2029</v>
      </c>
      <c r="F7" s="215" t="s">
        <v>1973</v>
      </c>
      <c r="G7" s="215"/>
      <c r="H7" s="227" t="s">
        <v>1395</v>
      </c>
      <c r="I7" s="433">
        <v>18264</v>
      </c>
      <c r="J7" s="433"/>
      <c r="K7" s="433"/>
      <c r="L7" s="437"/>
      <c r="M7" s="437"/>
      <c r="N7" s="437"/>
      <c r="O7" s="437"/>
      <c r="P7" s="437"/>
      <c r="Q7" s="437"/>
      <c r="R7" s="437"/>
      <c r="S7" s="437"/>
      <c r="T7" s="454">
        <v>2.5</v>
      </c>
      <c r="U7" s="437"/>
      <c r="V7" s="437"/>
      <c r="W7" s="437"/>
      <c r="X7" s="437"/>
      <c r="Y7" s="437"/>
      <c r="Z7" s="437"/>
      <c r="AA7" s="437"/>
      <c r="AB7" s="437"/>
      <c r="AC7" s="437"/>
      <c r="AD7" s="437"/>
      <c r="AF7" s="437"/>
      <c r="AG7" s="437">
        <v>100</v>
      </c>
      <c r="AH7" s="239"/>
      <c r="AI7" s="242" t="s">
        <v>2489</v>
      </c>
      <c r="AJ7" s="239">
        <v>14</v>
      </c>
      <c r="AK7" s="239"/>
      <c r="AL7" s="190"/>
      <c r="AM7" s="190"/>
      <c r="AN7" s="441"/>
      <c r="AO7" s="246"/>
      <c r="AP7" s="442"/>
      <c r="AQ7" s="447" t="s">
        <v>1897</v>
      </c>
      <c r="AR7" s="442"/>
      <c r="AS7" s="442"/>
      <c r="AT7" s="239"/>
      <c r="AU7" s="239"/>
      <c r="AV7" s="239"/>
      <c r="AW7" s="239" t="s">
        <v>1395</v>
      </c>
      <c r="AX7" s="239" t="s">
        <v>1449</v>
      </c>
    </row>
    <row r="8" spans="1:50" s="247" customFormat="1" ht="15" customHeight="1" x14ac:dyDescent="0.25">
      <c r="A8" s="285" t="s">
        <v>1204</v>
      </c>
      <c r="B8" s="286">
        <v>11870</v>
      </c>
      <c r="C8" s="287">
        <v>651245</v>
      </c>
      <c r="D8" s="287">
        <v>6189019</v>
      </c>
      <c r="E8" s="215" t="s">
        <v>2029</v>
      </c>
      <c r="F8" s="215" t="s">
        <v>1973</v>
      </c>
      <c r="G8" s="215"/>
      <c r="H8" s="227" t="s">
        <v>1393</v>
      </c>
      <c r="I8" s="433">
        <v>18264</v>
      </c>
      <c r="J8" s="433"/>
      <c r="K8" s="433"/>
      <c r="L8" s="437"/>
      <c r="M8" s="437"/>
      <c r="N8" s="437"/>
      <c r="O8" s="437"/>
      <c r="P8" s="437"/>
      <c r="Q8" s="437"/>
      <c r="R8" s="437"/>
      <c r="S8" s="437"/>
      <c r="T8" s="454">
        <v>0.3</v>
      </c>
      <c r="U8" s="437"/>
      <c r="V8" s="437"/>
      <c r="W8" s="437"/>
      <c r="X8" s="437"/>
      <c r="Y8" s="437"/>
      <c r="Z8" s="437"/>
      <c r="AA8" s="437"/>
      <c r="AB8" s="437"/>
      <c r="AC8" s="437"/>
      <c r="AD8" s="437"/>
      <c r="AF8" s="437"/>
      <c r="AG8" s="437">
        <v>1054</v>
      </c>
      <c r="AH8" s="239">
        <v>593</v>
      </c>
      <c r="AI8" s="239">
        <v>593</v>
      </c>
      <c r="AJ8" s="239">
        <v>32</v>
      </c>
      <c r="AK8" s="239">
        <v>26</v>
      </c>
      <c r="AL8" s="190">
        <v>7.9244132886315146</v>
      </c>
      <c r="AM8" s="190">
        <v>762.07558671136849</v>
      </c>
      <c r="AN8" s="443"/>
      <c r="AO8" s="206"/>
      <c r="AP8" s="443" t="s">
        <v>1965</v>
      </c>
      <c r="AQ8" s="448" t="s">
        <v>7</v>
      </c>
      <c r="AR8" s="443" t="s">
        <v>1965</v>
      </c>
      <c r="AS8" s="239">
        <v>22</v>
      </c>
      <c r="AT8" s="239"/>
      <c r="AU8" s="239"/>
      <c r="AV8" s="239"/>
      <c r="AW8" s="239" t="s">
        <v>1393</v>
      </c>
      <c r="AX8" s="239" t="s">
        <v>1418</v>
      </c>
    </row>
    <row r="9" spans="1:50" s="247" customFormat="1" ht="15" customHeight="1" x14ac:dyDescent="0.25">
      <c r="A9" s="285" t="s">
        <v>139</v>
      </c>
      <c r="B9" s="286">
        <v>11908</v>
      </c>
      <c r="C9" s="287">
        <v>633205</v>
      </c>
      <c r="D9" s="287">
        <v>6191872</v>
      </c>
      <c r="E9" s="215" t="s">
        <v>2029</v>
      </c>
      <c r="F9" s="215" t="s">
        <v>1973</v>
      </c>
      <c r="G9" s="215"/>
      <c r="H9" s="227" t="s">
        <v>1395</v>
      </c>
      <c r="I9" s="433">
        <v>18264</v>
      </c>
      <c r="J9" s="433"/>
      <c r="K9" s="433"/>
      <c r="L9" s="437"/>
      <c r="M9" s="437"/>
      <c r="N9" s="437"/>
      <c r="O9" s="437"/>
      <c r="P9" s="437"/>
      <c r="Q9" s="437"/>
      <c r="R9" s="437"/>
      <c r="S9" s="437"/>
      <c r="T9" s="454">
        <v>1.6</v>
      </c>
      <c r="U9" s="437"/>
      <c r="V9" s="437"/>
      <c r="W9" s="437"/>
      <c r="X9" s="437"/>
      <c r="Y9" s="437"/>
      <c r="Z9" s="437"/>
      <c r="AA9" s="437"/>
      <c r="AB9" s="437"/>
      <c r="AC9" s="437"/>
      <c r="AD9" s="454">
        <v>1976</v>
      </c>
      <c r="AF9" s="437"/>
      <c r="AG9" s="437">
        <v>2790</v>
      </c>
      <c r="AH9" s="239">
        <v>592</v>
      </c>
      <c r="AI9" s="239">
        <v>592</v>
      </c>
      <c r="AJ9" s="239">
        <v>50</v>
      </c>
      <c r="AK9" s="239">
        <v>19</v>
      </c>
      <c r="AL9" s="190">
        <v>5.790917403230722</v>
      </c>
      <c r="AM9" s="190">
        <v>697.20908259676924</v>
      </c>
      <c r="AN9" s="440" t="s">
        <v>1965</v>
      </c>
      <c r="AO9" s="206"/>
      <c r="AP9" s="218" t="s">
        <v>2074</v>
      </c>
      <c r="AQ9" s="447" t="s">
        <v>1897</v>
      </c>
      <c r="AR9" s="218" t="s">
        <v>1965</v>
      </c>
      <c r="AS9" s="218"/>
      <c r="AT9" s="239"/>
      <c r="AU9" s="239"/>
      <c r="AV9" s="239"/>
      <c r="AW9" s="239" t="s">
        <v>1395</v>
      </c>
      <c r="AX9" s="239" t="s">
        <v>1468</v>
      </c>
    </row>
    <row r="10" spans="1:50" s="247" customFormat="1" ht="15" customHeight="1" x14ac:dyDescent="0.25">
      <c r="A10" s="285" t="s">
        <v>144</v>
      </c>
      <c r="B10" s="286">
        <v>11930</v>
      </c>
      <c r="C10" s="287">
        <v>670849</v>
      </c>
      <c r="D10" s="287">
        <v>6181764</v>
      </c>
      <c r="E10" s="215" t="s">
        <v>2029</v>
      </c>
      <c r="F10" s="215" t="s">
        <v>1967</v>
      </c>
      <c r="G10" s="215"/>
      <c r="H10" s="227" t="s">
        <v>1393</v>
      </c>
      <c r="I10" s="433">
        <v>18264</v>
      </c>
      <c r="J10" s="433"/>
      <c r="K10" s="433"/>
      <c r="L10" s="437"/>
      <c r="M10" s="437"/>
      <c r="N10" s="437"/>
      <c r="O10" s="437"/>
      <c r="P10" s="437"/>
      <c r="Q10" s="437"/>
      <c r="R10" s="437"/>
      <c r="S10" s="437"/>
      <c r="T10" s="454">
        <v>48</v>
      </c>
      <c r="U10" s="437"/>
      <c r="V10" s="437"/>
      <c r="W10" s="437"/>
      <c r="X10" s="437"/>
      <c r="Y10" s="437"/>
      <c r="Z10" s="437"/>
      <c r="AA10" s="437"/>
      <c r="AB10" s="437"/>
      <c r="AC10" s="437"/>
      <c r="AD10" s="437"/>
      <c r="AF10" s="437"/>
      <c r="AG10" s="437">
        <v>2500</v>
      </c>
      <c r="AH10" s="239">
        <v>851</v>
      </c>
      <c r="AI10" s="239">
        <v>851</v>
      </c>
      <c r="AJ10" s="239">
        <v>140</v>
      </c>
      <c r="AK10" s="239"/>
      <c r="AL10" s="190"/>
      <c r="AM10" s="190"/>
      <c r="AN10" s="438"/>
      <c r="AO10" s="206"/>
      <c r="AP10" s="206" t="s">
        <v>2074</v>
      </c>
      <c r="AQ10" s="447" t="s">
        <v>1897</v>
      </c>
      <c r="AR10" s="206" t="s">
        <v>1965</v>
      </c>
      <c r="AS10" s="239">
        <v>140</v>
      </c>
      <c r="AT10" s="239"/>
      <c r="AU10" s="239"/>
      <c r="AV10" s="239"/>
      <c r="AW10" s="239" t="s">
        <v>1393</v>
      </c>
      <c r="AX10" s="239" t="s">
        <v>1475</v>
      </c>
    </row>
    <row r="11" spans="1:50" s="247" customFormat="1" ht="15" customHeight="1" x14ac:dyDescent="0.25">
      <c r="A11" s="243" t="s">
        <v>149</v>
      </c>
      <c r="B11" s="244">
        <v>14503</v>
      </c>
      <c r="C11" s="239">
        <v>684053</v>
      </c>
      <c r="D11" s="239">
        <v>6183294</v>
      </c>
      <c r="E11" s="215" t="s">
        <v>2029</v>
      </c>
      <c r="F11" s="215" t="s">
        <v>1967</v>
      </c>
      <c r="G11" s="423"/>
      <c r="H11" s="227" t="s">
        <v>1395</v>
      </c>
      <c r="I11" s="433">
        <v>20090</v>
      </c>
      <c r="J11" s="433"/>
      <c r="K11" s="433"/>
      <c r="L11" s="437"/>
      <c r="M11" s="437"/>
      <c r="N11" s="437"/>
      <c r="O11" s="437"/>
      <c r="P11" s="437"/>
      <c r="Q11" s="437"/>
      <c r="R11" s="437"/>
      <c r="S11" s="437"/>
      <c r="T11" s="454">
        <v>0.8</v>
      </c>
      <c r="U11" s="437"/>
      <c r="V11" s="437"/>
      <c r="W11" s="437"/>
      <c r="X11" s="437"/>
      <c r="Y11" s="437"/>
      <c r="Z11" s="437"/>
      <c r="AA11" s="437"/>
      <c r="AB11" s="437"/>
      <c r="AC11" s="437"/>
      <c r="AD11" s="437"/>
      <c r="AF11" s="437"/>
      <c r="AG11" s="437">
        <v>1000</v>
      </c>
      <c r="AH11" s="239">
        <v>903</v>
      </c>
      <c r="AI11" s="239">
        <v>903</v>
      </c>
      <c r="AJ11" s="239">
        <v>24</v>
      </c>
      <c r="AK11" s="239">
        <v>10</v>
      </c>
      <c r="AL11" s="190">
        <v>3.047851264858275</v>
      </c>
      <c r="AM11" s="190">
        <v>649.95214873514169</v>
      </c>
      <c r="AN11" s="211"/>
      <c r="AO11" s="212"/>
      <c r="AP11" s="213" t="s">
        <v>2208</v>
      </c>
      <c r="AQ11" s="447" t="s">
        <v>1897</v>
      </c>
      <c r="AR11" s="213" t="s">
        <v>2209</v>
      </c>
      <c r="AS11" s="213"/>
      <c r="AT11" s="239"/>
      <c r="AU11" s="239" t="s">
        <v>1405</v>
      </c>
      <c r="AV11" s="239"/>
      <c r="AW11" s="239" t="s">
        <v>1395</v>
      </c>
      <c r="AX11" s="239" t="s">
        <v>1486</v>
      </c>
    </row>
    <row r="12" spans="1:50" s="247" customFormat="1" ht="15" customHeight="1" x14ac:dyDescent="0.25">
      <c r="A12" s="243" t="s">
        <v>160</v>
      </c>
      <c r="B12" s="244">
        <v>15512</v>
      </c>
      <c r="C12" s="239">
        <v>673927</v>
      </c>
      <c r="D12" s="239">
        <v>6196237</v>
      </c>
      <c r="E12" s="215" t="s">
        <v>2029</v>
      </c>
      <c r="F12" s="215" t="s">
        <v>1409</v>
      </c>
      <c r="G12" s="215"/>
      <c r="H12" s="227" t="s">
        <v>1393</v>
      </c>
      <c r="I12" s="433">
        <v>21186</v>
      </c>
      <c r="J12" s="433"/>
      <c r="K12" s="433"/>
      <c r="L12" s="437"/>
      <c r="M12" s="437"/>
      <c r="N12" s="437"/>
      <c r="O12" s="437"/>
      <c r="P12" s="437"/>
      <c r="Q12" s="437"/>
      <c r="R12" s="437"/>
      <c r="S12" s="437"/>
      <c r="T12" s="454">
        <v>2</v>
      </c>
      <c r="U12" s="437"/>
      <c r="V12" s="437"/>
      <c r="W12" s="437"/>
      <c r="X12" s="437"/>
      <c r="Y12" s="437"/>
      <c r="Z12" s="437"/>
      <c r="AA12" s="437"/>
      <c r="AB12" s="437"/>
      <c r="AC12" s="437"/>
      <c r="AD12" s="437"/>
      <c r="AF12" s="437"/>
      <c r="AG12" s="437">
        <v>1000</v>
      </c>
      <c r="AH12" s="239"/>
      <c r="AI12" s="218">
        <v>851</v>
      </c>
      <c r="AJ12" s="239">
        <v>20</v>
      </c>
      <c r="AK12" s="239">
        <v>4</v>
      </c>
      <c r="AL12" s="190">
        <v>1.2191405059433098</v>
      </c>
      <c r="AM12" s="190">
        <v>698.7808594940567</v>
      </c>
      <c r="AN12" s="190"/>
      <c r="AO12" s="246"/>
      <c r="AP12" s="239"/>
      <c r="AQ12" s="447" t="s">
        <v>1897</v>
      </c>
      <c r="AR12" s="239"/>
      <c r="AS12" s="239"/>
      <c r="AT12" s="239"/>
      <c r="AU12" s="239" t="s">
        <v>1492</v>
      </c>
      <c r="AV12" s="239"/>
      <c r="AW12" s="239" t="s">
        <v>1393</v>
      </c>
      <c r="AX12" s="239" t="s">
        <v>1491</v>
      </c>
    </row>
    <row r="13" spans="1:50" s="247" customFormat="1" ht="15" customHeight="1" x14ac:dyDescent="0.25">
      <c r="A13" s="243" t="s">
        <v>163</v>
      </c>
      <c r="B13" s="244">
        <v>15950</v>
      </c>
      <c r="C13" s="239">
        <v>630500</v>
      </c>
      <c r="D13" s="239">
        <v>6183795</v>
      </c>
      <c r="E13" s="215" t="s">
        <v>2029</v>
      </c>
      <c r="F13" s="215" t="s">
        <v>1973</v>
      </c>
      <c r="G13" s="215"/>
      <c r="H13" s="227" t="s">
        <v>1395</v>
      </c>
      <c r="I13" s="433">
        <v>21551</v>
      </c>
      <c r="J13" s="433"/>
      <c r="K13" s="433"/>
      <c r="L13" s="437"/>
      <c r="M13" s="437"/>
      <c r="N13" s="437"/>
      <c r="O13" s="437"/>
      <c r="P13" s="437"/>
      <c r="Q13" s="437"/>
      <c r="R13" s="437"/>
      <c r="S13" s="437"/>
      <c r="T13" s="454">
        <v>5</v>
      </c>
      <c r="U13" s="437"/>
      <c r="V13" s="437"/>
      <c r="W13" s="437"/>
      <c r="X13" s="437"/>
      <c r="Y13" s="437"/>
      <c r="Z13" s="437"/>
      <c r="AA13" s="437"/>
      <c r="AB13" s="437"/>
      <c r="AC13" s="437"/>
      <c r="AD13" s="437"/>
      <c r="AF13" s="437"/>
      <c r="AG13" s="437">
        <v>114</v>
      </c>
      <c r="AH13" s="239"/>
      <c r="AI13" s="242" t="s">
        <v>2489</v>
      </c>
      <c r="AJ13" s="239">
        <v>12</v>
      </c>
      <c r="AK13" s="239"/>
      <c r="AL13" s="190"/>
      <c r="AM13" s="190"/>
      <c r="AN13" s="190"/>
      <c r="AO13" s="246"/>
      <c r="AP13" s="239"/>
      <c r="AQ13" s="447" t="s">
        <v>1897</v>
      </c>
      <c r="AR13" s="239"/>
      <c r="AS13" s="239"/>
      <c r="AT13" s="239"/>
      <c r="AU13" s="239"/>
      <c r="AV13" s="239"/>
      <c r="AW13" s="239" t="s">
        <v>1395</v>
      </c>
      <c r="AX13" s="239" t="s">
        <v>1478</v>
      </c>
    </row>
    <row r="14" spans="1:50" s="247" customFormat="1" ht="15" customHeight="1" x14ac:dyDescent="0.25">
      <c r="A14" s="285" t="s">
        <v>171</v>
      </c>
      <c r="B14" s="286">
        <v>16472</v>
      </c>
      <c r="C14" s="287">
        <v>667685</v>
      </c>
      <c r="D14" s="287">
        <v>6191346</v>
      </c>
      <c r="E14" s="215" t="s">
        <v>2029</v>
      </c>
      <c r="F14" s="215" t="s">
        <v>1967</v>
      </c>
      <c r="G14" s="215"/>
      <c r="H14" s="227" t="s">
        <v>1393</v>
      </c>
      <c r="I14" s="433">
        <v>21916</v>
      </c>
      <c r="J14" s="433"/>
      <c r="K14" s="433"/>
      <c r="L14" s="437"/>
      <c r="M14" s="437"/>
      <c r="N14" s="437"/>
      <c r="O14" s="437"/>
      <c r="P14" s="437"/>
      <c r="Q14" s="437"/>
      <c r="R14" s="437"/>
      <c r="S14" s="437"/>
      <c r="T14" s="454">
        <v>4.5</v>
      </c>
      <c r="U14" s="437"/>
      <c r="V14" s="437"/>
      <c r="W14" s="437"/>
      <c r="X14" s="437"/>
      <c r="Y14" s="437"/>
      <c r="Z14" s="437"/>
      <c r="AA14" s="437"/>
      <c r="AB14" s="437"/>
      <c r="AC14" s="437"/>
      <c r="AD14" s="437"/>
      <c r="AF14" s="437"/>
      <c r="AG14" s="437">
        <v>613</v>
      </c>
      <c r="AH14" s="239">
        <v>851</v>
      </c>
      <c r="AI14" s="239">
        <v>851</v>
      </c>
      <c r="AJ14" s="239">
        <v>34</v>
      </c>
      <c r="AK14" s="239">
        <v>10</v>
      </c>
      <c r="AL14" s="190">
        <v>3.047851264858275</v>
      </c>
      <c r="AM14" s="190">
        <v>701.95214873514169</v>
      </c>
      <c r="AN14" s="438"/>
      <c r="AO14" s="206"/>
      <c r="AP14" s="206" t="s">
        <v>2074</v>
      </c>
      <c r="AQ14" s="447" t="s">
        <v>1897</v>
      </c>
      <c r="AR14" s="206" t="s">
        <v>1965</v>
      </c>
      <c r="AS14" s="427"/>
      <c r="AT14" s="239"/>
      <c r="AU14" s="239"/>
      <c r="AV14" s="239"/>
      <c r="AW14" s="239" t="s">
        <v>1393</v>
      </c>
      <c r="AX14" s="239" t="s">
        <v>1498</v>
      </c>
    </row>
    <row r="15" spans="1:50" s="247" customFormat="1" ht="15" customHeight="1" x14ac:dyDescent="0.25">
      <c r="A15" s="243" t="s">
        <v>179</v>
      </c>
      <c r="B15" s="244">
        <v>16921</v>
      </c>
      <c r="C15" s="239">
        <v>628950</v>
      </c>
      <c r="D15" s="239">
        <v>6191839</v>
      </c>
      <c r="E15" s="215" t="s">
        <v>2029</v>
      </c>
      <c r="F15" s="215" t="s">
        <v>1967</v>
      </c>
      <c r="G15" s="215"/>
      <c r="H15" s="227" t="s">
        <v>1395</v>
      </c>
      <c r="I15" s="433">
        <v>22282</v>
      </c>
      <c r="J15" s="433"/>
      <c r="K15" s="433"/>
      <c r="L15" s="437"/>
      <c r="M15" s="437"/>
      <c r="N15" s="437"/>
      <c r="O15" s="437"/>
      <c r="P15" s="437"/>
      <c r="Q15" s="437"/>
      <c r="R15" s="437"/>
      <c r="S15" s="437"/>
      <c r="T15" s="454">
        <v>0.4</v>
      </c>
      <c r="U15" s="437"/>
      <c r="V15" s="437"/>
      <c r="W15" s="437"/>
      <c r="X15" s="437"/>
      <c r="Y15" s="437"/>
      <c r="Z15" s="437"/>
      <c r="AA15" s="437"/>
      <c r="AB15" s="437"/>
      <c r="AC15" s="437"/>
      <c r="AD15" s="437"/>
      <c r="AF15" s="437"/>
      <c r="AG15" s="437">
        <v>493</v>
      </c>
      <c r="AH15" s="239">
        <v>592</v>
      </c>
      <c r="AI15" s="239">
        <v>592</v>
      </c>
      <c r="AJ15" s="239">
        <v>150</v>
      </c>
      <c r="AK15" s="239" t="s">
        <v>1961</v>
      </c>
      <c r="AL15" s="190" t="s">
        <v>1961</v>
      </c>
      <c r="AM15" s="190" t="s">
        <v>1961</v>
      </c>
      <c r="AN15" s="190">
        <v>5</v>
      </c>
      <c r="AO15" s="246">
        <v>5</v>
      </c>
      <c r="AP15" s="218" t="s">
        <v>2074</v>
      </c>
      <c r="AQ15" s="447" t="s">
        <v>1897</v>
      </c>
      <c r="AR15" s="218" t="s">
        <v>1965</v>
      </c>
      <c r="AS15" s="427"/>
      <c r="AT15" s="239"/>
      <c r="AU15" s="239" t="s">
        <v>1504</v>
      </c>
      <c r="AV15" s="239"/>
      <c r="AW15" s="239" t="s">
        <v>1395</v>
      </c>
      <c r="AX15" s="239" t="s">
        <v>1503</v>
      </c>
    </row>
    <row r="16" spans="1:50" s="247" customFormat="1" ht="15" customHeight="1" x14ac:dyDescent="0.25">
      <c r="A16" s="285" t="s">
        <v>184</v>
      </c>
      <c r="B16" s="286">
        <v>17362</v>
      </c>
      <c r="C16" s="287">
        <v>641638</v>
      </c>
      <c r="D16" s="287">
        <v>6191474</v>
      </c>
      <c r="E16" s="215" t="s">
        <v>2029</v>
      </c>
      <c r="F16" s="215" t="s">
        <v>1967</v>
      </c>
      <c r="G16" s="215"/>
      <c r="H16" s="227" t="s">
        <v>1395</v>
      </c>
      <c r="I16" s="433">
        <v>22647</v>
      </c>
      <c r="J16" s="433"/>
      <c r="K16" s="433"/>
      <c r="L16" s="437"/>
      <c r="M16" s="437"/>
      <c r="N16" s="437"/>
      <c r="O16" s="437"/>
      <c r="P16" s="437"/>
      <c r="Q16" s="437"/>
      <c r="R16" s="437"/>
      <c r="S16" s="437"/>
      <c r="T16" s="454">
        <v>2.5</v>
      </c>
      <c r="U16" s="437"/>
      <c r="V16" s="437"/>
      <c r="W16" s="437"/>
      <c r="X16" s="437"/>
      <c r="Y16" s="437"/>
      <c r="Z16" s="437"/>
      <c r="AA16" s="437"/>
      <c r="AB16" s="437"/>
      <c r="AC16" s="437"/>
      <c r="AD16" s="437"/>
      <c r="AF16" s="437"/>
      <c r="AG16" s="437">
        <v>561</v>
      </c>
      <c r="AH16" s="239">
        <v>591</v>
      </c>
      <c r="AI16" s="239">
        <v>851</v>
      </c>
      <c r="AJ16" s="239">
        <v>200</v>
      </c>
      <c r="AK16" s="239">
        <v>118</v>
      </c>
      <c r="AL16" s="190">
        <v>35.96464492532764</v>
      </c>
      <c r="AM16" s="190">
        <v>666.03535507467234</v>
      </c>
      <c r="AN16" s="190">
        <v>8</v>
      </c>
      <c r="AO16" s="206"/>
      <c r="AP16" s="241" t="s">
        <v>1984</v>
      </c>
      <c r="AQ16" s="447" t="s">
        <v>1897</v>
      </c>
      <c r="AR16" s="241" t="s">
        <v>1985</v>
      </c>
      <c r="AS16" s="239" t="e">
        <f>VLOOKUP(B16,#REF!,4,FALSE)</f>
        <v>#REF!</v>
      </c>
      <c r="AT16" s="239"/>
      <c r="AU16" s="239" t="s">
        <v>1507</v>
      </c>
      <c r="AV16" s="239"/>
      <c r="AW16" s="239" t="s">
        <v>1395</v>
      </c>
      <c r="AX16" s="239" t="s">
        <v>1506</v>
      </c>
    </row>
    <row r="17" spans="1:50" s="247" customFormat="1" ht="15" customHeight="1" x14ac:dyDescent="0.25">
      <c r="A17" s="285" t="s">
        <v>187</v>
      </c>
      <c r="B17" s="286">
        <v>17365</v>
      </c>
      <c r="C17" s="287">
        <v>630670</v>
      </c>
      <c r="D17" s="287">
        <v>6181904</v>
      </c>
      <c r="E17" s="215" t="s">
        <v>2029</v>
      </c>
      <c r="F17" s="215" t="s">
        <v>1967</v>
      </c>
      <c r="G17" s="425"/>
      <c r="H17" s="227" t="s">
        <v>1395</v>
      </c>
      <c r="I17" s="433">
        <v>22647</v>
      </c>
      <c r="J17" s="433"/>
      <c r="K17" s="433"/>
      <c r="L17" s="437"/>
      <c r="M17" s="437"/>
      <c r="N17" s="437"/>
      <c r="O17" s="437"/>
      <c r="P17" s="437"/>
      <c r="Q17" s="437"/>
      <c r="R17" s="437"/>
      <c r="S17" s="437"/>
      <c r="T17" s="454">
        <v>0.5</v>
      </c>
      <c r="U17" s="437"/>
      <c r="V17" s="437"/>
      <c r="W17" s="437"/>
      <c r="X17" s="437"/>
      <c r="Y17" s="437"/>
      <c r="Z17" s="437"/>
      <c r="AA17" s="437"/>
      <c r="AB17" s="437"/>
      <c r="AC17" s="437"/>
      <c r="AD17" s="437"/>
      <c r="AF17" s="437"/>
      <c r="AG17" s="437">
        <v>289</v>
      </c>
      <c r="AH17" s="239">
        <v>591</v>
      </c>
      <c r="AI17" s="239">
        <v>591</v>
      </c>
      <c r="AJ17" s="239">
        <v>180</v>
      </c>
      <c r="AK17" s="239">
        <v>15</v>
      </c>
      <c r="AL17" s="190">
        <v>4.5717768972874122</v>
      </c>
      <c r="AM17" s="190">
        <v>743.42822310271254</v>
      </c>
      <c r="AN17" s="444" t="s">
        <v>2137</v>
      </c>
      <c r="AO17" s="206"/>
      <c r="AP17" s="241" t="s">
        <v>1972</v>
      </c>
      <c r="AQ17" s="447" t="s">
        <v>7</v>
      </c>
      <c r="AR17" s="241" t="s">
        <v>1986</v>
      </c>
      <c r="AS17" s="239" t="e">
        <f>VLOOKUP(B17,#REF!,4,FALSE)</f>
        <v>#REF!</v>
      </c>
      <c r="AT17" s="239"/>
      <c r="AU17" s="239" t="s">
        <v>1509</v>
      </c>
      <c r="AV17" s="239"/>
      <c r="AW17" s="239" t="s">
        <v>1395</v>
      </c>
      <c r="AX17" s="239" t="s">
        <v>1508</v>
      </c>
    </row>
    <row r="18" spans="1:50" s="247" customFormat="1" ht="15" customHeight="1" x14ac:dyDescent="0.25">
      <c r="A18" s="285" t="s">
        <v>189</v>
      </c>
      <c r="B18" s="286">
        <v>17368</v>
      </c>
      <c r="C18" s="287">
        <v>685460</v>
      </c>
      <c r="D18" s="287">
        <v>6157449</v>
      </c>
      <c r="E18" s="215" t="s">
        <v>2029</v>
      </c>
      <c r="F18" s="215" t="s">
        <v>1967</v>
      </c>
      <c r="G18" s="215"/>
      <c r="H18" s="227" t="s">
        <v>1395</v>
      </c>
      <c r="I18" s="433">
        <v>22647</v>
      </c>
      <c r="J18" s="433"/>
      <c r="K18" s="433"/>
      <c r="L18" s="437"/>
      <c r="M18" s="437"/>
      <c r="N18" s="437"/>
      <c r="O18" s="437"/>
      <c r="P18" s="437"/>
      <c r="Q18" s="437"/>
      <c r="R18" s="437"/>
      <c r="S18" s="437"/>
      <c r="T18" s="454">
        <v>3</v>
      </c>
      <c r="U18" s="437"/>
      <c r="V18" s="437"/>
      <c r="W18" s="437"/>
      <c r="X18" s="437"/>
      <c r="Y18" s="437"/>
      <c r="Z18" s="437"/>
      <c r="AA18" s="437"/>
      <c r="AB18" s="437"/>
      <c r="AC18" s="437"/>
      <c r="AD18" s="437"/>
      <c r="AF18" s="437"/>
      <c r="AG18" s="437">
        <v>600</v>
      </c>
      <c r="AH18" s="239">
        <v>622</v>
      </c>
      <c r="AI18" s="239">
        <v>622</v>
      </c>
      <c r="AJ18" s="239">
        <v>250</v>
      </c>
      <c r="AK18" s="239"/>
      <c r="AL18" s="190"/>
      <c r="AM18" s="190"/>
      <c r="AN18" s="190">
        <v>1</v>
      </c>
      <c r="AO18" s="246">
        <v>1</v>
      </c>
      <c r="AP18" s="206" t="s">
        <v>2104</v>
      </c>
      <c r="AQ18" s="447" t="s">
        <v>1897</v>
      </c>
      <c r="AR18" s="206" t="s">
        <v>2105</v>
      </c>
      <c r="AS18" s="239">
        <v>100</v>
      </c>
      <c r="AT18" s="239" t="s">
        <v>1511</v>
      </c>
      <c r="AU18" s="239" t="s">
        <v>1512</v>
      </c>
      <c r="AV18" s="239"/>
      <c r="AW18" s="239" t="s">
        <v>1395</v>
      </c>
      <c r="AX18" s="239" t="s">
        <v>1510</v>
      </c>
    </row>
    <row r="19" spans="1:50" s="247" customFormat="1" ht="15" customHeight="1" x14ac:dyDescent="0.25">
      <c r="A19" s="285" t="s">
        <v>193</v>
      </c>
      <c r="B19" s="286">
        <v>17371</v>
      </c>
      <c r="C19" s="287">
        <v>630101</v>
      </c>
      <c r="D19" s="287">
        <v>6180154</v>
      </c>
      <c r="E19" s="215" t="s">
        <v>2029</v>
      </c>
      <c r="F19" s="215" t="s">
        <v>1967</v>
      </c>
      <c r="G19" s="215"/>
      <c r="H19" s="227" t="s">
        <v>1395</v>
      </c>
      <c r="I19" s="433">
        <v>22647</v>
      </c>
      <c r="J19" s="433"/>
      <c r="K19" s="433"/>
      <c r="L19" s="437"/>
      <c r="M19" s="437"/>
      <c r="N19" s="437"/>
      <c r="O19" s="437"/>
      <c r="P19" s="437"/>
      <c r="Q19" s="437"/>
      <c r="R19" s="437"/>
      <c r="S19" s="437"/>
      <c r="T19" s="454">
        <v>8.5</v>
      </c>
      <c r="U19" s="437"/>
      <c r="V19" s="437"/>
      <c r="W19" s="437"/>
      <c r="X19" s="437"/>
      <c r="Y19" s="437"/>
      <c r="Z19" s="437"/>
      <c r="AA19" s="437"/>
      <c r="AB19" s="437"/>
      <c r="AC19" s="437"/>
      <c r="AD19" s="437"/>
      <c r="AF19" s="437"/>
      <c r="AG19" s="437">
        <v>527</v>
      </c>
      <c r="AH19" s="239">
        <v>590</v>
      </c>
      <c r="AI19" s="239">
        <v>590</v>
      </c>
      <c r="AJ19" s="239">
        <v>147</v>
      </c>
      <c r="AK19" s="239">
        <v>17</v>
      </c>
      <c r="AL19" s="190">
        <v>5.1813471502590671</v>
      </c>
      <c r="AM19" s="190">
        <v>693.81865284974094</v>
      </c>
      <c r="AN19" s="444" t="s">
        <v>2138</v>
      </c>
      <c r="AO19" s="206" t="s">
        <v>1961</v>
      </c>
      <c r="AP19" s="427" t="s">
        <v>2079</v>
      </c>
      <c r="AQ19" s="447" t="s">
        <v>1897</v>
      </c>
      <c r="AR19" s="427" t="s">
        <v>2141</v>
      </c>
      <c r="AS19" s="427"/>
      <c r="AT19" s="239" t="s">
        <v>1514</v>
      </c>
      <c r="AU19" s="239" t="s">
        <v>1412</v>
      </c>
      <c r="AV19" s="239" t="s">
        <v>1514</v>
      </c>
      <c r="AW19" s="239" t="s">
        <v>1395</v>
      </c>
      <c r="AX19" s="239" t="s">
        <v>1513</v>
      </c>
    </row>
    <row r="20" spans="1:50" s="247" customFormat="1" ht="15" customHeight="1" x14ac:dyDescent="0.25">
      <c r="A20" s="285" t="s">
        <v>197</v>
      </c>
      <c r="B20" s="286">
        <v>17374</v>
      </c>
      <c r="C20" s="287">
        <v>626709</v>
      </c>
      <c r="D20" s="287">
        <v>6182042</v>
      </c>
      <c r="E20" s="215" t="s">
        <v>2029</v>
      </c>
      <c r="F20" s="215" t="s">
        <v>1967</v>
      </c>
      <c r="G20" s="215"/>
      <c r="H20" s="227" t="s">
        <v>1395</v>
      </c>
      <c r="I20" s="433">
        <v>22647</v>
      </c>
      <c r="J20" s="433"/>
      <c r="K20" s="433"/>
      <c r="L20" s="437"/>
      <c r="M20" s="437"/>
      <c r="N20" s="437"/>
      <c r="O20" s="437"/>
      <c r="P20" s="437"/>
      <c r="Q20" s="437"/>
      <c r="R20" s="437"/>
      <c r="S20" s="437"/>
      <c r="T20" s="454">
        <v>7.5</v>
      </c>
      <c r="U20" s="437"/>
      <c r="V20" s="437"/>
      <c r="W20" s="437"/>
      <c r="X20" s="437"/>
      <c r="Y20" s="437"/>
      <c r="Z20" s="437"/>
      <c r="AA20" s="437"/>
      <c r="AB20" s="437"/>
      <c r="AC20" s="437"/>
      <c r="AD20" s="437"/>
      <c r="AF20" s="437"/>
      <c r="AG20" s="437">
        <v>527</v>
      </c>
      <c r="AH20" s="239">
        <v>590</v>
      </c>
      <c r="AI20" s="239">
        <v>590</v>
      </c>
      <c r="AJ20" s="239">
        <v>135</v>
      </c>
      <c r="AK20" s="239">
        <v>95</v>
      </c>
      <c r="AL20" s="190">
        <v>28.95458701615361</v>
      </c>
      <c r="AM20" s="190">
        <v>674.0454129838464</v>
      </c>
      <c r="AN20" s="444" t="s">
        <v>2138</v>
      </c>
      <c r="AO20" s="206" t="s">
        <v>1961</v>
      </c>
      <c r="AP20" s="427" t="s">
        <v>2079</v>
      </c>
      <c r="AQ20" s="447" t="s">
        <v>1897</v>
      </c>
      <c r="AR20" s="427" t="s">
        <v>2143</v>
      </c>
      <c r="AS20" s="427"/>
      <c r="AT20" s="239"/>
      <c r="AU20" s="239" t="s">
        <v>1412</v>
      </c>
      <c r="AV20" s="239"/>
      <c r="AW20" s="239" t="s">
        <v>1395</v>
      </c>
      <c r="AX20" s="239" t="s">
        <v>1515</v>
      </c>
    </row>
    <row r="21" spans="1:50" s="247" customFormat="1" ht="15" customHeight="1" x14ac:dyDescent="0.25">
      <c r="A21" s="285" t="s">
        <v>200</v>
      </c>
      <c r="B21" s="286">
        <v>17602</v>
      </c>
      <c r="C21" s="287">
        <v>626194</v>
      </c>
      <c r="D21" s="287">
        <v>6181698</v>
      </c>
      <c r="E21" s="215" t="s">
        <v>2029</v>
      </c>
      <c r="F21" s="215" t="s">
        <v>1967</v>
      </c>
      <c r="G21" s="215"/>
      <c r="H21" s="227" t="s">
        <v>1395</v>
      </c>
      <c r="I21" s="433">
        <v>22890</v>
      </c>
      <c r="J21" s="433"/>
      <c r="K21" s="433"/>
      <c r="L21" s="437"/>
      <c r="M21" s="437"/>
      <c r="N21" s="437"/>
      <c r="O21" s="437"/>
      <c r="P21" s="437"/>
      <c r="Q21" s="437"/>
      <c r="R21" s="437"/>
      <c r="S21" s="437"/>
      <c r="T21" s="437"/>
      <c r="U21" s="437"/>
      <c r="V21" s="437"/>
      <c r="W21" s="437"/>
      <c r="X21" s="437"/>
      <c r="Y21" s="437"/>
      <c r="Z21" s="437"/>
      <c r="AA21" s="437"/>
      <c r="AB21" s="437"/>
      <c r="AC21" s="437"/>
      <c r="AD21" s="437"/>
      <c r="AF21" s="437"/>
      <c r="AG21" s="437">
        <v>527</v>
      </c>
      <c r="AH21" s="239">
        <v>591</v>
      </c>
      <c r="AI21" s="239">
        <v>591</v>
      </c>
      <c r="AJ21" s="239">
        <v>170</v>
      </c>
      <c r="AK21" s="239">
        <v>128</v>
      </c>
      <c r="AL21" s="190">
        <v>39.012496190185914</v>
      </c>
      <c r="AM21" s="190">
        <v>665.98750380981414</v>
      </c>
      <c r="AN21" s="190">
        <v>5</v>
      </c>
      <c r="AO21" s="206"/>
      <c r="AP21" s="241" t="s">
        <v>1987</v>
      </c>
      <c r="AQ21" s="447" t="s">
        <v>7</v>
      </c>
      <c r="AR21" s="241" t="s">
        <v>1988</v>
      </c>
      <c r="AS21" s="239" t="e">
        <f>VLOOKUP(B21,#REF!,4,FALSE)</f>
        <v>#REF!</v>
      </c>
      <c r="AT21" s="239" t="s">
        <v>1516</v>
      </c>
      <c r="AU21" s="239" t="s">
        <v>1517</v>
      </c>
      <c r="AV21" s="215" t="s">
        <v>2014</v>
      </c>
      <c r="AW21" s="239" t="s">
        <v>1395</v>
      </c>
      <c r="AX21" s="239" t="s">
        <v>1515</v>
      </c>
    </row>
    <row r="22" spans="1:50" s="247" customFormat="1" ht="15" customHeight="1" x14ac:dyDescent="0.25">
      <c r="A22" s="285" t="s">
        <v>204</v>
      </c>
      <c r="B22" s="286">
        <v>17925</v>
      </c>
      <c r="C22" s="287">
        <v>687530</v>
      </c>
      <c r="D22" s="287">
        <v>6155622</v>
      </c>
      <c r="E22" s="215" t="s">
        <v>2029</v>
      </c>
      <c r="F22" s="215" t="s">
        <v>1967</v>
      </c>
      <c r="G22" s="215"/>
      <c r="H22" s="227" t="s">
        <v>1393</v>
      </c>
      <c r="I22" s="433">
        <v>23012</v>
      </c>
      <c r="J22" s="433"/>
      <c r="K22" s="433"/>
      <c r="L22" s="437"/>
      <c r="M22" s="437"/>
      <c r="N22" s="437"/>
      <c r="O22" s="437"/>
      <c r="P22" s="437"/>
      <c r="Q22" s="437"/>
      <c r="R22" s="437"/>
      <c r="S22" s="437"/>
      <c r="T22" s="454">
        <v>15</v>
      </c>
      <c r="U22" s="437"/>
      <c r="V22" s="437"/>
      <c r="W22" s="437"/>
      <c r="X22" s="437"/>
      <c r="Y22" s="437"/>
      <c r="Z22" s="437"/>
      <c r="AA22" s="437"/>
      <c r="AB22" s="437"/>
      <c r="AC22" s="437"/>
      <c r="AD22" s="437"/>
      <c r="AF22" s="437"/>
      <c r="AG22" s="437">
        <v>2140</v>
      </c>
      <c r="AH22" s="239"/>
      <c r="AI22" s="242" t="s">
        <v>2489</v>
      </c>
      <c r="AJ22" s="239">
        <v>248</v>
      </c>
      <c r="AK22" s="239">
        <v>1</v>
      </c>
      <c r="AL22" s="190">
        <v>0.30478512648582745</v>
      </c>
      <c r="AM22" s="190">
        <v>736.69521487351415</v>
      </c>
      <c r="AN22" s="190"/>
      <c r="AO22" s="246"/>
      <c r="AP22" s="239"/>
      <c r="AQ22" s="447" t="s">
        <v>1897</v>
      </c>
      <c r="AR22" s="239"/>
      <c r="AS22" s="239"/>
      <c r="AT22" s="239"/>
      <c r="AU22" s="239"/>
      <c r="AV22" s="239"/>
      <c r="AW22" s="239" t="s">
        <v>1393</v>
      </c>
      <c r="AX22" s="239" t="s">
        <v>1499</v>
      </c>
    </row>
    <row r="23" spans="1:50" s="247" customFormat="1" ht="15" customHeight="1" x14ac:dyDescent="0.25">
      <c r="A23" s="285" t="s">
        <v>208</v>
      </c>
      <c r="B23" s="286">
        <v>17927</v>
      </c>
      <c r="C23" s="287">
        <v>654067</v>
      </c>
      <c r="D23" s="287">
        <v>6187517</v>
      </c>
      <c r="E23" s="215" t="s">
        <v>2029</v>
      </c>
      <c r="F23" s="215" t="s">
        <v>1973</v>
      </c>
      <c r="G23" s="423"/>
      <c r="H23" s="227" t="s">
        <v>1395</v>
      </c>
      <c r="I23" s="433">
        <v>23012</v>
      </c>
      <c r="J23" s="433"/>
      <c r="K23" s="433"/>
      <c r="L23" s="437"/>
      <c r="M23" s="437"/>
      <c r="N23" s="437"/>
      <c r="O23" s="437"/>
      <c r="P23" s="437"/>
      <c r="Q23" s="437"/>
      <c r="R23" s="437"/>
      <c r="S23" s="437"/>
      <c r="T23" s="454">
        <v>5</v>
      </c>
      <c r="U23" s="437"/>
      <c r="V23" s="437"/>
      <c r="W23" s="437"/>
      <c r="X23" s="437"/>
      <c r="Y23" s="437"/>
      <c r="Z23" s="437"/>
      <c r="AA23" s="437"/>
      <c r="AB23" s="437"/>
      <c r="AC23" s="437"/>
      <c r="AD23" s="437"/>
      <c r="AF23" s="437"/>
      <c r="AG23" s="437">
        <v>289</v>
      </c>
      <c r="AH23" s="239"/>
      <c r="AI23" s="218">
        <v>593</v>
      </c>
      <c r="AJ23" s="239">
        <v>16</v>
      </c>
      <c r="AK23" s="239">
        <v>8</v>
      </c>
      <c r="AL23" s="190">
        <v>2.4382810118866196</v>
      </c>
      <c r="AM23" s="190">
        <v>851.5617189881134</v>
      </c>
      <c r="AN23" s="239"/>
      <c r="AO23" s="246"/>
      <c r="AP23" s="239"/>
      <c r="AQ23" s="447" t="s">
        <v>7</v>
      </c>
      <c r="AR23" s="239"/>
      <c r="AS23" s="239">
        <v>5</v>
      </c>
      <c r="AT23" s="239" t="s">
        <v>1520</v>
      </c>
      <c r="AU23" s="239"/>
      <c r="AV23" s="239"/>
      <c r="AW23" s="239" t="s">
        <v>1395</v>
      </c>
      <c r="AX23" s="239" t="s">
        <v>1519</v>
      </c>
    </row>
    <row r="24" spans="1:50" s="247" customFormat="1" ht="15" customHeight="1" x14ac:dyDescent="0.25">
      <c r="A24" s="285" t="s">
        <v>214</v>
      </c>
      <c r="B24" s="286">
        <v>17935</v>
      </c>
      <c r="C24" s="287">
        <v>651125</v>
      </c>
      <c r="D24" s="287">
        <v>6191823</v>
      </c>
      <c r="E24" s="215" t="s">
        <v>2029</v>
      </c>
      <c r="F24" s="215" t="s">
        <v>1967</v>
      </c>
      <c r="G24" s="215"/>
      <c r="H24" s="227" t="s">
        <v>1393</v>
      </c>
      <c r="I24" s="433">
        <v>23012</v>
      </c>
      <c r="J24" s="433"/>
      <c r="K24" s="433"/>
      <c r="L24" s="437"/>
      <c r="M24" s="437"/>
      <c r="N24" s="437"/>
      <c r="O24" s="437"/>
      <c r="P24" s="437"/>
      <c r="Q24" s="437"/>
      <c r="R24" s="437"/>
      <c r="S24" s="437"/>
      <c r="T24" s="454">
        <v>2</v>
      </c>
      <c r="U24" s="437"/>
      <c r="V24" s="437"/>
      <c r="W24" s="437"/>
      <c r="X24" s="437"/>
      <c r="Y24" s="437"/>
      <c r="Z24" s="437"/>
      <c r="AA24" s="437"/>
      <c r="AB24" s="437"/>
      <c r="AC24" s="437"/>
      <c r="AD24" s="437"/>
      <c r="AF24" s="437"/>
      <c r="AG24" s="437">
        <v>280</v>
      </c>
      <c r="AH24" s="239">
        <v>593</v>
      </c>
      <c r="AI24" s="239">
        <v>593</v>
      </c>
      <c r="AJ24" s="239">
        <v>200</v>
      </c>
      <c r="AK24" s="239">
        <v>30</v>
      </c>
      <c r="AL24" s="190">
        <v>9.1435537945748244</v>
      </c>
      <c r="AM24" s="190">
        <v>796.85644620542519</v>
      </c>
      <c r="AN24" s="190">
        <v>5</v>
      </c>
      <c r="AO24" s="206"/>
      <c r="AP24" s="215" t="s">
        <v>1987</v>
      </c>
      <c r="AQ24" s="447" t="s">
        <v>7</v>
      </c>
      <c r="AR24" s="215" t="s">
        <v>2070</v>
      </c>
      <c r="AS24" s="239">
        <v>10</v>
      </c>
      <c r="AT24" s="239"/>
      <c r="AU24" s="239" t="s">
        <v>1522</v>
      </c>
      <c r="AV24" s="239"/>
      <c r="AW24" s="239" t="s">
        <v>1393</v>
      </c>
      <c r="AX24" s="239" t="s">
        <v>1415</v>
      </c>
    </row>
    <row r="25" spans="1:50" s="247" customFormat="1" ht="15" customHeight="1" x14ac:dyDescent="0.25">
      <c r="A25" s="285" t="s">
        <v>218</v>
      </c>
      <c r="B25" s="286">
        <v>17937</v>
      </c>
      <c r="C25" s="287">
        <v>622665</v>
      </c>
      <c r="D25" s="287">
        <v>6181695</v>
      </c>
      <c r="E25" s="215" t="s">
        <v>2029</v>
      </c>
      <c r="F25" s="215" t="s">
        <v>1967</v>
      </c>
      <c r="G25" s="215"/>
      <c r="H25" s="227" t="s">
        <v>1395</v>
      </c>
      <c r="I25" s="433">
        <v>23012</v>
      </c>
      <c r="J25" s="433"/>
      <c r="K25" s="433"/>
      <c r="L25" s="437"/>
      <c r="M25" s="437"/>
      <c r="N25" s="437"/>
      <c r="O25" s="437"/>
      <c r="P25" s="437"/>
      <c r="Q25" s="437"/>
      <c r="R25" s="437"/>
      <c r="S25" s="437"/>
      <c r="T25" s="454">
        <v>5</v>
      </c>
      <c r="U25" s="437"/>
      <c r="V25" s="437"/>
      <c r="W25" s="437"/>
      <c r="X25" s="437"/>
      <c r="Y25" s="437"/>
      <c r="Z25" s="437"/>
      <c r="AA25" s="437"/>
      <c r="AB25" s="437"/>
      <c r="AC25" s="437"/>
      <c r="AD25" s="437"/>
      <c r="AF25" s="437"/>
      <c r="AG25" s="437">
        <v>495</v>
      </c>
      <c r="AH25" s="239">
        <v>590</v>
      </c>
      <c r="AI25" s="239">
        <v>590</v>
      </c>
      <c r="AJ25" s="239">
        <v>148</v>
      </c>
      <c r="AK25" s="239">
        <v>13</v>
      </c>
      <c r="AL25" s="190">
        <v>3.9622066443157573</v>
      </c>
      <c r="AM25" s="190">
        <v>711.03779335568424</v>
      </c>
      <c r="AN25" s="444" t="s">
        <v>2137</v>
      </c>
      <c r="AO25" s="206" t="s">
        <v>1961</v>
      </c>
      <c r="AP25" s="206" t="s">
        <v>2089</v>
      </c>
      <c r="AQ25" s="447" t="s">
        <v>1897</v>
      </c>
      <c r="AR25" s="427" t="s">
        <v>2144</v>
      </c>
      <c r="AS25" s="427"/>
      <c r="AT25" s="239"/>
      <c r="AU25" s="239" t="s">
        <v>1523</v>
      </c>
      <c r="AV25" s="427" t="s">
        <v>2140</v>
      </c>
      <c r="AW25" s="239" t="s">
        <v>1395</v>
      </c>
      <c r="AX25" s="239" t="s">
        <v>1489</v>
      </c>
    </row>
    <row r="26" spans="1:50" s="247" customFormat="1" ht="15" customHeight="1" x14ac:dyDescent="0.25">
      <c r="A26" s="285" t="s">
        <v>221</v>
      </c>
      <c r="B26" s="286">
        <v>17940</v>
      </c>
      <c r="C26" s="287">
        <v>659701</v>
      </c>
      <c r="D26" s="287">
        <v>6182793</v>
      </c>
      <c r="E26" s="215" t="s">
        <v>2029</v>
      </c>
      <c r="F26" s="215" t="s">
        <v>1967</v>
      </c>
      <c r="G26" s="215"/>
      <c r="H26" s="227" t="s">
        <v>1395</v>
      </c>
      <c r="I26" s="433">
        <v>23012</v>
      </c>
      <c r="J26" s="433"/>
      <c r="K26" s="433"/>
      <c r="L26" s="437"/>
      <c r="M26" s="437"/>
      <c r="N26" s="437"/>
      <c r="O26" s="437"/>
      <c r="P26" s="437"/>
      <c r="Q26" s="437"/>
      <c r="R26" s="437"/>
      <c r="S26" s="437"/>
      <c r="T26" s="454">
        <v>1</v>
      </c>
      <c r="U26" s="437"/>
      <c r="V26" s="437"/>
      <c r="W26" s="437"/>
      <c r="X26" s="437"/>
      <c r="Y26" s="437"/>
      <c r="Z26" s="437"/>
      <c r="AA26" s="437"/>
      <c r="AB26" s="437"/>
      <c r="AC26" s="437"/>
      <c r="AD26" s="437"/>
      <c r="AF26" s="437"/>
      <c r="AG26" s="437">
        <v>1300</v>
      </c>
      <c r="AH26" s="239">
        <v>851</v>
      </c>
      <c r="AI26" s="239">
        <v>851</v>
      </c>
      <c r="AJ26" s="239">
        <v>26</v>
      </c>
      <c r="AK26" s="239">
        <v>12</v>
      </c>
      <c r="AL26" s="190">
        <v>3.6574215178299299</v>
      </c>
      <c r="AM26" s="190">
        <v>801.3425784821701</v>
      </c>
      <c r="AN26" s="438"/>
      <c r="AO26" s="206"/>
      <c r="AP26" s="206" t="s">
        <v>2074</v>
      </c>
      <c r="AQ26" s="447" t="s">
        <v>1897</v>
      </c>
      <c r="AR26" s="206" t="s">
        <v>1965</v>
      </c>
      <c r="AS26" s="427"/>
      <c r="AT26" s="239"/>
      <c r="AU26" s="239"/>
      <c r="AV26" s="239"/>
      <c r="AW26" s="239" t="s">
        <v>1395</v>
      </c>
      <c r="AX26" s="239" t="s">
        <v>1524</v>
      </c>
    </row>
    <row r="27" spans="1:50" s="247" customFormat="1" ht="15" customHeight="1" x14ac:dyDescent="0.25">
      <c r="A27" s="285" t="s">
        <v>223</v>
      </c>
      <c r="B27" s="286">
        <v>17941</v>
      </c>
      <c r="C27" s="287">
        <v>652786</v>
      </c>
      <c r="D27" s="287">
        <v>6190956</v>
      </c>
      <c r="E27" s="215" t="s">
        <v>2029</v>
      </c>
      <c r="F27" s="215" t="s">
        <v>1967</v>
      </c>
      <c r="G27" s="425"/>
      <c r="H27" s="227" t="s">
        <v>1395</v>
      </c>
      <c r="I27" s="433">
        <v>23012</v>
      </c>
      <c r="J27" s="433"/>
      <c r="K27" s="433"/>
      <c r="L27" s="437"/>
      <c r="M27" s="437"/>
      <c r="N27" s="437"/>
      <c r="O27" s="437"/>
      <c r="P27" s="437"/>
      <c r="Q27" s="437"/>
      <c r="R27" s="437"/>
      <c r="S27" s="437"/>
      <c r="T27" s="454">
        <v>8.5</v>
      </c>
      <c r="U27" s="437"/>
      <c r="V27" s="437"/>
      <c r="W27" s="437"/>
      <c r="X27" s="437"/>
      <c r="Y27" s="437"/>
      <c r="Z27" s="437"/>
      <c r="AA27" s="437"/>
      <c r="AB27" s="437"/>
      <c r="AC27" s="437"/>
      <c r="AD27" s="437"/>
      <c r="AF27" s="437"/>
      <c r="AG27" s="437">
        <v>510</v>
      </c>
      <c r="AH27" s="239">
        <v>593</v>
      </c>
      <c r="AI27" s="239">
        <v>593</v>
      </c>
      <c r="AJ27" s="239">
        <v>65</v>
      </c>
      <c r="AK27" s="239">
        <v>-1</v>
      </c>
      <c r="AL27" s="190">
        <v>0.30478512648582745</v>
      </c>
      <c r="AM27" s="190">
        <v>739.69521487351415</v>
      </c>
      <c r="AN27" s="190">
        <v>0</v>
      </c>
      <c r="AO27" s="246">
        <v>0.01</v>
      </c>
      <c r="AP27" s="215" t="s">
        <v>1987</v>
      </c>
      <c r="AQ27" s="447" t="s">
        <v>7</v>
      </c>
      <c r="AR27" s="215" t="s">
        <v>2069</v>
      </c>
      <c r="AS27" s="239">
        <v>50</v>
      </c>
      <c r="AT27" s="239" t="s">
        <v>1526</v>
      </c>
      <c r="AU27" s="239" t="s">
        <v>1527</v>
      </c>
      <c r="AV27" s="239"/>
      <c r="AW27" s="239" t="s">
        <v>1395</v>
      </c>
      <c r="AX27" s="239" t="s">
        <v>1525</v>
      </c>
    </row>
    <row r="28" spans="1:50" s="247" customFormat="1" ht="15" customHeight="1" x14ac:dyDescent="0.25">
      <c r="A28" s="285" t="s">
        <v>224</v>
      </c>
      <c r="B28" s="286">
        <v>18505</v>
      </c>
      <c r="C28" s="287">
        <v>684786</v>
      </c>
      <c r="D28" s="287">
        <v>6160346</v>
      </c>
      <c r="E28" s="215" t="s">
        <v>2029</v>
      </c>
      <c r="F28" s="215" t="s">
        <v>1967</v>
      </c>
      <c r="G28" s="215"/>
      <c r="H28" s="227" t="s">
        <v>1395</v>
      </c>
      <c r="I28" s="433">
        <v>23377</v>
      </c>
      <c r="J28" s="433"/>
      <c r="K28" s="433"/>
      <c r="L28" s="437"/>
      <c r="M28" s="437"/>
      <c r="N28" s="437"/>
      <c r="O28" s="437"/>
      <c r="P28" s="437"/>
      <c r="Q28" s="437"/>
      <c r="R28" s="437"/>
      <c r="S28" s="437"/>
      <c r="T28" s="454">
        <v>8</v>
      </c>
      <c r="U28" s="437"/>
      <c r="V28" s="437"/>
      <c r="W28" s="437"/>
      <c r="X28" s="437"/>
      <c r="Y28" s="437"/>
      <c r="Z28" s="437"/>
      <c r="AA28" s="437"/>
      <c r="AB28" s="437"/>
      <c r="AC28" s="437"/>
      <c r="AD28" s="437"/>
      <c r="AF28" s="437"/>
      <c r="AG28" s="437">
        <v>2000</v>
      </c>
      <c r="AH28" s="239">
        <v>622</v>
      </c>
      <c r="AI28" s="239">
        <v>622</v>
      </c>
      <c r="AJ28" s="239">
        <v>135</v>
      </c>
      <c r="AK28" s="239">
        <v>4</v>
      </c>
      <c r="AL28" s="190">
        <v>1.2191405059433098</v>
      </c>
      <c r="AM28" s="190">
        <v>719.7808594940567</v>
      </c>
      <c r="AN28" s="190">
        <v>10</v>
      </c>
      <c r="AO28" s="206"/>
      <c r="AP28" s="206" t="s">
        <v>1987</v>
      </c>
      <c r="AQ28" s="447" t="s">
        <v>7</v>
      </c>
      <c r="AR28" s="206" t="s">
        <v>2107</v>
      </c>
      <c r="AS28" s="239">
        <v>96</v>
      </c>
      <c r="AT28" s="239"/>
      <c r="AU28" s="239" t="s">
        <v>1528</v>
      </c>
      <c r="AV28" s="239"/>
      <c r="AW28" s="239" t="s">
        <v>1395</v>
      </c>
      <c r="AX28" s="239" t="s">
        <v>1443</v>
      </c>
    </row>
    <row r="29" spans="1:50" s="247" customFormat="1" ht="15" customHeight="1" x14ac:dyDescent="0.25">
      <c r="A29" s="285" t="s">
        <v>227</v>
      </c>
      <c r="B29" s="286">
        <v>18509</v>
      </c>
      <c r="C29" s="287">
        <v>683868</v>
      </c>
      <c r="D29" s="287">
        <v>6160066</v>
      </c>
      <c r="E29" s="215" t="s">
        <v>2029</v>
      </c>
      <c r="F29" s="215" t="s">
        <v>1967</v>
      </c>
      <c r="G29" s="215"/>
      <c r="H29" s="227" t="s">
        <v>1409</v>
      </c>
      <c r="I29" s="433">
        <v>23377</v>
      </c>
      <c r="J29" s="433"/>
      <c r="K29" s="433"/>
      <c r="L29" s="437"/>
      <c r="M29" s="437"/>
      <c r="N29" s="437"/>
      <c r="O29" s="437"/>
      <c r="P29" s="437"/>
      <c r="Q29" s="437"/>
      <c r="R29" s="437"/>
      <c r="S29" s="437"/>
      <c r="T29" s="454">
        <v>3</v>
      </c>
      <c r="U29" s="437"/>
      <c r="V29" s="437"/>
      <c r="W29" s="437"/>
      <c r="X29" s="437"/>
      <c r="Y29" s="437"/>
      <c r="Z29" s="437"/>
      <c r="AA29" s="437"/>
      <c r="AB29" s="437"/>
      <c r="AC29" s="437"/>
      <c r="AD29" s="437"/>
      <c r="AF29" s="437"/>
      <c r="AG29" s="437">
        <v>2270</v>
      </c>
      <c r="AH29" s="239">
        <v>622</v>
      </c>
      <c r="AI29" s="239">
        <v>622</v>
      </c>
      <c r="AJ29" s="239">
        <v>125</v>
      </c>
      <c r="AK29" s="239">
        <v>8</v>
      </c>
      <c r="AL29" s="190">
        <v>2.4382810118866196</v>
      </c>
      <c r="AM29" s="190">
        <v>722.5617189881134</v>
      </c>
      <c r="AN29" s="190">
        <v>22</v>
      </c>
      <c r="AO29" s="206"/>
      <c r="AP29" s="241" t="s">
        <v>1975</v>
      </c>
      <c r="AQ29" s="447" t="s">
        <v>7</v>
      </c>
      <c r="AR29" s="206" t="s">
        <v>2108</v>
      </c>
      <c r="AS29" s="239">
        <v>75</v>
      </c>
      <c r="AT29" s="239"/>
      <c r="AU29" s="239" t="s">
        <v>1530</v>
      </c>
      <c r="AV29" s="239"/>
      <c r="AW29" s="239" t="s">
        <v>1409</v>
      </c>
      <c r="AX29" s="239" t="s">
        <v>1529</v>
      </c>
    </row>
    <row r="30" spans="1:50" s="247" customFormat="1" ht="15" customHeight="1" x14ac:dyDescent="0.25">
      <c r="A30" s="285" t="s">
        <v>232</v>
      </c>
      <c r="B30" s="286">
        <v>18789</v>
      </c>
      <c r="C30" s="287">
        <v>652232</v>
      </c>
      <c r="D30" s="287">
        <v>6204581</v>
      </c>
      <c r="E30" s="215" t="s">
        <v>2029</v>
      </c>
      <c r="F30" s="215" t="s">
        <v>1967</v>
      </c>
      <c r="G30" s="215"/>
      <c r="H30" s="227" t="s">
        <v>1391</v>
      </c>
      <c r="I30" s="433">
        <v>23594</v>
      </c>
      <c r="J30" s="433"/>
      <c r="K30" s="433"/>
      <c r="L30" s="437"/>
      <c r="M30" s="437"/>
      <c r="N30" s="437"/>
      <c r="O30" s="437"/>
      <c r="P30" s="437"/>
      <c r="Q30" s="437"/>
      <c r="R30" s="437"/>
      <c r="S30" s="437"/>
      <c r="T30" s="437">
        <v>0.16</v>
      </c>
      <c r="U30" s="437"/>
      <c r="V30" s="437"/>
      <c r="W30" s="437"/>
      <c r="X30" s="437"/>
      <c r="Y30" s="437"/>
      <c r="Z30" s="437"/>
      <c r="AA30" s="437"/>
      <c r="AB30" s="437"/>
      <c r="AC30" s="437"/>
      <c r="AD30" s="437"/>
      <c r="AF30" s="437"/>
      <c r="AG30" s="437"/>
      <c r="AH30" s="239"/>
      <c r="AI30" s="242" t="s">
        <v>2489</v>
      </c>
      <c r="AJ30" s="239">
        <v>130</v>
      </c>
      <c r="AK30" s="239"/>
      <c r="AL30" s="190"/>
      <c r="AM30" s="190"/>
      <c r="AN30" s="239">
        <v>2</v>
      </c>
      <c r="AO30" s="246"/>
      <c r="AP30" s="239"/>
      <c r="AQ30" s="447" t="s">
        <v>1897</v>
      </c>
      <c r="AR30" s="239"/>
      <c r="AS30" s="239"/>
      <c r="AT30" s="239"/>
      <c r="AU30" s="239" t="s">
        <v>1533</v>
      </c>
      <c r="AV30" s="239"/>
      <c r="AW30" s="239" t="s">
        <v>1391</v>
      </c>
      <c r="AX30" s="239" t="s">
        <v>1428</v>
      </c>
    </row>
    <row r="31" spans="1:50" s="247" customFormat="1" ht="15" customHeight="1" x14ac:dyDescent="0.25">
      <c r="A31" s="285" t="s">
        <v>241</v>
      </c>
      <c r="B31" s="286">
        <v>19063</v>
      </c>
      <c r="C31" s="287">
        <v>636269</v>
      </c>
      <c r="D31" s="287">
        <v>6190509</v>
      </c>
      <c r="E31" s="215" t="s">
        <v>2029</v>
      </c>
      <c r="F31" s="215" t="s">
        <v>1967</v>
      </c>
      <c r="G31" s="215"/>
      <c r="H31" s="227" t="s">
        <v>1395</v>
      </c>
      <c r="I31" s="433">
        <v>23743</v>
      </c>
      <c r="J31" s="433"/>
      <c r="K31" s="433"/>
      <c r="L31" s="437"/>
      <c r="M31" s="437"/>
      <c r="N31" s="437"/>
      <c r="O31" s="437"/>
      <c r="P31" s="437"/>
      <c r="Q31" s="437"/>
      <c r="R31" s="437"/>
      <c r="S31" s="437"/>
      <c r="T31" s="437">
        <v>0.01</v>
      </c>
      <c r="U31" s="437"/>
      <c r="V31" s="437"/>
      <c r="W31" s="437"/>
      <c r="X31" s="437"/>
      <c r="Y31" s="437"/>
      <c r="Z31" s="437"/>
      <c r="AA31" s="437"/>
      <c r="AB31" s="437"/>
      <c r="AC31" s="437"/>
      <c r="AD31" s="437">
        <v>363</v>
      </c>
      <c r="AF31" s="437"/>
      <c r="AG31" s="437">
        <v>564</v>
      </c>
      <c r="AH31" s="239">
        <v>592</v>
      </c>
      <c r="AI31" s="239">
        <v>592</v>
      </c>
      <c r="AJ31" s="239">
        <v>128</v>
      </c>
      <c r="AK31" s="239">
        <v>55</v>
      </c>
      <c r="AL31" s="190">
        <v>16.763181956720512</v>
      </c>
      <c r="AM31" s="190">
        <v>708.23681804327953</v>
      </c>
      <c r="AN31" s="440" t="s">
        <v>1965</v>
      </c>
      <c r="AO31" s="206"/>
      <c r="AP31" s="213" t="s">
        <v>2079</v>
      </c>
      <c r="AQ31" s="447" t="s">
        <v>1897</v>
      </c>
      <c r="AR31" s="213" t="s">
        <v>2070</v>
      </c>
      <c r="AS31" s="218"/>
      <c r="AT31" s="239"/>
      <c r="AU31" s="239" t="s">
        <v>1535</v>
      </c>
      <c r="AV31" s="239"/>
      <c r="AW31" s="239" t="s">
        <v>1395</v>
      </c>
      <c r="AX31" s="239" t="s">
        <v>1452</v>
      </c>
    </row>
    <row r="32" spans="1:50" s="247" customFormat="1" ht="15" customHeight="1" x14ac:dyDescent="0.25">
      <c r="A32" s="285" t="s">
        <v>244</v>
      </c>
      <c r="B32" s="286">
        <v>19067</v>
      </c>
      <c r="C32" s="287">
        <v>635049</v>
      </c>
      <c r="D32" s="287">
        <v>6184653</v>
      </c>
      <c r="E32" s="215" t="s">
        <v>2029</v>
      </c>
      <c r="F32" s="215" t="s">
        <v>1967</v>
      </c>
      <c r="G32" s="215"/>
      <c r="H32" s="227" t="s">
        <v>1395</v>
      </c>
      <c r="I32" s="433">
        <v>23743</v>
      </c>
      <c r="J32" s="433"/>
      <c r="K32" s="433"/>
      <c r="L32" s="437"/>
      <c r="M32" s="437"/>
      <c r="N32" s="437"/>
      <c r="O32" s="437"/>
      <c r="P32" s="437"/>
      <c r="Q32" s="437"/>
      <c r="R32" s="437"/>
      <c r="S32" s="437"/>
      <c r="T32" s="454">
        <v>0.6</v>
      </c>
      <c r="U32" s="437"/>
      <c r="V32" s="437"/>
      <c r="W32" s="437"/>
      <c r="X32" s="437"/>
      <c r="Y32" s="437"/>
      <c r="Z32" s="437"/>
      <c r="AA32" s="437"/>
      <c r="AB32" s="437"/>
      <c r="AC32" s="437"/>
      <c r="AD32" s="437"/>
      <c r="AF32" s="437"/>
      <c r="AG32" s="437">
        <v>400</v>
      </c>
      <c r="AH32" s="239">
        <v>594</v>
      </c>
      <c r="AI32" s="239">
        <v>594</v>
      </c>
      <c r="AJ32" s="239">
        <v>300</v>
      </c>
      <c r="AK32" s="239">
        <v>155</v>
      </c>
      <c r="AL32" s="190">
        <v>47.241694605303259</v>
      </c>
      <c r="AM32" s="190">
        <v>717.75830539469678</v>
      </c>
      <c r="AN32" s="190">
        <v>4</v>
      </c>
      <c r="AO32" s="206"/>
      <c r="AP32" s="218" t="s">
        <v>2079</v>
      </c>
      <c r="AQ32" s="447" t="s">
        <v>1897</v>
      </c>
      <c r="AR32" s="218" t="s">
        <v>2162</v>
      </c>
      <c r="AS32" s="218"/>
      <c r="AT32" s="239"/>
      <c r="AU32" s="239" t="s">
        <v>1536</v>
      </c>
      <c r="AV32" s="239"/>
      <c r="AW32" s="239" t="s">
        <v>1395</v>
      </c>
      <c r="AX32" s="239" t="s">
        <v>1521</v>
      </c>
    </row>
    <row r="33" spans="1:69" s="247" customFormat="1" ht="15" customHeight="1" x14ac:dyDescent="0.25">
      <c r="A33" s="285" t="s">
        <v>248</v>
      </c>
      <c r="B33" s="286">
        <v>19078</v>
      </c>
      <c r="C33" s="287">
        <v>633582</v>
      </c>
      <c r="D33" s="287">
        <v>6190388</v>
      </c>
      <c r="E33" s="215" t="s">
        <v>2029</v>
      </c>
      <c r="F33" s="445" t="s">
        <v>1965</v>
      </c>
      <c r="G33" s="215"/>
      <c r="H33" s="227" t="s">
        <v>1393</v>
      </c>
      <c r="I33" s="433">
        <v>23743</v>
      </c>
      <c r="J33" s="433"/>
      <c r="K33" s="433"/>
      <c r="L33" s="437"/>
      <c r="M33" s="437"/>
      <c r="N33" s="437"/>
      <c r="O33" s="437"/>
      <c r="P33" s="437"/>
      <c r="Q33" s="437"/>
      <c r="R33" s="437"/>
      <c r="S33" s="437"/>
      <c r="T33" s="454">
        <v>5</v>
      </c>
      <c r="U33" s="437"/>
      <c r="V33" s="437"/>
      <c r="W33" s="437"/>
      <c r="X33" s="437"/>
      <c r="Y33" s="437"/>
      <c r="Z33" s="437"/>
      <c r="AA33" s="437"/>
      <c r="AB33" s="437"/>
      <c r="AC33" s="437"/>
      <c r="AD33" s="437"/>
      <c r="AF33" s="437"/>
      <c r="AG33" s="437">
        <v>493</v>
      </c>
      <c r="AH33" s="239">
        <v>591</v>
      </c>
      <c r="AI33" s="239">
        <v>591</v>
      </c>
      <c r="AJ33" s="239">
        <v>150</v>
      </c>
      <c r="AK33" s="239">
        <v>2</v>
      </c>
      <c r="AL33" s="190">
        <v>0.6095702529716549</v>
      </c>
      <c r="AM33" s="190">
        <v>714.39042974702829</v>
      </c>
      <c r="AN33" s="190">
        <v>5</v>
      </c>
      <c r="AO33" s="206"/>
      <c r="AP33" s="241" t="s">
        <v>1987</v>
      </c>
      <c r="AQ33" s="447" t="s">
        <v>7</v>
      </c>
      <c r="AR33" s="241" t="s">
        <v>1990</v>
      </c>
      <c r="AS33" s="239" t="e">
        <f>VLOOKUP(B33,#REF!,4,FALSE)</f>
        <v>#REF!</v>
      </c>
      <c r="AT33" s="239" t="s">
        <v>1538</v>
      </c>
      <c r="AU33" s="239" t="s">
        <v>1539</v>
      </c>
      <c r="AV33" s="215" t="s">
        <v>2013</v>
      </c>
      <c r="AW33" s="239" t="s">
        <v>1393</v>
      </c>
      <c r="AX33" s="239" t="s">
        <v>1537</v>
      </c>
    </row>
    <row r="34" spans="1:69" s="247" customFormat="1" ht="15" customHeight="1" x14ac:dyDescent="0.25">
      <c r="A34" s="285" t="s">
        <v>249</v>
      </c>
      <c r="B34" s="286">
        <v>19080</v>
      </c>
      <c r="C34" s="287">
        <v>641304</v>
      </c>
      <c r="D34" s="287">
        <v>6190454</v>
      </c>
      <c r="E34" s="215" t="s">
        <v>2029</v>
      </c>
      <c r="F34" s="215" t="s">
        <v>1967</v>
      </c>
      <c r="G34" s="215"/>
      <c r="H34" s="227" t="s">
        <v>1395</v>
      </c>
      <c r="I34" s="433">
        <v>23743</v>
      </c>
      <c r="J34" s="433"/>
      <c r="K34" s="433"/>
      <c r="L34" s="437"/>
      <c r="M34" s="437"/>
      <c r="N34" s="437"/>
      <c r="O34" s="437"/>
      <c r="P34" s="437"/>
      <c r="Q34" s="437"/>
      <c r="R34" s="437"/>
      <c r="S34" s="437"/>
      <c r="T34" s="454">
        <v>3.3</v>
      </c>
      <c r="U34" s="437"/>
      <c r="V34" s="437"/>
      <c r="W34" s="437"/>
      <c r="X34" s="437"/>
      <c r="Y34" s="437"/>
      <c r="Z34" s="437"/>
      <c r="AA34" s="437"/>
      <c r="AB34" s="437"/>
      <c r="AC34" s="437"/>
      <c r="AD34" s="437"/>
      <c r="AF34" s="437"/>
      <c r="AG34" s="437">
        <v>870</v>
      </c>
      <c r="AH34" s="239">
        <v>594</v>
      </c>
      <c r="AI34" s="239">
        <v>594</v>
      </c>
      <c r="AJ34" s="239">
        <v>245</v>
      </c>
      <c r="AK34" s="239" t="s">
        <v>1961</v>
      </c>
      <c r="AL34" s="190" t="s">
        <v>1961</v>
      </c>
      <c r="AM34" s="190" t="s">
        <v>1961</v>
      </c>
      <c r="AN34" s="440" t="s">
        <v>1965</v>
      </c>
      <c r="AO34" s="206"/>
      <c r="AP34" s="218" t="s">
        <v>2079</v>
      </c>
      <c r="AQ34" s="447" t="s">
        <v>1897</v>
      </c>
      <c r="AR34" s="218" t="s">
        <v>1965</v>
      </c>
      <c r="AS34" s="218"/>
      <c r="AT34" s="239"/>
      <c r="AU34" s="239"/>
      <c r="AV34" s="239"/>
      <c r="AW34" s="239" t="s">
        <v>1395</v>
      </c>
      <c r="AX34" s="239" t="s">
        <v>1506</v>
      </c>
    </row>
    <row r="35" spans="1:69" s="247" customFormat="1" ht="15" customHeight="1" x14ac:dyDescent="0.25">
      <c r="A35" s="285" t="s">
        <v>259</v>
      </c>
      <c r="B35" s="286">
        <v>21223</v>
      </c>
      <c r="C35" s="287">
        <v>634788</v>
      </c>
      <c r="D35" s="287">
        <v>6193654</v>
      </c>
      <c r="E35" s="215" t="s">
        <v>2029</v>
      </c>
      <c r="F35" s="215" t="s">
        <v>1967</v>
      </c>
      <c r="G35" s="215"/>
      <c r="H35" s="227" t="s">
        <v>1395</v>
      </c>
      <c r="I35" s="433">
        <v>24838</v>
      </c>
      <c r="J35" s="433"/>
      <c r="K35" s="433"/>
      <c r="L35" s="437"/>
      <c r="M35" s="437"/>
      <c r="N35" s="437"/>
      <c r="O35" s="437"/>
      <c r="P35" s="437"/>
      <c r="Q35" s="437"/>
      <c r="R35" s="437"/>
      <c r="S35" s="437"/>
      <c r="T35" s="454">
        <v>3</v>
      </c>
      <c r="U35" s="437"/>
      <c r="V35" s="437"/>
      <c r="W35" s="437"/>
      <c r="X35" s="437"/>
      <c r="Y35" s="437"/>
      <c r="Z35" s="437"/>
      <c r="AA35" s="437"/>
      <c r="AB35" s="437"/>
      <c r="AC35" s="437"/>
      <c r="AD35" s="437"/>
      <c r="AF35" s="437"/>
      <c r="AG35" s="437">
        <v>612</v>
      </c>
      <c r="AH35" s="239">
        <v>595</v>
      </c>
      <c r="AI35" s="239">
        <v>595</v>
      </c>
      <c r="AJ35" s="239">
        <v>150</v>
      </c>
      <c r="AK35" s="239">
        <v>85</v>
      </c>
      <c r="AL35" s="190">
        <v>25.906735751295336</v>
      </c>
      <c r="AM35" s="190">
        <v>715.09326424870471</v>
      </c>
      <c r="AN35" s="190">
        <v>4</v>
      </c>
      <c r="AO35" s="206"/>
      <c r="AP35" s="206" t="s">
        <v>1987</v>
      </c>
      <c r="AQ35" s="447" t="s">
        <v>7</v>
      </c>
      <c r="AR35" s="239">
        <v>148</v>
      </c>
      <c r="AS35" s="239">
        <v>15</v>
      </c>
      <c r="AT35" s="239"/>
      <c r="AU35" s="239" t="s">
        <v>1543</v>
      </c>
      <c r="AV35" s="239"/>
      <c r="AW35" s="239" t="s">
        <v>1395</v>
      </c>
      <c r="AX35" s="239" t="s">
        <v>1542</v>
      </c>
    </row>
    <row r="36" spans="1:69" s="247" customFormat="1" ht="15" customHeight="1" x14ac:dyDescent="0.25">
      <c r="A36" s="243" t="s">
        <v>266</v>
      </c>
      <c r="B36" s="244">
        <v>21232</v>
      </c>
      <c r="C36" s="239">
        <v>628872</v>
      </c>
      <c r="D36" s="239">
        <v>6182043</v>
      </c>
      <c r="E36" s="215" t="s">
        <v>2029</v>
      </c>
      <c r="F36" s="215" t="s">
        <v>1967</v>
      </c>
      <c r="G36" s="215"/>
      <c r="H36" s="227" t="s">
        <v>1395</v>
      </c>
      <c r="I36" s="433">
        <v>24838</v>
      </c>
      <c r="J36" s="433"/>
      <c r="K36" s="433"/>
      <c r="L36" s="437"/>
      <c r="M36" s="437"/>
      <c r="N36" s="437"/>
      <c r="O36" s="437"/>
      <c r="P36" s="437"/>
      <c r="Q36" s="437"/>
      <c r="R36" s="437"/>
      <c r="S36" s="437"/>
      <c r="T36" s="454">
        <v>0.9</v>
      </c>
      <c r="U36" s="437"/>
      <c r="V36" s="437"/>
      <c r="W36" s="437"/>
      <c r="X36" s="437"/>
      <c r="Y36" s="437"/>
      <c r="Z36" s="437"/>
      <c r="AA36" s="437"/>
      <c r="AB36" s="437"/>
      <c r="AC36" s="437"/>
      <c r="AD36" s="437">
        <v>105</v>
      </c>
      <c r="AF36" s="437"/>
      <c r="AG36" s="437">
        <v>543</v>
      </c>
      <c r="AH36" s="239">
        <v>594</v>
      </c>
      <c r="AI36" s="239">
        <v>594</v>
      </c>
      <c r="AJ36" s="239">
        <v>250</v>
      </c>
      <c r="AK36" s="239">
        <v>70</v>
      </c>
      <c r="AL36" s="190">
        <v>21.334958854007922</v>
      </c>
      <c r="AM36" s="190">
        <v>684.66504114599206</v>
      </c>
      <c r="AN36" s="190">
        <v>5</v>
      </c>
      <c r="AO36" s="206"/>
      <c r="AP36" s="218" t="s">
        <v>2079</v>
      </c>
      <c r="AQ36" s="447" t="s">
        <v>1897</v>
      </c>
      <c r="AR36" s="218" t="s">
        <v>2150</v>
      </c>
      <c r="AS36" s="218"/>
      <c r="AT36" s="239"/>
      <c r="AU36" s="239" t="s">
        <v>1547</v>
      </c>
      <c r="AV36" s="239"/>
      <c r="AW36" s="239" t="s">
        <v>1395</v>
      </c>
      <c r="AX36" s="239" t="s">
        <v>1546</v>
      </c>
    </row>
    <row r="37" spans="1:69" s="247" customFormat="1" ht="15" customHeight="1" x14ac:dyDescent="0.25">
      <c r="A37" s="285" t="s">
        <v>268</v>
      </c>
      <c r="B37" s="286">
        <v>21695</v>
      </c>
      <c r="C37" s="287">
        <v>638476</v>
      </c>
      <c r="D37" s="287">
        <v>6193914</v>
      </c>
      <c r="E37" s="215" t="s">
        <v>2029</v>
      </c>
      <c r="F37" s="215" t="s">
        <v>1967</v>
      </c>
      <c r="G37" s="205"/>
      <c r="H37" s="227" t="s">
        <v>1395</v>
      </c>
      <c r="I37" s="433">
        <v>25051</v>
      </c>
      <c r="J37" s="433"/>
      <c r="K37" s="433"/>
      <c r="L37" s="437"/>
      <c r="M37" s="437"/>
      <c r="N37" s="437"/>
      <c r="O37" s="437"/>
      <c r="P37" s="437"/>
      <c r="Q37" s="437"/>
      <c r="R37" s="437"/>
      <c r="S37" s="437"/>
      <c r="T37" s="437">
        <v>0.01</v>
      </c>
      <c r="U37" s="437"/>
      <c r="V37" s="437"/>
      <c r="W37" s="437"/>
      <c r="X37" s="437"/>
      <c r="Y37" s="437"/>
      <c r="Z37" s="437"/>
      <c r="AA37" s="437"/>
      <c r="AB37" s="437"/>
      <c r="AC37" s="437"/>
      <c r="AD37" s="437">
        <v>72</v>
      </c>
      <c r="AF37" s="437">
        <v>115</v>
      </c>
      <c r="AG37" s="437">
        <v>17.3</v>
      </c>
      <c r="AH37" s="239">
        <v>595</v>
      </c>
      <c r="AI37" s="239">
        <v>595</v>
      </c>
      <c r="AJ37" s="239">
        <v>130</v>
      </c>
      <c r="AK37" s="239">
        <v>58</v>
      </c>
      <c r="AL37" s="190">
        <v>17.677537336177995</v>
      </c>
      <c r="AM37" s="190">
        <v>690.32246266382197</v>
      </c>
      <c r="AN37" s="190">
        <v>4</v>
      </c>
      <c r="AO37" s="206"/>
      <c r="AP37" s="241" t="s">
        <v>1975</v>
      </c>
      <c r="AQ37" s="447" t="s">
        <v>7</v>
      </c>
      <c r="AR37" s="206" t="s">
        <v>2062</v>
      </c>
      <c r="AS37" s="239">
        <v>60</v>
      </c>
      <c r="AT37" s="419" t="s">
        <v>1549</v>
      </c>
      <c r="AU37" s="239" t="s">
        <v>1550</v>
      </c>
      <c r="AV37" s="239"/>
      <c r="AW37" s="239" t="s">
        <v>1395</v>
      </c>
      <c r="AX37" s="239" t="s">
        <v>1548</v>
      </c>
    </row>
    <row r="38" spans="1:69" s="247" customFormat="1" ht="15" customHeight="1" x14ac:dyDescent="0.25">
      <c r="A38" s="243" t="s">
        <v>371</v>
      </c>
      <c r="B38" s="244">
        <v>29627</v>
      </c>
      <c r="C38" s="239">
        <v>681074</v>
      </c>
      <c r="D38" s="239">
        <v>6178598</v>
      </c>
      <c r="E38" s="215" t="s">
        <v>2029</v>
      </c>
      <c r="F38" s="215" t="s">
        <v>1967</v>
      </c>
      <c r="G38" s="215"/>
      <c r="H38" s="227" t="s">
        <v>1583</v>
      </c>
      <c r="I38" s="433">
        <v>27030</v>
      </c>
      <c r="J38" s="433"/>
      <c r="K38" s="433"/>
      <c r="L38" s="437"/>
      <c r="M38" s="437"/>
      <c r="N38" s="437"/>
      <c r="O38" s="437"/>
      <c r="P38" s="437"/>
      <c r="Q38" s="437">
        <v>432.8</v>
      </c>
      <c r="R38" s="437"/>
      <c r="S38" s="437"/>
      <c r="T38" s="437">
        <v>0.16</v>
      </c>
      <c r="U38" s="437"/>
      <c r="V38" s="437">
        <v>250.8</v>
      </c>
      <c r="W38" s="437"/>
      <c r="X38" s="437"/>
      <c r="Y38" s="437"/>
      <c r="Z38" s="437"/>
      <c r="AA38" s="437"/>
      <c r="AB38" s="437"/>
      <c r="AC38" s="454">
        <v>700</v>
      </c>
      <c r="AD38" s="454">
        <v>2910</v>
      </c>
      <c r="AF38" s="437">
        <v>5249</v>
      </c>
      <c r="AG38" s="437">
        <v>2108</v>
      </c>
      <c r="AH38" s="239">
        <v>598</v>
      </c>
      <c r="AI38" s="239">
        <v>598</v>
      </c>
      <c r="AJ38" s="239">
        <v>370</v>
      </c>
      <c r="AK38" s="239">
        <v>2</v>
      </c>
      <c r="AL38" s="190">
        <v>0.6095702529716549</v>
      </c>
      <c r="AM38" s="190">
        <v>608.39042974702829</v>
      </c>
      <c r="AN38" s="239">
        <v>160</v>
      </c>
      <c r="AO38" s="246"/>
      <c r="AP38" s="242" t="s">
        <v>1952</v>
      </c>
      <c r="AQ38" s="447" t="s">
        <v>1897</v>
      </c>
      <c r="AR38" s="242" t="s">
        <v>2491</v>
      </c>
      <c r="AS38" s="239">
        <v>168</v>
      </c>
      <c r="AT38" s="239"/>
      <c r="AU38" s="239" t="s">
        <v>1584</v>
      </c>
      <c r="AV38" s="239"/>
      <c r="AW38" s="239" t="s">
        <v>1583</v>
      </c>
      <c r="AX38" s="239" t="s">
        <v>1430</v>
      </c>
    </row>
    <row r="39" spans="1:69" s="214" customFormat="1" ht="15" customHeight="1" x14ac:dyDescent="0.25">
      <c r="A39" s="243" t="s">
        <v>962</v>
      </c>
      <c r="B39" s="244">
        <v>103011</v>
      </c>
      <c r="C39" s="239">
        <v>682550</v>
      </c>
      <c r="D39" s="239">
        <v>6210030</v>
      </c>
      <c r="E39" s="215" t="s">
        <v>2029</v>
      </c>
      <c r="F39" s="445" t="s">
        <v>1965</v>
      </c>
      <c r="G39" s="215"/>
      <c r="H39" s="227" t="s">
        <v>1395</v>
      </c>
      <c r="I39" s="433">
        <v>367</v>
      </c>
      <c r="J39" s="433"/>
      <c r="K39" s="433"/>
      <c r="L39" s="437"/>
      <c r="M39" s="437"/>
      <c r="N39" s="437"/>
      <c r="O39" s="437"/>
      <c r="P39" s="437"/>
      <c r="Q39" s="437"/>
      <c r="R39" s="437"/>
      <c r="S39" s="437"/>
      <c r="T39" s="455">
        <v>1</v>
      </c>
      <c r="U39" s="473"/>
      <c r="V39" s="437"/>
      <c r="W39" s="437"/>
      <c r="X39" s="437"/>
      <c r="Y39" s="437"/>
      <c r="Z39" s="437"/>
      <c r="AA39" s="437"/>
      <c r="AB39" s="437"/>
      <c r="AC39" s="437"/>
      <c r="AD39" s="437"/>
      <c r="AE39" s="247"/>
      <c r="AF39" s="437"/>
      <c r="AG39" s="437">
        <v>300</v>
      </c>
      <c r="AH39" s="239"/>
      <c r="AI39" s="446">
        <v>633</v>
      </c>
      <c r="AJ39" s="239">
        <v>12</v>
      </c>
      <c r="AK39" s="239">
        <v>6</v>
      </c>
      <c r="AL39" s="190">
        <v>1.8287107589149649</v>
      </c>
      <c r="AM39" s="190">
        <v>668.17128924108499</v>
      </c>
      <c r="AN39" s="190"/>
      <c r="AO39" s="246"/>
      <c r="AP39" s="239"/>
      <c r="AQ39" s="447" t="s">
        <v>7</v>
      </c>
      <c r="AR39" s="239"/>
      <c r="AS39" s="239"/>
      <c r="AT39" s="239"/>
      <c r="AU39" s="239"/>
      <c r="AV39" s="239"/>
      <c r="AW39" s="239" t="s">
        <v>1395</v>
      </c>
      <c r="AX39" s="239" t="s">
        <v>1450</v>
      </c>
      <c r="AY39" s="247"/>
      <c r="AZ39" s="247"/>
      <c r="BA39" s="247"/>
      <c r="BB39" s="247"/>
      <c r="BC39" s="247"/>
      <c r="BD39" s="247"/>
      <c r="BE39" s="247"/>
      <c r="BF39" s="247"/>
      <c r="BG39" s="247"/>
      <c r="BH39" s="247"/>
      <c r="BI39" s="247"/>
      <c r="BJ39" s="247"/>
      <c r="BK39" s="247"/>
      <c r="BL39" s="247"/>
      <c r="BM39" s="247"/>
      <c r="BN39" s="247"/>
      <c r="BO39" s="247"/>
      <c r="BP39" s="247"/>
      <c r="BQ39" s="247"/>
    </row>
    <row r="40" spans="1:69" s="214" customFormat="1" ht="15" customHeight="1" x14ac:dyDescent="0.25">
      <c r="A40" s="243" t="s">
        <v>963</v>
      </c>
      <c r="B40" s="244">
        <v>103012</v>
      </c>
      <c r="C40" s="239">
        <v>682550</v>
      </c>
      <c r="D40" s="239">
        <v>6210060</v>
      </c>
      <c r="E40" s="215" t="s">
        <v>2029</v>
      </c>
      <c r="F40" s="445" t="s">
        <v>1965</v>
      </c>
      <c r="G40" s="215"/>
      <c r="H40" s="227" t="s">
        <v>1395</v>
      </c>
      <c r="I40" s="433">
        <v>20090</v>
      </c>
      <c r="J40" s="433"/>
      <c r="K40" s="433"/>
      <c r="L40" s="437"/>
      <c r="M40" s="437"/>
      <c r="N40" s="437"/>
      <c r="O40" s="437"/>
      <c r="P40" s="437"/>
      <c r="Q40" s="437"/>
      <c r="R40" s="437"/>
      <c r="S40" s="437"/>
      <c r="T40" s="455">
        <v>1</v>
      </c>
      <c r="U40" s="473"/>
      <c r="V40" s="437"/>
      <c r="W40" s="437"/>
      <c r="X40" s="437"/>
      <c r="Y40" s="437"/>
      <c r="Z40" s="437"/>
      <c r="AA40" s="437"/>
      <c r="AB40" s="437"/>
      <c r="AC40" s="437"/>
      <c r="AD40" s="437"/>
      <c r="AE40" s="247"/>
      <c r="AF40" s="437"/>
      <c r="AG40" s="437">
        <v>340</v>
      </c>
      <c r="AH40" s="239"/>
      <c r="AI40" s="446">
        <v>633</v>
      </c>
      <c r="AJ40" s="239">
        <v>12</v>
      </c>
      <c r="AK40" s="239">
        <v>6</v>
      </c>
      <c r="AL40" s="190">
        <v>1.8287107589149649</v>
      </c>
      <c r="AM40" s="190">
        <v>670.17128924108499</v>
      </c>
      <c r="AN40" s="190"/>
      <c r="AO40" s="246"/>
      <c r="AP40" s="239"/>
      <c r="AQ40" s="447" t="s">
        <v>7</v>
      </c>
      <c r="AR40" s="239"/>
      <c r="AS40" s="239"/>
      <c r="AT40" s="239"/>
      <c r="AU40" s="239" t="s">
        <v>1405</v>
      </c>
      <c r="AV40" s="239"/>
      <c r="AW40" s="239" t="s">
        <v>1395</v>
      </c>
      <c r="AX40" s="239" t="s">
        <v>1450</v>
      </c>
      <c r="AY40" s="247"/>
      <c r="AZ40" s="247"/>
      <c r="BA40" s="247"/>
      <c r="BB40" s="247"/>
      <c r="BC40" s="247"/>
      <c r="BD40" s="247"/>
      <c r="BE40" s="247"/>
      <c r="BF40" s="247"/>
      <c r="BG40" s="247"/>
      <c r="BH40" s="247"/>
      <c r="BI40" s="247"/>
      <c r="BJ40" s="247"/>
      <c r="BK40" s="247"/>
      <c r="BL40" s="247"/>
      <c r="BM40" s="247"/>
      <c r="BN40" s="247"/>
      <c r="BO40" s="247"/>
      <c r="BP40" s="247"/>
      <c r="BQ40" s="247"/>
    </row>
    <row r="41" spans="1:69" s="214" customFormat="1" ht="15" customHeight="1" x14ac:dyDescent="0.25">
      <c r="A41" s="243" t="s">
        <v>965</v>
      </c>
      <c r="B41" s="244">
        <v>103013</v>
      </c>
      <c r="C41" s="239">
        <v>682550</v>
      </c>
      <c r="D41" s="239">
        <v>6210090</v>
      </c>
      <c r="E41" s="215" t="s">
        <v>2029</v>
      </c>
      <c r="F41" s="445" t="s">
        <v>1965</v>
      </c>
      <c r="G41" s="215"/>
      <c r="H41" s="227" t="s">
        <v>1395</v>
      </c>
      <c r="I41" s="433">
        <v>367</v>
      </c>
      <c r="J41" s="433"/>
      <c r="K41" s="433"/>
      <c r="L41" s="437"/>
      <c r="M41" s="437"/>
      <c r="N41" s="437"/>
      <c r="O41" s="437"/>
      <c r="P41" s="437"/>
      <c r="Q41" s="437"/>
      <c r="R41" s="437"/>
      <c r="S41" s="437"/>
      <c r="T41" s="437"/>
      <c r="U41" s="437"/>
      <c r="V41" s="437"/>
      <c r="W41" s="437"/>
      <c r="X41" s="437"/>
      <c r="Y41" s="437"/>
      <c r="Z41" s="437"/>
      <c r="AA41" s="437"/>
      <c r="AB41" s="437"/>
      <c r="AC41" s="437"/>
      <c r="AD41" s="437"/>
      <c r="AE41" s="247"/>
      <c r="AF41" s="437"/>
      <c r="AG41" s="437">
        <v>680</v>
      </c>
      <c r="AH41" s="239"/>
      <c r="AI41" s="446">
        <v>633</v>
      </c>
      <c r="AJ41" s="239">
        <v>12</v>
      </c>
      <c r="AK41" s="239">
        <v>6</v>
      </c>
      <c r="AL41" s="190">
        <v>1.8287107589149649</v>
      </c>
      <c r="AM41" s="190">
        <v>671.17128924108499</v>
      </c>
      <c r="AN41" s="190"/>
      <c r="AO41" s="246"/>
      <c r="AP41" s="239"/>
      <c r="AQ41" s="447" t="s">
        <v>7</v>
      </c>
      <c r="AR41" s="239"/>
      <c r="AS41" s="239"/>
      <c r="AT41" s="239"/>
      <c r="AU41" s="239"/>
      <c r="AV41" s="239"/>
      <c r="AW41" s="239" t="s">
        <v>1395</v>
      </c>
      <c r="AX41" s="239" t="s">
        <v>1450</v>
      </c>
      <c r="AY41" s="247"/>
      <c r="AZ41" s="247"/>
      <c r="BA41" s="247"/>
      <c r="BB41" s="247"/>
      <c r="BC41" s="247"/>
      <c r="BD41" s="247"/>
      <c r="BE41" s="247"/>
      <c r="BF41" s="247"/>
      <c r="BG41" s="247"/>
      <c r="BH41" s="247"/>
      <c r="BI41" s="247"/>
      <c r="BJ41" s="247"/>
      <c r="BK41" s="247"/>
      <c r="BL41" s="247"/>
      <c r="BM41" s="247"/>
      <c r="BN41" s="247"/>
      <c r="BO41" s="247"/>
      <c r="BP41" s="247"/>
      <c r="BQ41" s="247"/>
    </row>
    <row r="42" spans="1:69" s="214" customFormat="1" ht="15" customHeight="1" x14ac:dyDescent="0.25">
      <c r="A42" s="243" t="s">
        <v>966</v>
      </c>
      <c r="B42" s="244">
        <v>103014</v>
      </c>
      <c r="C42" s="239">
        <v>655355</v>
      </c>
      <c r="D42" s="239">
        <v>6187700</v>
      </c>
      <c r="E42" s="215" t="s">
        <v>2029</v>
      </c>
      <c r="F42" s="215" t="s">
        <v>1973</v>
      </c>
      <c r="G42" s="423"/>
      <c r="H42" s="227" t="s">
        <v>1395</v>
      </c>
      <c r="I42" s="433">
        <v>367</v>
      </c>
      <c r="J42" s="433"/>
      <c r="K42" s="433"/>
      <c r="L42" s="437"/>
      <c r="M42" s="437"/>
      <c r="N42" s="437"/>
      <c r="O42" s="437"/>
      <c r="P42" s="437"/>
      <c r="Q42" s="437"/>
      <c r="R42" s="437"/>
      <c r="S42" s="437"/>
      <c r="T42" s="437"/>
      <c r="U42" s="437"/>
      <c r="V42" s="437"/>
      <c r="W42" s="437"/>
      <c r="X42" s="437"/>
      <c r="Y42" s="437"/>
      <c r="Z42" s="437"/>
      <c r="AA42" s="437"/>
      <c r="AB42" s="437"/>
      <c r="AC42" s="437"/>
      <c r="AD42" s="437"/>
      <c r="AE42" s="247"/>
      <c r="AF42" s="437"/>
      <c r="AG42" s="437">
        <v>290</v>
      </c>
      <c r="AH42" s="239"/>
      <c r="AI42" s="446">
        <v>851</v>
      </c>
      <c r="AJ42" s="239">
        <v>12</v>
      </c>
      <c r="AK42" s="239"/>
      <c r="AL42" s="190"/>
      <c r="AM42" s="190"/>
      <c r="AN42" s="190"/>
      <c r="AO42" s="246"/>
      <c r="AP42" s="253" t="s">
        <v>3</v>
      </c>
      <c r="AQ42" s="447" t="s">
        <v>1897</v>
      </c>
      <c r="AR42" s="253" t="s">
        <v>2512</v>
      </c>
      <c r="AS42" s="239"/>
      <c r="AT42" s="239"/>
      <c r="AU42" s="239"/>
      <c r="AV42" s="239"/>
      <c r="AW42" s="239" t="s">
        <v>1395</v>
      </c>
      <c r="AX42" s="239" t="s">
        <v>1433</v>
      </c>
      <c r="AY42" s="247"/>
      <c r="AZ42" s="247"/>
      <c r="BA42" s="247"/>
      <c r="BB42" s="247"/>
      <c r="BC42" s="247"/>
      <c r="BD42" s="247"/>
      <c r="BE42" s="247"/>
      <c r="BF42" s="247"/>
      <c r="BG42" s="247"/>
      <c r="BH42" s="247"/>
      <c r="BI42" s="247"/>
      <c r="BJ42" s="247"/>
      <c r="BK42" s="247"/>
      <c r="BL42" s="247"/>
      <c r="BM42" s="247"/>
      <c r="BN42" s="247"/>
      <c r="BO42" s="247"/>
      <c r="BP42" s="247"/>
      <c r="BQ42" s="247"/>
    </row>
    <row r="43" spans="1:69" s="214" customFormat="1" ht="15" customHeight="1" x14ac:dyDescent="0.25">
      <c r="A43" s="243" t="s">
        <v>970</v>
      </c>
      <c r="B43" s="244">
        <v>103018</v>
      </c>
      <c r="C43" s="239">
        <v>628729</v>
      </c>
      <c r="D43" s="239">
        <v>6182121</v>
      </c>
      <c r="E43" s="215" t="s">
        <v>2029</v>
      </c>
      <c r="F43" s="445" t="s">
        <v>1965</v>
      </c>
      <c r="G43" s="215"/>
      <c r="H43" s="227" t="s">
        <v>1395</v>
      </c>
      <c r="I43" s="433">
        <v>24838</v>
      </c>
      <c r="J43" s="433"/>
      <c r="K43" s="433"/>
      <c r="L43" s="437"/>
      <c r="M43" s="437"/>
      <c r="N43" s="437"/>
      <c r="O43" s="437"/>
      <c r="P43" s="437"/>
      <c r="Q43" s="437"/>
      <c r="R43" s="437"/>
      <c r="S43" s="437"/>
      <c r="T43" s="454">
        <v>1.6</v>
      </c>
      <c r="U43" s="437"/>
      <c r="V43" s="437"/>
      <c r="W43" s="437"/>
      <c r="X43" s="437"/>
      <c r="Y43" s="437"/>
      <c r="Z43" s="437"/>
      <c r="AA43" s="437"/>
      <c r="AB43" s="437"/>
      <c r="AC43" s="437"/>
      <c r="AD43" s="437"/>
      <c r="AE43" s="247"/>
      <c r="AF43" s="437"/>
      <c r="AG43" s="437">
        <v>518</v>
      </c>
      <c r="AH43" s="239"/>
      <c r="AI43" s="446">
        <v>594</v>
      </c>
      <c r="AJ43" s="239">
        <v>160</v>
      </c>
      <c r="AK43" s="239"/>
      <c r="AL43" s="190"/>
      <c r="AM43" s="190"/>
      <c r="AN43" s="211"/>
      <c r="AO43" s="246"/>
      <c r="AP43" s="213"/>
      <c r="AQ43" s="447" t="s">
        <v>1897</v>
      </c>
      <c r="AR43" s="213"/>
      <c r="AS43" s="213"/>
      <c r="AT43" s="239"/>
      <c r="AU43" s="239"/>
      <c r="AV43" s="239"/>
      <c r="AW43" s="239" t="s">
        <v>1395</v>
      </c>
      <c r="AX43" s="239" t="s">
        <v>1546</v>
      </c>
      <c r="AY43" s="247"/>
      <c r="AZ43" s="247"/>
      <c r="BA43" s="247"/>
      <c r="BB43" s="247"/>
      <c r="BC43" s="247"/>
      <c r="BD43" s="247"/>
      <c r="BE43" s="247"/>
      <c r="BF43" s="247"/>
      <c r="BG43" s="247"/>
      <c r="BH43" s="247"/>
      <c r="BI43" s="247"/>
      <c r="BJ43" s="247"/>
      <c r="BK43" s="247"/>
      <c r="BL43" s="247"/>
      <c r="BM43" s="247"/>
      <c r="BN43" s="247"/>
      <c r="BO43" s="247"/>
      <c r="BP43" s="247"/>
      <c r="BQ43" s="247"/>
    </row>
    <row r="44" spans="1:69" ht="15" customHeight="1" x14ac:dyDescent="0.25">
      <c r="A44" s="201" t="s">
        <v>2366</v>
      </c>
      <c r="B44" s="226" t="s">
        <v>2430</v>
      </c>
      <c r="C44" s="204">
        <v>618566.53659999999</v>
      </c>
      <c r="D44" s="204">
        <v>6193154.8959999997</v>
      </c>
      <c r="E44" s="201" t="s">
        <v>2179</v>
      </c>
      <c r="F44" s="5"/>
      <c r="G44" s="205" t="s">
        <v>2206</v>
      </c>
      <c r="H44" s="205"/>
      <c r="I44" s="261"/>
      <c r="J44" s="386">
        <f>VLOOKUP($A44,'Well Survey WQ Data'!A5:AC182,7,FALSE)</f>
        <v>2.8000000000000001E-2</v>
      </c>
      <c r="K44" s="469">
        <v>3.7</v>
      </c>
      <c r="L44" s="386">
        <v>1E-3</v>
      </c>
      <c r="M44" s="392">
        <v>2.1999999999999999E-2</v>
      </c>
      <c r="N44" s="476">
        <v>1047.7151414166667</v>
      </c>
      <c r="O44" s="392">
        <v>0.29199999999999998</v>
      </c>
      <c r="P44" s="469">
        <v>2.4500000000000002</v>
      </c>
      <c r="Q44" s="296">
        <v>71</v>
      </c>
      <c r="R44" s="392">
        <v>1.05</v>
      </c>
      <c r="S44" s="385">
        <v>0.46</v>
      </c>
      <c r="T44" s="395">
        <v>1.117</v>
      </c>
      <c r="U44" s="469">
        <v>7.5999999999999998E-2</v>
      </c>
      <c r="V44" s="296">
        <v>50.7</v>
      </c>
      <c r="W44" s="395">
        <v>0.32400000000000001</v>
      </c>
      <c r="X44" s="390">
        <v>6.0000000000000001E-3</v>
      </c>
      <c r="Y44" s="392"/>
      <c r="Z44" s="392"/>
      <c r="AA44" s="470">
        <f>VLOOKUP($A44,'Well Survey WQ Data'!A5:AE182,23,FALSE)</f>
        <v>10.199999999999999</v>
      </c>
      <c r="AB44" s="471">
        <f>VLOOKUP($A44,'Well Survey WQ Data'!A5:AE182,24,FALSE)</f>
        <v>6.3105005339978648</v>
      </c>
      <c r="AC44" s="397">
        <v>419</v>
      </c>
      <c r="AD44" s="296">
        <v>366</v>
      </c>
      <c r="AE44" s="296" t="s">
        <v>33</v>
      </c>
      <c r="AF44" s="296">
        <f t="shared" ref="AF44:AF75" si="0">S44+R44+Y44+AD44+0.5*N44+O44+Q44+T44+V44+AC44+AA44+Z44</f>
        <v>1443.6765707083334</v>
      </c>
      <c r="AG44" s="296">
        <f t="shared" ref="AG44:AG75" si="1">2.5*Q44+4.12*V44</f>
        <v>386.38400000000001</v>
      </c>
      <c r="AH44" s="201"/>
      <c r="AI44" s="205" t="s">
        <v>2178</v>
      </c>
      <c r="AJ44" s="201">
        <v>322</v>
      </c>
      <c r="AK44" s="201">
        <v>60</v>
      </c>
      <c r="AL44" s="203">
        <v>18.287107589149649</v>
      </c>
      <c r="AM44" s="203">
        <v>876.70186201085039</v>
      </c>
      <c r="AN44" s="201">
        <v>10</v>
      </c>
      <c r="AO44" s="201"/>
      <c r="AP44" s="201" t="s">
        <v>2204</v>
      </c>
      <c r="AQ44" s="447" t="s">
        <v>7</v>
      </c>
      <c r="AR44" s="201" t="s">
        <v>2207</v>
      </c>
      <c r="AS44" s="201">
        <v>115</v>
      </c>
      <c r="AT44" s="201"/>
      <c r="AU44" s="201"/>
      <c r="AV44" s="201"/>
      <c r="AW44" s="205"/>
      <c r="AX44" s="205"/>
      <c r="AY44" s="205"/>
      <c r="AZ44" s="205"/>
      <c r="BA44" s="205"/>
      <c r="BB44" s="205"/>
      <c r="BC44" s="205"/>
      <c r="BD44" s="209"/>
      <c r="BE44" s="209"/>
      <c r="BF44" s="211"/>
      <c r="BG44" s="211"/>
      <c r="BH44" s="212"/>
      <c r="BI44" s="199"/>
      <c r="BJ44" s="199"/>
      <c r="BK44" s="199"/>
      <c r="BL44" s="199"/>
      <c r="BM44" s="199"/>
      <c r="BN44" s="199"/>
      <c r="BO44" s="199"/>
      <c r="BP44" s="199"/>
      <c r="BQ44" s="199"/>
    </row>
    <row r="45" spans="1:69" ht="15" customHeight="1" x14ac:dyDescent="0.25">
      <c r="A45" s="201" t="s">
        <v>2402</v>
      </c>
      <c r="B45" s="226" t="s">
        <v>2429</v>
      </c>
      <c r="C45" s="204">
        <v>619955.24580000003</v>
      </c>
      <c r="D45" s="204">
        <v>6194554.9440000001</v>
      </c>
      <c r="E45" s="201" t="s">
        <v>2179</v>
      </c>
      <c r="F45" s="5"/>
      <c r="G45" s="205" t="s">
        <v>2203</v>
      </c>
      <c r="H45" s="205"/>
      <c r="I45" s="261"/>
      <c r="J45" s="386">
        <f>VLOOKUP($A45,'Well Survey WQ Data'!A6:AC183,7,FALSE)</f>
        <v>1E-3</v>
      </c>
      <c r="K45" s="469">
        <v>0.13</v>
      </c>
      <c r="L45" s="386">
        <v>1E-3</v>
      </c>
      <c r="M45" s="392">
        <v>4.4999999999999998E-2</v>
      </c>
      <c r="N45" s="476">
        <v>618.30701866666652</v>
      </c>
      <c r="O45" s="392">
        <v>0.42899999999999999</v>
      </c>
      <c r="P45" s="469" t="s">
        <v>4634</v>
      </c>
      <c r="Q45" s="296">
        <v>118</v>
      </c>
      <c r="R45" s="392">
        <v>0.43</v>
      </c>
      <c r="S45" s="385">
        <v>0.16</v>
      </c>
      <c r="T45" s="395">
        <v>19.260000000000002</v>
      </c>
      <c r="U45" s="469">
        <v>7.3999999999999996E-2</v>
      </c>
      <c r="V45" s="296">
        <v>51.5</v>
      </c>
      <c r="W45" s="395">
        <v>0.189</v>
      </c>
      <c r="X45" s="390">
        <v>1E-3</v>
      </c>
      <c r="Y45" s="392"/>
      <c r="Z45" s="392"/>
      <c r="AA45" s="470">
        <f>VLOOKUP($A45,'Well Survey WQ Data'!A6:AE183,23,FALSE)</f>
        <v>3.8</v>
      </c>
      <c r="AB45" s="471">
        <f>VLOOKUP($A45,'Well Survey WQ Data'!A6:AE183,24,FALSE)</f>
        <v>5.989627625489498</v>
      </c>
      <c r="AC45" s="394">
        <v>29.8</v>
      </c>
      <c r="AD45" s="296">
        <v>44.5</v>
      </c>
      <c r="AE45" s="296" t="s">
        <v>33</v>
      </c>
      <c r="AF45" s="296">
        <f t="shared" si="0"/>
        <v>577.03250933333311</v>
      </c>
      <c r="AG45" s="296">
        <f t="shared" si="1"/>
        <v>507.18</v>
      </c>
      <c r="AH45" s="201"/>
      <c r="AI45" s="205" t="s">
        <v>2178</v>
      </c>
      <c r="AJ45" s="201">
        <v>302</v>
      </c>
      <c r="AK45" s="201">
        <v>30</v>
      </c>
      <c r="AL45" s="203">
        <v>9.1435537945748244</v>
      </c>
      <c r="AM45" s="203">
        <v>890.28456920542521</v>
      </c>
      <c r="AN45" s="201">
        <v>19</v>
      </c>
      <c r="AO45" s="201"/>
      <c r="AP45" s="201" t="s">
        <v>2204</v>
      </c>
      <c r="AQ45" s="447" t="s">
        <v>7</v>
      </c>
      <c r="AR45" s="201" t="s">
        <v>2205</v>
      </c>
      <c r="AS45" s="201">
        <v>68</v>
      </c>
      <c r="AT45" s="201"/>
      <c r="AU45" s="201"/>
      <c r="AV45" s="201"/>
      <c r="AW45" s="205"/>
      <c r="AX45" s="205"/>
      <c r="AY45" s="205"/>
      <c r="AZ45" s="205"/>
      <c r="BA45" s="205"/>
      <c r="BB45" s="205"/>
      <c r="BC45" s="205"/>
      <c r="BD45" s="209"/>
      <c r="BE45" s="209"/>
      <c r="BF45" s="211"/>
      <c r="BG45" s="211"/>
      <c r="BH45" s="212"/>
      <c r="BI45" s="199"/>
      <c r="BJ45" s="199"/>
      <c r="BK45" s="199"/>
      <c r="BL45" s="199"/>
      <c r="BM45" s="199"/>
      <c r="BN45" s="199"/>
      <c r="BO45" s="199"/>
      <c r="BP45" s="199"/>
      <c r="BQ45" s="199"/>
    </row>
    <row r="46" spans="1:69" ht="15" customHeight="1" x14ac:dyDescent="0.25">
      <c r="A46" s="232" t="s">
        <v>2325</v>
      </c>
      <c r="B46" s="235" t="s">
        <v>2452</v>
      </c>
      <c r="C46" s="229">
        <v>664410.71840000001</v>
      </c>
      <c r="D46" s="229">
        <v>6197098.4720000001</v>
      </c>
      <c r="E46" s="201" t="s">
        <v>2179</v>
      </c>
      <c r="F46" s="5"/>
      <c r="G46" s="205" t="s">
        <v>2178</v>
      </c>
      <c r="H46" s="205"/>
      <c r="I46" s="261"/>
      <c r="J46" s="386">
        <f>VLOOKUP($A46,'Well Survey WQ Data'!A7:AC184,7,FALSE)</f>
        <v>1E-3</v>
      </c>
      <c r="K46" s="469">
        <v>0.18</v>
      </c>
      <c r="L46" s="387">
        <v>1.0999999999999999E-2</v>
      </c>
      <c r="M46" s="392">
        <v>1.2999999999999999E-2</v>
      </c>
      <c r="N46" s="476">
        <v>327.20441325000002</v>
      </c>
      <c r="O46" s="392">
        <v>0.112</v>
      </c>
      <c r="P46" s="469" t="s">
        <v>4634</v>
      </c>
      <c r="Q46" s="296">
        <v>146</v>
      </c>
      <c r="R46" s="392">
        <v>0.45</v>
      </c>
      <c r="S46" s="385">
        <v>0.92</v>
      </c>
      <c r="T46" s="395">
        <v>8.4700000000000006</v>
      </c>
      <c r="U46" s="469">
        <v>9.6000000000000002E-2</v>
      </c>
      <c r="V46" s="296">
        <v>16.600000000000001</v>
      </c>
      <c r="W46" s="395">
        <v>0.106</v>
      </c>
      <c r="X46" s="390">
        <v>1E-3</v>
      </c>
      <c r="Y46" s="392">
        <v>1.6</v>
      </c>
      <c r="Z46" s="392"/>
      <c r="AA46" s="470">
        <f>VLOOKUP($A46,'Well Survey WQ Data'!A7:AE184,23,FALSE)</f>
        <v>4.0999999999999996</v>
      </c>
      <c r="AB46" s="471">
        <f>VLOOKUP($A46,'Well Survey WQ Data'!A7:AE184,24,FALSE)</f>
        <v>11.337509433962264</v>
      </c>
      <c r="AC46" s="394">
        <v>12.5</v>
      </c>
      <c r="AD46" s="296">
        <v>224</v>
      </c>
      <c r="AE46" s="296" t="s">
        <v>33</v>
      </c>
      <c r="AF46" s="296">
        <f t="shared" si="0"/>
        <v>578.35420662500019</v>
      </c>
      <c r="AG46" s="296">
        <f t="shared" si="1"/>
        <v>433.392</v>
      </c>
      <c r="AI46" s="239">
        <v>593</v>
      </c>
      <c r="AO46" s="164"/>
      <c r="AP46" s="195"/>
      <c r="AQ46" s="447" t="s">
        <v>7</v>
      </c>
      <c r="AR46" s="195"/>
      <c r="AS46" s="195"/>
      <c r="AT46" s="201"/>
      <c r="AU46" s="201"/>
      <c r="AV46" s="201"/>
      <c r="AW46" s="205"/>
      <c r="AX46" s="205"/>
      <c r="AY46" s="205"/>
      <c r="AZ46" s="205"/>
      <c r="BA46" s="205"/>
      <c r="BB46" s="205"/>
      <c r="BC46" s="205"/>
      <c r="BD46" s="205"/>
      <c r="BE46" s="205"/>
      <c r="BF46" s="211"/>
      <c r="BG46" s="211"/>
      <c r="BH46" s="212"/>
      <c r="BI46" s="199"/>
      <c r="BJ46" s="199"/>
      <c r="BK46" s="199"/>
      <c r="BL46" s="199"/>
      <c r="BM46" s="199"/>
      <c r="BN46" s="199"/>
      <c r="BO46" s="199"/>
      <c r="BP46" s="199"/>
      <c r="BQ46" s="199"/>
    </row>
    <row r="47" spans="1:69" ht="15" customHeight="1" x14ac:dyDescent="0.25">
      <c r="A47" s="201" t="s">
        <v>2244</v>
      </c>
      <c r="B47" s="226" t="s">
        <v>2431</v>
      </c>
      <c r="C47" s="204">
        <v>678177.89138568996</v>
      </c>
      <c r="D47" s="204">
        <v>6211445.9453102099</v>
      </c>
      <c r="E47" s="201" t="s">
        <v>2179</v>
      </c>
      <c r="F47" s="5"/>
      <c r="G47" s="205" t="s">
        <v>2195</v>
      </c>
      <c r="H47" s="205"/>
      <c r="I47" s="261"/>
      <c r="J47" s="386">
        <f>VLOOKUP($A47,'Well Survey WQ Data'!A8:AC185,7,FALSE)</f>
        <v>1E-3</v>
      </c>
      <c r="K47" s="469">
        <v>0.01</v>
      </c>
      <c r="L47" s="387">
        <v>0.01</v>
      </c>
      <c r="M47" s="392">
        <v>0.50700000000000001</v>
      </c>
      <c r="N47" s="476">
        <v>202.88199050000003</v>
      </c>
      <c r="O47" s="392">
        <v>5.0999999999999997E-2</v>
      </c>
      <c r="P47" s="469" t="s">
        <v>33</v>
      </c>
      <c r="Q47" s="296">
        <v>60.8</v>
      </c>
      <c r="R47" s="392">
        <v>31.2</v>
      </c>
      <c r="S47" s="385">
        <v>0.31</v>
      </c>
      <c r="T47" s="390">
        <v>8.9999999999999993E-3</v>
      </c>
      <c r="U47" s="469">
        <v>3.6999999999999998E-2</v>
      </c>
      <c r="V47" s="296">
        <v>18.100000000000001</v>
      </c>
      <c r="W47" s="390">
        <v>4.0000000000000001E-3</v>
      </c>
      <c r="X47" s="390">
        <v>1E-3</v>
      </c>
      <c r="Y47" s="392">
        <v>14.2</v>
      </c>
      <c r="Z47" s="392">
        <v>0.2</v>
      </c>
      <c r="AA47" s="470">
        <f>VLOOKUP($A47,'Well Survey WQ Data'!A8:AE185,23,FALSE)</f>
        <v>11.2</v>
      </c>
      <c r="AB47" s="471">
        <f>VLOOKUP($A47,'Well Survey WQ Data'!A8:AE185,24,FALSE)</f>
        <v>10.845504307582772</v>
      </c>
      <c r="AC47" s="394">
        <v>6.4</v>
      </c>
      <c r="AD47" s="296">
        <v>31.1</v>
      </c>
      <c r="AE47" s="390">
        <v>9.0000000000000011E-3</v>
      </c>
      <c r="AF47" s="296">
        <f t="shared" si="0"/>
        <v>275.01099524999995</v>
      </c>
      <c r="AG47" s="296">
        <f t="shared" si="1"/>
        <v>226.572</v>
      </c>
      <c r="AH47" s="201"/>
      <c r="AI47" s="239">
        <v>633</v>
      </c>
      <c r="AJ47" s="1">
        <v>115</v>
      </c>
      <c r="AK47" s="1">
        <v>32</v>
      </c>
      <c r="AL47" s="2">
        <v>9.7531240475464784</v>
      </c>
      <c r="AM47" s="2">
        <v>728.24687595245348</v>
      </c>
      <c r="AN47" s="1">
        <v>4</v>
      </c>
      <c r="AO47" s="164" t="s">
        <v>1961</v>
      </c>
      <c r="AP47" s="199" t="s">
        <v>1975</v>
      </c>
      <c r="AQ47" s="447" t="s">
        <v>7</v>
      </c>
      <c r="AR47" s="188" t="s">
        <v>1965</v>
      </c>
      <c r="AS47" s="1">
        <v>40</v>
      </c>
      <c r="AU47" s="201"/>
      <c r="AV47" s="201"/>
      <c r="AW47" s="205"/>
      <c r="AX47" s="205"/>
      <c r="AY47" s="205"/>
      <c r="AZ47" s="205"/>
      <c r="BA47" s="205"/>
      <c r="BB47" s="205"/>
      <c r="BC47" s="205"/>
      <c r="BD47" s="209"/>
      <c r="BE47" s="209"/>
      <c r="BF47" s="211"/>
      <c r="BG47" s="211"/>
      <c r="BH47" s="212"/>
      <c r="BI47" s="199"/>
      <c r="BJ47" s="199"/>
      <c r="BK47" s="199"/>
      <c r="BL47" s="199"/>
      <c r="BM47" s="199"/>
      <c r="BN47" s="199"/>
      <c r="BO47" s="199"/>
      <c r="BP47" s="199"/>
      <c r="BQ47" s="199"/>
    </row>
    <row r="48" spans="1:69" ht="15" customHeight="1" x14ac:dyDescent="0.25">
      <c r="A48" s="201" t="s">
        <v>2270</v>
      </c>
      <c r="B48" s="226" t="s">
        <v>2428</v>
      </c>
      <c r="C48" s="204">
        <v>620448.59096008004</v>
      </c>
      <c r="D48" s="204">
        <v>6181921.5476930495</v>
      </c>
      <c r="E48" s="201" t="s">
        <v>2179</v>
      </c>
      <c r="F48" s="5"/>
      <c r="G48" s="205" t="s">
        <v>489</v>
      </c>
      <c r="H48" s="205"/>
      <c r="I48" s="261"/>
      <c r="J48" s="386">
        <f>VLOOKUP($A48,'Well Survey WQ Data'!A9:AC186,7,FALSE)</f>
        <v>1E-3</v>
      </c>
      <c r="K48" s="469">
        <v>1.3</v>
      </c>
      <c r="L48" s="387">
        <v>0.01</v>
      </c>
      <c r="M48" s="392">
        <v>1.6E-2</v>
      </c>
      <c r="N48" s="476">
        <v>593.39168649999999</v>
      </c>
      <c r="O48" s="392">
        <v>8.6999999999999994E-2</v>
      </c>
      <c r="P48" s="469" t="s">
        <v>4634</v>
      </c>
      <c r="Q48" s="296">
        <v>79.5</v>
      </c>
      <c r="R48" s="392">
        <v>1.92</v>
      </c>
      <c r="S48" s="385">
        <v>1.07</v>
      </c>
      <c r="T48" s="395">
        <v>3.988</v>
      </c>
      <c r="U48" s="469">
        <v>1.7000000000000001E-2</v>
      </c>
      <c r="V48" s="296">
        <v>107</v>
      </c>
      <c r="W48" s="395">
        <v>0.154</v>
      </c>
      <c r="X48" s="390">
        <v>3.0000000000000001E-3</v>
      </c>
      <c r="Y48" s="392">
        <v>0.33</v>
      </c>
      <c r="Z48" s="392"/>
      <c r="AA48" s="470">
        <f>VLOOKUP($A48,'Well Survey WQ Data'!A9:AE186,23,FALSE)</f>
        <v>2.75</v>
      </c>
      <c r="AB48" s="471">
        <f>VLOOKUP($A48,'Well Survey WQ Data'!A9:AE186,24,FALSE)</f>
        <v>8.6207854752580992</v>
      </c>
      <c r="AC48" s="394">
        <v>109.3</v>
      </c>
      <c r="AD48" s="296">
        <v>348</v>
      </c>
      <c r="AE48" s="390">
        <v>1E-3</v>
      </c>
      <c r="AF48" s="296">
        <f t="shared" si="0"/>
        <v>950.64084324999999</v>
      </c>
      <c r="AG48" s="296">
        <f t="shared" si="1"/>
        <v>639.59</v>
      </c>
      <c r="AH48" s="1">
        <v>590</v>
      </c>
      <c r="AI48" s="239">
        <v>590</v>
      </c>
      <c r="AJ48" s="1">
        <v>140</v>
      </c>
      <c r="AK48" s="1">
        <v>84.6</v>
      </c>
      <c r="AL48" s="2">
        <v>25.784821700701002</v>
      </c>
      <c r="AM48" s="2">
        <v>690.21517829929894</v>
      </c>
      <c r="AN48" s="2">
        <v>8</v>
      </c>
      <c r="AO48" s="164" t="s">
        <v>1961</v>
      </c>
      <c r="AP48" s="188" t="s">
        <v>2079</v>
      </c>
      <c r="AQ48" s="447" t="s">
        <v>1897</v>
      </c>
      <c r="AR48" s="188" t="s">
        <v>2145</v>
      </c>
      <c r="AS48" s="188"/>
      <c r="AT48" s="201"/>
      <c r="AU48" s="201"/>
      <c r="AV48" s="201"/>
      <c r="AW48" s="205"/>
      <c r="AX48" s="205"/>
      <c r="AY48" s="205"/>
      <c r="AZ48" s="205"/>
      <c r="BA48" s="205"/>
      <c r="BB48" s="205"/>
      <c r="BC48" s="205"/>
      <c r="BD48" s="209"/>
      <c r="BE48" s="209"/>
      <c r="BF48" s="211"/>
      <c r="BG48" s="211"/>
      <c r="BH48" s="212"/>
      <c r="BI48" s="199"/>
      <c r="BJ48" s="199"/>
      <c r="BK48" s="199"/>
      <c r="BL48" s="199"/>
      <c r="BM48" s="199"/>
      <c r="BN48" s="199"/>
      <c r="BO48" s="199"/>
      <c r="BP48" s="199"/>
      <c r="BQ48" s="199"/>
    </row>
    <row r="49" spans="1:69" ht="15" customHeight="1" x14ac:dyDescent="0.25">
      <c r="A49" s="232" t="s">
        <v>2404</v>
      </c>
      <c r="B49" s="236" t="s">
        <v>2482</v>
      </c>
      <c r="C49" s="229">
        <v>670782.87098772998</v>
      </c>
      <c r="D49" s="229">
        <v>6178164.8849319797</v>
      </c>
      <c r="E49" s="201" t="s">
        <v>2179</v>
      </c>
      <c r="F49" s="5"/>
      <c r="G49" s="205" t="s">
        <v>939</v>
      </c>
      <c r="H49" s="205"/>
      <c r="I49" s="261"/>
      <c r="J49" s="386">
        <f>VLOOKUP($A49,'Well Survey WQ Data'!A10:AC187,7,FALSE)</f>
        <v>9.0143978320000005E-4</v>
      </c>
      <c r="K49" s="469" t="s">
        <v>4634</v>
      </c>
      <c r="L49" s="386">
        <v>5.0000000000000001E-3</v>
      </c>
      <c r="M49" s="392">
        <v>0.21750000000000003</v>
      </c>
      <c r="N49" s="476">
        <v>778.47701116666656</v>
      </c>
      <c r="O49" s="392">
        <v>0.79349999999999998</v>
      </c>
      <c r="P49" s="469" t="s">
        <v>4634</v>
      </c>
      <c r="Q49" s="296">
        <v>10.1</v>
      </c>
      <c r="R49" s="392">
        <v>0.73280000000000001</v>
      </c>
      <c r="S49" s="385">
        <v>0.94100000000000006</v>
      </c>
      <c r="T49" s="390">
        <v>8.0000000000000002E-3</v>
      </c>
      <c r="U49" s="469">
        <v>0.13250000000000001</v>
      </c>
      <c r="V49" s="296">
        <v>5.55</v>
      </c>
      <c r="W49" s="390">
        <v>1E-3</v>
      </c>
      <c r="X49" s="390">
        <v>1E-3</v>
      </c>
      <c r="Y49" s="392">
        <v>0.41594999999999999</v>
      </c>
      <c r="Z49" s="392"/>
      <c r="AA49" s="470">
        <f>VLOOKUP($A49,'Well Survey WQ Data'!A10:AE187,23,FALSE)</f>
        <v>2</v>
      </c>
      <c r="AB49" s="471">
        <f>VLOOKUP($A49,'Well Survey WQ Data'!A10:AE187,24,FALSE)</f>
        <v>6.9415505873976509</v>
      </c>
      <c r="AC49" s="397">
        <v>261</v>
      </c>
      <c r="AD49" s="296">
        <v>32.865499999999997</v>
      </c>
      <c r="AE49" s="390">
        <v>2E-3</v>
      </c>
      <c r="AF49" s="296">
        <f t="shared" si="0"/>
        <v>703.64525558333321</v>
      </c>
      <c r="AG49" s="296">
        <f t="shared" si="1"/>
        <v>48.116</v>
      </c>
      <c r="AH49" s="1">
        <v>593</v>
      </c>
      <c r="AI49" s="239">
        <v>593</v>
      </c>
      <c r="AJ49" s="1">
        <v>220</v>
      </c>
      <c r="AN49" s="2">
        <v>2.5</v>
      </c>
      <c r="AO49" s="164"/>
      <c r="AP49" s="161" t="s">
        <v>1972</v>
      </c>
      <c r="AQ49" s="447" t="s">
        <v>7</v>
      </c>
      <c r="AR49" s="161">
        <v>120</v>
      </c>
      <c r="AS49" s="1">
        <v>26</v>
      </c>
      <c r="AT49" s="1" t="s">
        <v>1857</v>
      </c>
      <c r="AU49" s="1" t="s">
        <v>1858</v>
      </c>
      <c r="AX49" s="205"/>
      <c r="AY49" s="205"/>
      <c r="AZ49" s="205"/>
      <c r="BA49" s="205"/>
      <c r="BB49" s="205"/>
      <c r="BC49" s="205"/>
      <c r="BD49" s="205"/>
      <c r="BE49" s="205"/>
      <c r="BF49" s="211"/>
      <c r="BG49" s="211"/>
      <c r="BH49" s="212"/>
      <c r="BI49" s="199"/>
      <c r="BJ49" s="199"/>
      <c r="BK49" s="199"/>
      <c r="BL49" s="199"/>
      <c r="BM49" s="199"/>
      <c r="BN49" s="199"/>
      <c r="BO49" s="199"/>
      <c r="BP49" s="199"/>
      <c r="BQ49" s="199"/>
    </row>
    <row r="50" spans="1:69" ht="15" customHeight="1" x14ac:dyDescent="0.25">
      <c r="A50" s="269" t="s">
        <v>2352</v>
      </c>
      <c r="B50" s="265" t="s">
        <v>2464</v>
      </c>
      <c r="C50" s="271">
        <v>648588.26908710995</v>
      </c>
      <c r="D50" s="271">
        <v>6217687.1425019596</v>
      </c>
      <c r="E50" s="201" t="s">
        <v>2179</v>
      </c>
      <c r="F50" s="5"/>
      <c r="G50" s="205" t="s">
        <v>2178</v>
      </c>
      <c r="H50" s="205"/>
      <c r="I50" s="261"/>
      <c r="J50" s="386">
        <f>VLOOKUP($A50,'Well Survey WQ Data'!A11:AC188,7,FALSE)</f>
        <v>1E-3</v>
      </c>
      <c r="K50" s="469" t="s">
        <v>4634</v>
      </c>
      <c r="L50" s="386">
        <v>1E-3</v>
      </c>
      <c r="M50" s="392">
        <v>4.7E-2</v>
      </c>
      <c r="N50" s="476">
        <v>427.37421808333329</v>
      </c>
      <c r="O50" s="392">
        <v>7.8E-2</v>
      </c>
      <c r="P50" s="469" t="s">
        <v>4634</v>
      </c>
      <c r="Q50" s="296">
        <v>165</v>
      </c>
      <c r="R50" s="392">
        <v>2.2000000000000002</v>
      </c>
      <c r="S50" s="385">
        <v>0.28000000000000003</v>
      </c>
      <c r="T50" s="390">
        <v>5.0000000000000001E-3</v>
      </c>
      <c r="U50" s="469">
        <v>3.2000000000000001E-2</v>
      </c>
      <c r="V50" s="296">
        <v>47.9</v>
      </c>
      <c r="W50" s="390">
        <v>1E-3</v>
      </c>
      <c r="X50" s="390">
        <v>1E-3</v>
      </c>
      <c r="Y50" s="392"/>
      <c r="Z50" s="392"/>
      <c r="AA50" s="470">
        <f>VLOOKUP($A50,'Well Survey WQ Data'!A11:AE188,23,FALSE)</f>
        <v>1.4</v>
      </c>
      <c r="AB50" s="471">
        <f>VLOOKUP($A50,'Well Survey WQ Data'!A11:AE188,24,FALSE)</f>
        <v>11.337509433962264</v>
      </c>
      <c r="AC50" s="394">
        <v>18.100000000000001</v>
      </c>
      <c r="AD50" s="296">
        <v>236</v>
      </c>
      <c r="AE50" s="390">
        <v>1.2E-2</v>
      </c>
      <c r="AF50" s="296">
        <f t="shared" si="0"/>
        <v>684.65010904166661</v>
      </c>
      <c r="AG50" s="296">
        <f t="shared" si="1"/>
        <v>609.84799999999996</v>
      </c>
      <c r="AH50" s="201"/>
      <c r="AI50" s="218">
        <v>634</v>
      </c>
      <c r="AO50" s="198"/>
      <c r="AP50" s="199"/>
      <c r="AQ50" s="447" t="s">
        <v>7</v>
      </c>
      <c r="AR50" s="199"/>
      <c r="AS50" s="201"/>
      <c r="AT50" s="201"/>
      <c r="AU50" s="201"/>
      <c r="AV50" s="201"/>
      <c r="AW50" s="205"/>
      <c r="AX50" s="205"/>
      <c r="AY50" s="205"/>
      <c r="AZ50" s="205"/>
      <c r="BA50" s="205"/>
      <c r="BB50" s="205"/>
      <c r="BC50" s="205"/>
      <c r="BD50" s="205"/>
      <c r="BE50" s="205"/>
      <c r="BF50" s="211"/>
      <c r="BG50" s="211"/>
      <c r="BH50" s="212"/>
      <c r="BI50" s="199"/>
      <c r="BJ50" s="199"/>
      <c r="BK50" s="199"/>
      <c r="BL50" s="199"/>
      <c r="BM50" s="199"/>
      <c r="BN50" s="199"/>
      <c r="BO50" s="199"/>
      <c r="BP50" s="199"/>
      <c r="BQ50" s="199"/>
    </row>
    <row r="51" spans="1:69" ht="15" customHeight="1" x14ac:dyDescent="0.25">
      <c r="A51" s="232" t="s">
        <v>2372</v>
      </c>
      <c r="B51" s="236" t="s">
        <v>2471</v>
      </c>
      <c r="C51" s="229">
        <v>642487.56810000003</v>
      </c>
      <c r="D51" s="229">
        <v>6190325.0970000001</v>
      </c>
      <c r="E51" s="201" t="s">
        <v>2179</v>
      </c>
      <c r="F51" s="5"/>
      <c r="G51" s="205" t="s">
        <v>4562</v>
      </c>
      <c r="H51" s="205"/>
      <c r="I51" s="261"/>
      <c r="J51" s="386">
        <f>VLOOKUP($A51,'Well Survey WQ Data'!A12:AC189,7,FALSE)</f>
        <v>4.0000000000000001E-3</v>
      </c>
      <c r="K51" s="469">
        <v>1.35</v>
      </c>
      <c r="L51" s="387">
        <v>1.2999999999999999E-2</v>
      </c>
      <c r="M51" s="392">
        <v>8.9999999999999993E-3</v>
      </c>
      <c r="N51" s="476">
        <v>1001.9522864166668</v>
      </c>
      <c r="O51" s="392">
        <v>0.28799999999999998</v>
      </c>
      <c r="P51" s="469" t="s">
        <v>4634</v>
      </c>
      <c r="Q51" s="296">
        <v>86.9</v>
      </c>
      <c r="R51" s="392">
        <v>8.2100000000000009</v>
      </c>
      <c r="S51" s="385">
        <v>0.6</v>
      </c>
      <c r="T51" s="395">
        <v>6.665</v>
      </c>
      <c r="U51" s="469">
        <v>3.3000000000000002E-2</v>
      </c>
      <c r="V51" s="296">
        <v>55.9</v>
      </c>
      <c r="W51" s="395">
        <v>0.379</v>
      </c>
      <c r="X51" s="390">
        <v>1E-3</v>
      </c>
      <c r="Y51" s="392"/>
      <c r="Z51" s="392"/>
      <c r="AA51" s="470">
        <f>VLOOKUP($A51,'Well Survey WQ Data'!A12:AE189,23,FALSE)</f>
        <v>5.8</v>
      </c>
      <c r="AB51" s="471">
        <f>VLOOKUP($A51,'Well Survey WQ Data'!A12:AE189,24,FALSE)</f>
        <v>8.5780024207903161</v>
      </c>
      <c r="AC51" s="397">
        <v>346</v>
      </c>
      <c r="AD51" s="296">
        <v>443</v>
      </c>
      <c r="AE51" s="390">
        <v>2.1999999999999999E-2</v>
      </c>
      <c r="AF51" s="296">
        <f t="shared" si="0"/>
        <v>1454.3391432083336</v>
      </c>
      <c r="AG51" s="296">
        <f t="shared" si="1"/>
        <v>447.55799999999999</v>
      </c>
      <c r="AI51" s="242" t="s">
        <v>1965</v>
      </c>
      <c r="AO51" s="164"/>
      <c r="AP51" s="159"/>
      <c r="AQ51" s="449" t="s">
        <v>1897</v>
      </c>
      <c r="AR51" s="161"/>
      <c r="AT51" s="201"/>
      <c r="AU51" s="201"/>
      <c r="AV51" s="201"/>
      <c r="AW51" s="205"/>
      <c r="AX51" s="205"/>
      <c r="AY51" s="205"/>
      <c r="AZ51" s="205"/>
      <c r="BA51" s="205"/>
      <c r="BB51" s="205"/>
      <c r="BC51" s="205"/>
      <c r="BD51" s="205"/>
      <c r="BE51" s="205"/>
      <c r="BF51" s="211"/>
      <c r="BG51" s="211"/>
      <c r="BH51" s="212"/>
      <c r="BI51" s="199"/>
      <c r="BJ51" s="199"/>
      <c r="BK51" s="199"/>
      <c r="BL51" s="199"/>
      <c r="BM51" s="199"/>
      <c r="BN51" s="199"/>
      <c r="BO51" s="199"/>
      <c r="BP51" s="199"/>
      <c r="BQ51" s="199"/>
    </row>
    <row r="52" spans="1:69" ht="15" customHeight="1" x14ac:dyDescent="0.25">
      <c r="A52" s="201" t="s">
        <v>2394</v>
      </c>
      <c r="B52" s="226" t="s">
        <v>2427</v>
      </c>
      <c r="C52" s="204">
        <v>643129.83550000004</v>
      </c>
      <c r="D52" s="204">
        <v>6185425.3269999996</v>
      </c>
      <c r="E52" s="201" t="s">
        <v>2179</v>
      </c>
      <c r="F52" s="5"/>
      <c r="G52" s="205" t="s">
        <v>4563</v>
      </c>
      <c r="H52" s="205"/>
      <c r="I52" s="261"/>
      <c r="J52" s="386">
        <f>VLOOKUP($A52,'Well Survey WQ Data'!A13:AC190,7,FALSE)</f>
        <v>1E-3</v>
      </c>
      <c r="K52" s="469">
        <v>1.605</v>
      </c>
      <c r="L52" s="387">
        <v>1.0499999999999999E-2</v>
      </c>
      <c r="M52" s="392">
        <v>6.0000000000000001E-3</v>
      </c>
      <c r="N52" s="476">
        <v>1076.6982829166664</v>
      </c>
      <c r="O52" s="392">
        <v>0.49299999999999999</v>
      </c>
      <c r="P52" s="469">
        <v>0.35880000000000001</v>
      </c>
      <c r="Q52" s="296">
        <v>201.5</v>
      </c>
      <c r="R52" s="392">
        <v>8.9755000000000003</v>
      </c>
      <c r="S52" s="385">
        <v>1.1072500000000001</v>
      </c>
      <c r="T52" s="395">
        <v>1.659</v>
      </c>
      <c r="U52" s="469">
        <v>0.1</v>
      </c>
      <c r="V52" s="296">
        <v>102.5</v>
      </c>
      <c r="W52" s="395">
        <v>1.7849999999999999</v>
      </c>
      <c r="X52" s="390">
        <v>1E-3</v>
      </c>
      <c r="Y52" s="392"/>
      <c r="Z52" s="392"/>
      <c r="AA52" s="470">
        <f>VLOOKUP($A52,'Well Survey WQ Data'!A13:AE190,23,FALSE)</f>
        <v>6.05</v>
      </c>
      <c r="AB52" s="471">
        <f>VLOOKUP($A52,'Well Survey WQ Data'!A13:AE190,24,FALSE)</f>
        <v>13.12370195799217</v>
      </c>
      <c r="AC52" s="397">
        <v>501.5</v>
      </c>
      <c r="AD52" s="388">
        <v>1182</v>
      </c>
      <c r="AE52" s="390">
        <v>1.0499999999999999E-2</v>
      </c>
      <c r="AF52" s="296">
        <f t="shared" si="0"/>
        <v>2544.1338914583334</v>
      </c>
      <c r="AG52" s="296">
        <f t="shared" si="1"/>
        <v>926.05</v>
      </c>
      <c r="AH52" s="201"/>
      <c r="AI52" s="239">
        <v>591</v>
      </c>
      <c r="AJ52" s="1">
        <v>320</v>
      </c>
      <c r="AK52" s="1">
        <v>110</v>
      </c>
      <c r="AL52" s="2">
        <v>33.526363913441024</v>
      </c>
      <c r="AM52" s="2">
        <v>690.47363608655894</v>
      </c>
      <c r="AN52" s="2">
        <v>10</v>
      </c>
      <c r="AO52" s="164" t="s">
        <v>1961</v>
      </c>
      <c r="AP52" s="161" t="s">
        <v>1987</v>
      </c>
      <c r="AQ52" s="447" t="s">
        <v>7</v>
      </c>
      <c r="AR52" s="199" t="s">
        <v>2200</v>
      </c>
      <c r="AT52" s="201"/>
      <c r="AU52" s="201"/>
      <c r="AV52" s="201"/>
      <c r="AW52" s="205"/>
      <c r="AX52" s="205"/>
      <c r="AY52" s="205"/>
      <c r="AZ52" s="205"/>
      <c r="BA52" s="205"/>
      <c r="BB52" s="205"/>
      <c r="BC52" s="205"/>
      <c r="BD52" s="209"/>
      <c r="BE52" s="209"/>
      <c r="BF52" s="211"/>
      <c r="BG52" s="211"/>
      <c r="BH52" s="212"/>
      <c r="BI52" s="199"/>
      <c r="BJ52" s="199"/>
      <c r="BK52" s="199"/>
      <c r="BL52" s="199"/>
      <c r="BM52" s="199"/>
      <c r="BN52" s="199"/>
      <c r="BO52" s="199"/>
      <c r="BP52" s="199"/>
      <c r="BQ52" s="199"/>
    </row>
    <row r="53" spans="1:69" ht="15" customHeight="1" x14ac:dyDescent="0.25">
      <c r="A53" s="269" t="s">
        <v>2370</v>
      </c>
      <c r="B53" s="265" t="s">
        <v>2470</v>
      </c>
      <c r="C53" s="271">
        <v>650701.11719999998</v>
      </c>
      <c r="D53" s="271">
        <v>6207046.0199999996</v>
      </c>
      <c r="E53" s="201" t="s">
        <v>2179</v>
      </c>
      <c r="F53" s="5"/>
      <c r="G53" s="205" t="s">
        <v>4564</v>
      </c>
      <c r="H53" s="205"/>
      <c r="I53" s="261"/>
      <c r="J53" s="386">
        <f>VLOOKUP($A53,'Well Survey WQ Data'!A14:AC191,7,FALSE)</f>
        <v>1E-3</v>
      </c>
      <c r="K53" s="469">
        <v>1.77</v>
      </c>
      <c r="L53" s="386">
        <v>8.0000000000000002E-3</v>
      </c>
      <c r="M53" s="392">
        <v>8.9999999999999993E-3</v>
      </c>
      <c r="N53" s="476">
        <v>1043.1388559166667</v>
      </c>
      <c r="O53" s="392">
        <v>0.36</v>
      </c>
      <c r="P53" s="469">
        <v>7.3999999999999996E-2</v>
      </c>
      <c r="Q53" s="296">
        <v>60</v>
      </c>
      <c r="R53" s="392">
        <v>1.58</v>
      </c>
      <c r="S53" s="385">
        <v>0.72</v>
      </c>
      <c r="T53" s="395">
        <v>2.1789999999999998</v>
      </c>
      <c r="U53" s="469">
        <v>0.03</v>
      </c>
      <c r="V53" s="296">
        <v>33.200000000000003</v>
      </c>
      <c r="W53" s="395">
        <v>0.104</v>
      </c>
      <c r="X53" s="390">
        <v>1E-3</v>
      </c>
      <c r="Y53" s="392"/>
      <c r="Z53" s="392"/>
      <c r="AA53" s="470">
        <f>VLOOKUP($A53,'Well Survey WQ Data'!A14:AE191,23,FALSE)</f>
        <v>4.5</v>
      </c>
      <c r="AB53" s="471">
        <f>VLOOKUP($A53,'Well Survey WQ Data'!A14:AE191,24,FALSE)</f>
        <v>6.1393683161267356</v>
      </c>
      <c r="AC53" s="397">
        <v>802</v>
      </c>
      <c r="AD53" s="388">
        <v>1200</v>
      </c>
      <c r="AE53" s="390">
        <v>8.0000000000000002E-3</v>
      </c>
      <c r="AF53" s="296">
        <f t="shared" si="0"/>
        <v>2626.1084279583333</v>
      </c>
      <c r="AG53" s="296">
        <f t="shared" si="1"/>
        <v>286.78399999999999</v>
      </c>
      <c r="AI53" s="239">
        <v>634</v>
      </c>
      <c r="AO53" s="164"/>
      <c r="AP53" s="159"/>
      <c r="AQ53" s="447" t="s">
        <v>7</v>
      </c>
      <c r="AR53" s="161"/>
      <c r="AT53" s="201"/>
      <c r="AU53" s="201"/>
      <c r="AV53" s="201"/>
      <c r="AW53" s="205"/>
      <c r="AX53" s="205"/>
      <c r="AY53" s="205"/>
      <c r="AZ53" s="205"/>
      <c r="BA53" s="205"/>
      <c r="BB53" s="205"/>
      <c r="BC53" s="205"/>
      <c r="BD53" s="205"/>
      <c r="BE53" s="205"/>
      <c r="BF53" s="211"/>
      <c r="BG53" s="211"/>
      <c r="BH53" s="212"/>
      <c r="BI53" s="199"/>
      <c r="BJ53" s="199"/>
      <c r="BK53" s="199"/>
      <c r="BL53" s="199"/>
      <c r="BM53" s="199"/>
      <c r="BN53" s="199"/>
      <c r="BO53" s="199"/>
      <c r="BP53" s="199"/>
      <c r="BQ53" s="199"/>
    </row>
    <row r="54" spans="1:69" ht="15" customHeight="1" x14ac:dyDescent="0.25">
      <c r="A54" s="232" t="s">
        <v>2356</v>
      </c>
      <c r="B54" s="236" t="s">
        <v>2467</v>
      </c>
      <c r="C54" s="229">
        <v>683204.22878498002</v>
      </c>
      <c r="D54" s="229">
        <v>6223642.2523569698</v>
      </c>
      <c r="E54" s="201" t="s">
        <v>2179</v>
      </c>
      <c r="F54" s="5"/>
      <c r="G54" s="205" t="s">
        <v>2178</v>
      </c>
      <c r="H54" s="205"/>
      <c r="I54" s="261"/>
      <c r="J54" s="386">
        <f>VLOOKUP($A54,'Well Survey WQ Data'!A15:AC192,7,FALSE)</f>
        <v>3.0000000000000001E-3</v>
      </c>
      <c r="K54" s="469" t="s">
        <v>4634</v>
      </c>
      <c r="L54" s="386">
        <v>3.0000000000000001E-3</v>
      </c>
      <c r="M54" s="392">
        <v>5.6000000000000001E-2</v>
      </c>
      <c r="N54" s="476">
        <v>202.3735143333333</v>
      </c>
      <c r="O54" s="392">
        <v>1E-3</v>
      </c>
      <c r="P54" s="469" t="s">
        <v>4634</v>
      </c>
      <c r="Q54" s="296">
        <v>57.5</v>
      </c>
      <c r="R54" s="392">
        <v>0.7</v>
      </c>
      <c r="S54" s="385">
        <v>0.23</v>
      </c>
      <c r="T54" s="390">
        <v>0.14399999999999999</v>
      </c>
      <c r="U54" s="469">
        <v>3.0000000000000001E-3</v>
      </c>
      <c r="V54" s="296">
        <v>10.6</v>
      </c>
      <c r="W54" s="390">
        <v>5.0000000000000001E-3</v>
      </c>
      <c r="X54" s="390">
        <v>1E-3</v>
      </c>
      <c r="Y54" s="392"/>
      <c r="Z54" s="392"/>
      <c r="AA54" s="470">
        <f>VLOOKUP($A54,'Well Survey WQ Data'!A15:AE192,23,FALSE)</f>
        <v>0.7</v>
      </c>
      <c r="AB54" s="471">
        <f>VLOOKUP($A54,'Well Survey WQ Data'!A15:AE192,24,FALSE)</f>
        <v>5.5617970808116777</v>
      </c>
      <c r="AC54" s="394">
        <v>3.4</v>
      </c>
      <c r="AD54" s="296">
        <v>20.6</v>
      </c>
      <c r="AE54" s="390">
        <v>8.9999999999999993E-3</v>
      </c>
      <c r="AF54" s="296">
        <f t="shared" si="0"/>
        <v>195.06175716666667</v>
      </c>
      <c r="AG54" s="296">
        <f t="shared" si="1"/>
        <v>187.422</v>
      </c>
      <c r="AH54" s="201"/>
      <c r="AI54" s="218" t="s">
        <v>2178</v>
      </c>
      <c r="AO54" s="198"/>
      <c r="AP54" s="237" t="s">
        <v>2466</v>
      </c>
      <c r="AQ54" s="447" t="s">
        <v>1897</v>
      </c>
      <c r="AR54" s="199"/>
      <c r="AS54" s="201"/>
      <c r="AT54" s="201"/>
      <c r="AU54" s="201"/>
      <c r="AV54" s="201"/>
      <c r="AW54" s="205"/>
      <c r="AX54" s="205"/>
      <c r="AY54" s="205"/>
      <c r="AZ54" s="205"/>
      <c r="BA54" s="205"/>
      <c r="BB54" s="205"/>
      <c r="BC54" s="205"/>
      <c r="BD54" s="205"/>
      <c r="BE54" s="205"/>
      <c r="BF54" s="211"/>
      <c r="BG54" s="211"/>
      <c r="BH54" s="212"/>
      <c r="BI54" s="199"/>
      <c r="BJ54" s="199"/>
      <c r="BK54" s="199"/>
      <c r="BL54" s="199"/>
      <c r="BM54" s="199"/>
      <c r="BN54" s="199"/>
      <c r="BO54" s="199"/>
      <c r="BP54" s="199"/>
      <c r="BQ54" s="199"/>
    </row>
    <row r="55" spans="1:69" ht="15" customHeight="1" x14ac:dyDescent="0.25">
      <c r="A55" s="232" t="s">
        <v>2315</v>
      </c>
      <c r="B55" s="235" t="s">
        <v>2441</v>
      </c>
      <c r="C55" s="229">
        <v>673822.86140000005</v>
      </c>
      <c r="D55" s="229">
        <v>6197289.7479999997</v>
      </c>
      <c r="E55" s="201" t="s">
        <v>2179</v>
      </c>
      <c r="F55" s="5"/>
      <c r="G55" s="205" t="s">
        <v>979</v>
      </c>
      <c r="H55" s="205"/>
      <c r="I55" s="261"/>
      <c r="J55" s="386">
        <f>VLOOKUP($A55,'Well Survey WQ Data'!A16:AC193,7,FALSE)</f>
        <v>3.5000000000000001E-3</v>
      </c>
      <c r="K55" s="469">
        <v>4.9800000000000004</v>
      </c>
      <c r="L55" s="386">
        <v>1E-3</v>
      </c>
      <c r="M55" s="392">
        <v>3.5000000000000001E-3</v>
      </c>
      <c r="N55" s="476">
        <v>709.57849058333318</v>
      </c>
      <c r="O55" s="392">
        <v>1.1280000000000001</v>
      </c>
      <c r="P55" s="469">
        <v>9.5000000000000001E-2</v>
      </c>
      <c r="Q55" s="296">
        <v>423.5</v>
      </c>
      <c r="R55" s="392">
        <v>2.2599999999999998</v>
      </c>
      <c r="S55" s="385"/>
      <c r="T55" s="395">
        <v>14.597000000000001</v>
      </c>
      <c r="U55" s="469">
        <v>0.51800000000000002</v>
      </c>
      <c r="V55" s="296">
        <v>196.5</v>
      </c>
      <c r="W55" s="395">
        <v>0.27400000000000002</v>
      </c>
      <c r="X55" s="390">
        <v>1E-3</v>
      </c>
      <c r="Y55" s="392"/>
      <c r="Z55" s="392"/>
      <c r="AA55" s="470">
        <f>VLOOKUP($A55,'Well Survey WQ Data'!A16:AE193,23,FALSE)</f>
        <v>12.05</v>
      </c>
      <c r="AB55" s="471">
        <f>VLOOKUP($A55,'Well Survey WQ Data'!A16:AE193,24,FALSE)</f>
        <v>8.6849600569597722</v>
      </c>
      <c r="AC55" s="397">
        <v>498</v>
      </c>
      <c r="AD55" s="389">
        <v>2031</v>
      </c>
      <c r="AE55" s="390">
        <v>8.0000000000000002E-3</v>
      </c>
      <c r="AF55" s="296">
        <f t="shared" si="0"/>
        <v>3533.824245291667</v>
      </c>
      <c r="AG55" s="296">
        <f t="shared" si="1"/>
        <v>1868.33</v>
      </c>
      <c r="AH55" s="1">
        <v>0</v>
      </c>
      <c r="AI55" s="239">
        <v>593</v>
      </c>
      <c r="AJ55" s="1">
        <v>80</v>
      </c>
      <c r="AK55" s="1" t="s">
        <v>1961</v>
      </c>
      <c r="AL55" s="2" t="s">
        <v>1961</v>
      </c>
      <c r="AM55" s="2" t="s">
        <v>1961</v>
      </c>
      <c r="AN55" s="2">
        <v>30</v>
      </c>
      <c r="AP55" s="159" t="s">
        <v>1975</v>
      </c>
      <c r="AQ55" s="447" t="s">
        <v>7</v>
      </c>
      <c r="AR55" s="233" t="s">
        <v>1965</v>
      </c>
      <c r="AS55" s="1">
        <v>34</v>
      </c>
      <c r="AT55" s="201"/>
      <c r="AU55" s="201"/>
      <c r="AV55" s="201"/>
      <c r="AW55" s="205"/>
      <c r="AX55" s="205"/>
      <c r="AY55" s="205"/>
      <c r="AZ55" s="205"/>
      <c r="BA55" s="205"/>
      <c r="BB55" s="205"/>
      <c r="BC55" s="205"/>
      <c r="BD55" s="205"/>
      <c r="BE55" s="205"/>
      <c r="BF55" s="211"/>
      <c r="BG55" s="211"/>
      <c r="BH55" s="212"/>
      <c r="BI55" s="199"/>
      <c r="BJ55" s="199"/>
      <c r="BK55" s="199"/>
      <c r="BL55" s="199"/>
      <c r="BM55" s="199"/>
      <c r="BN55" s="199"/>
      <c r="BO55" s="199"/>
      <c r="BP55" s="199"/>
      <c r="BQ55" s="199"/>
    </row>
    <row r="56" spans="1:69" ht="15" customHeight="1" x14ac:dyDescent="0.25">
      <c r="A56" s="232" t="s">
        <v>2323</v>
      </c>
      <c r="B56" s="235" t="s">
        <v>2451</v>
      </c>
      <c r="C56" s="229">
        <v>646255.18940000003</v>
      </c>
      <c r="D56" s="229">
        <v>6221753.0240000002</v>
      </c>
      <c r="E56" s="201" t="s">
        <v>2179</v>
      </c>
      <c r="F56" s="5"/>
      <c r="G56" s="205" t="s">
        <v>4565</v>
      </c>
      <c r="H56" s="205"/>
      <c r="I56" s="261"/>
      <c r="J56" s="386">
        <f>VLOOKUP($A56,'Well Survey WQ Data'!A17:AC194,7,FALSE)</f>
        <v>1E-3</v>
      </c>
      <c r="K56" s="469" t="s">
        <v>4634</v>
      </c>
      <c r="L56" s="386">
        <v>1E-3</v>
      </c>
      <c r="M56" s="392">
        <v>0.1</v>
      </c>
      <c r="N56" s="476">
        <v>462.20483549999994</v>
      </c>
      <c r="O56" s="392">
        <v>7.1999999999999995E-2</v>
      </c>
      <c r="P56" s="469">
        <v>0.35</v>
      </c>
      <c r="Q56" s="296">
        <v>149</v>
      </c>
      <c r="R56" s="392">
        <v>150</v>
      </c>
      <c r="S56" s="385">
        <v>0.09</v>
      </c>
      <c r="T56" s="395">
        <v>0.10199999999999999</v>
      </c>
      <c r="U56" s="469">
        <v>1.9E-2</v>
      </c>
      <c r="V56" s="296">
        <v>48.7</v>
      </c>
      <c r="W56" s="390">
        <v>2E-3</v>
      </c>
      <c r="X56" s="390">
        <v>1E-3</v>
      </c>
      <c r="Y56" s="392"/>
      <c r="Z56" s="392"/>
      <c r="AA56" s="470">
        <f>VLOOKUP($A56,'Well Survey WQ Data'!A17:AE194,23,FALSE)</f>
        <v>4.5999999999999996</v>
      </c>
      <c r="AB56" s="471">
        <f>VLOOKUP($A56,'Well Survey WQ Data'!A17:AE194,24,FALSE)</f>
        <v>9.6261872552509793</v>
      </c>
      <c r="AC56" s="394">
        <v>48.5</v>
      </c>
      <c r="AD56" s="296">
        <v>150</v>
      </c>
      <c r="AE56" s="390">
        <v>0</v>
      </c>
      <c r="AF56" s="296">
        <f t="shared" si="0"/>
        <v>782.16641775000005</v>
      </c>
      <c r="AG56" s="296">
        <f t="shared" si="1"/>
        <v>573.14400000000001</v>
      </c>
      <c r="AI56" s="294" t="s">
        <v>2178</v>
      </c>
      <c r="AO56" s="164"/>
      <c r="AP56" s="195"/>
      <c r="AQ56" s="449" t="s">
        <v>1897</v>
      </c>
      <c r="AR56" s="195"/>
      <c r="AS56" s="195"/>
      <c r="AT56" s="201"/>
      <c r="AU56" s="201"/>
      <c r="AV56" s="201"/>
      <c r="AW56" s="205"/>
      <c r="AX56" s="205"/>
      <c r="AY56" s="205"/>
      <c r="AZ56" s="205"/>
      <c r="BA56" s="205"/>
      <c r="BB56" s="205"/>
      <c r="BC56" s="205"/>
      <c r="BD56" s="205"/>
      <c r="BE56" s="205"/>
      <c r="BF56" s="211"/>
      <c r="BG56" s="211"/>
      <c r="BH56" s="212"/>
      <c r="BI56" s="199"/>
      <c r="BJ56" s="199"/>
      <c r="BK56" s="199"/>
      <c r="BL56" s="199"/>
      <c r="BM56" s="199"/>
      <c r="BN56" s="199"/>
      <c r="BO56" s="199"/>
      <c r="BP56" s="199"/>
      <c r="BQ56" s="199"/>
    </row>
    <row r="57" spans="1:69" ht="15" customHeight="1" x14ac:dyDescent="0.25">
      <c r="A57" s="201" t="s">
        <v>2256</v>
      </c>
      <c r="B57" s="226" t="s">
        <v>2426</v>
      </c>
      <c r="C57" s="204">
        <v>654002.35679329</v>
      </c>
      <c r="D57" s="204">
        <v>6194257.5305754496</v>
      </c>
      <c r="E57" s="201" t="s">
        <v>2179</v>
      </c>
      <c r="F57" s="5"/>
      <c r="G57" s="205" t="s">
        <v>132</v>
      </c>
      <c r="H57" s="205"/>
      <c r="I57" s="261"/>
      <c r="J57" s="386">
        <f>VLOOKUP($A57,'Well Survey WQ Data'!A18:AC195,7,FALSE)</f>
        <v>1E-3</v>
      </c>
      <c r="K57" s="469">
        <v>0.01</v>
      </c>
      <c r="L57" s="386">
        <v>4.0000000000000001E-3</v>
      </c>
      <c r="M57" s="392">
        <v>1.4E-2</v>
      </c>
      <c r="N57" s="476">
        <v>478.22183474999997</v>
      </c>
      <c r="O57" s="392">
        <v>0.36699999999999999</v>
      </c>
      <c r="P57" s="469" t="s">
        <v>4634</v>
      </c>
      <c r="Q57" s="296">
        <v>76</v>
      </c>
      <c r="R57" s="392">
        <v>10.4</v>
      </c>
      <c r="S57" s="385">
        <v>0.59</v>
      </c>
      <c r="T57" s="390">
        <v>1.9E-2</v>
      </c>
      <c r="U57" s="469">
        <v>7.9000000000000001E-2</v>
      </c>
      <c r="V57" s="296">
        <v>34.5</v>
      </c>
      <c r="W57" s="390">
        <v>4.0000000000000001E-3</v>
      </c>
      <c r="X57" s="390">
        <v>1E-3</v>
      </c>
      <c r="Y57" s="392"/>
      <c r="Z57" s="392"/>
      <c r="AA57" s="470">
        <f>VLOOKUP($A57,'Well Survey WQ Data'!A18:AE195,23,FALSE)</f>
        <v>3.6</v>
      </c>
      <c r="AB57" s="471">
        <f>VLOOKUP($A57,'Well Survey WQ Data'!A18:AE195,24,FALSE)</f>
        <v>6.5244158063367745</v>
      </c>
      <c r="AC57" s="394">
        <v>167</v>
      </c>
      <c r="AD57" s="296">
        <v>283</v>
      </c>
      <c r="AE57" s="390">
        <v>1.78</v>
      </c>
      <c r="AF57" s="296">
        <f t="shared" si="0"/>
        <v>814.58691737499998</v>
      </c>
      <c r="AG57" s="296">
        <f t="shared" si="1"/>
        <v>332.14</v>
      </c>
      <c r="AH57" s="201"/>
      <c r="AI57" s="218">
        <v>851</v>
      </c>
      <c r="AJ57" s="1">
        <v>12</v>
      </c>
      <c r="AK57" s="1">
        <v>4</v>
      </c>
      <c r="AL57" s="2">
        <v>1.2191405059433098</v>
      </c>
      <c r="AM57" s="2">
        <v>712.7808594940567</v>
      </c>
      <c r="AN57" s="197" t="s">
        <v>1965</v>
      </c>
      <c r="AO57" s="198" t="s">
        <v>1961</v>
      </c>
      <c r="AP57" s="199" t="s">
        <v>2079</v>
      </c>
      <c r="AQ57" s="447" t="s">
        <v>1897</v>
      </c>
      <c r="AS57" s="199"/>
      <c r="AT57" s="201"/>
      <c r="AU57" s="201"/>
      <c r="AV57" s="201"/>
      <c r="AW57" s="205"/>
      <c r="AX57" s="205"/>
      <c r="AY57" s="205"/>
      <c r="AZ57" s="205"/>
      <c r="BA57" s="205"/>
      <c r="BB57" s="205"/>
      <c r="BC57" s="205"/>
      <c r="BD57" s="209"/>
      <c r="BE57" s="209"/>
      <c r="BF57" s="211"/>
      <c r="BG57" s="211"/>
      <c r="BH57" s="212"/>
      <c r="BI57" s="199"/>
      <c r="BJ57" s="199"/>
      <c r="BK57" s="199"/>
      <c r="BL57" s="199"/>
      <c r="BM57" s="199"/>
      <c r="BN57" s="199"/>
      <c r="BO57" s="199"/>
      <c r="BP57" s="199"/>
      <c r="BQ57" s="199"/>
    </row>
    <row r="58" spans="1:69" ht="15" customHeight="1" x14ac:dyDescent="0.25">
      <c r="A58" s="232" t="s">
        <v>2408</v>
      </c>
      <c r="B58" s="236" t="s">
        <v>2484</v>
      </c>
      <c r="C58" s="229">
        <v>647759.48411928001</v>
      </c>
      <c r="D58" s="229">
        <v>6210141.1227256199</v>
      </c>
      <c r="E58" s="201" t="s">
        <v>2179</v>
      </c>
      <c r="F58" s="5"/>
      <c r="G58" s="205" t="s">
        <v>2178</v>
      </c>
      <c r="H58" s="205"/>
      <c r="I58" s="261"/>
      <c r="J58" s="386">
        <f>VLOOKUP($A58,'Well Survey WQ Data'!A19:AC196,7,FALSE)</f>
        <v>1.4087449225E-3</v>
      </c>
      <c r="K58" s="469">
        <v>0.34</v>
      </c>
      <c r="L58" s="386">
        <v>2E-3</v>
      </c>
      <c r="M58" s="392">
        <v>1.4999999999999999E-2</v>
      </c>
      <c r="N58" s="476">
        <v>1382.5466971666667</v>
      </c>
      <c r="O58" s="392">
        <v>0.34399999999999997</v>
      </c>
      <c r="P58" s="469" t="s">
        <v>4634</v>
      </c>
      <c r="Q58" s="296">
        <v>36.799999999999997</v>
      </c>
      <c r="R58" s="392">
        <v>28.632999999999999</v>
      </c>
      <c r="S58" s="385">
        <v>0.68420000000000003</v>
      </c>
      <c r="T58" s="390">
        <v>7.3999999999999996E-2</v>
      </c>
      <c r="U58" s="469">
        <v>5.0000000000000001E-3</v>
      </c>
      <c r="V58" s="296">
        <v>24.2</v>
      </c>
      <c r="W58" s="395">
        <v>0.17100000000000001</v>
      </c>
      <c r="X58" s="390">
        <v>3.0000000000000001E-3</v>
      </c>
      <c r="Y58" s="392">
        <v>4.3423999999999996</v>
      </c>
      <c r="Z58" s="392"/>
      <c r="AA58" s="470">
        <f>VLOOKUP($A58,'Well Survey WQ Data'!A19:AE196,23,FALSE)</f>
        <v>2.8</v>
      </c>
      <c r="AB58" s="471">
        <f>VLOOKUP($A58,'Well Survey WQ Data'!A19:AE196,24,FALSE)</f>
        <v>9.8614940548237815</v>
      </c>
      <c r="AC58" s="397">
        <v>513</v>
      </c>
      <c r="AD58" s="296">
        <v>223</v>
      </c>
      <c r="AE58" s="390">
        <v>0.02</v>
      </c>
      <c r="AF58" s="296">
        <f t="shared" si="0"/>
        <v>1525.1509485833333</v>
      </c>
      <c r="AG58" s="296">
        <f t="shared" si="1"/>
        <v>191.70400000000001</v>
      </c>
      <c r="AH58" s="201"/>
      <c r="AI58" s="205" t="s">
        <v>2178</v>
      </c>
      <c r="AJ58" s="201"/>
      <c r="AK58" s="201"/>
      <c r="AL58" s="203"/>
      <c r="AM58" s="203"/>
      <c r="AN58" s="201"/>
      <c r="AO58" s="201"/>
      <c r="AP58" s="201"/>
      <c r="AQ58" s="447" t="s">
        <v>1897</v>
      </c>
      <c r="AR58" s="201"/>
      <c r="AS58" s="201"/>
      <c r="AT58" s="201"/>
      <c r="AU58" s="201"/>
      <c r="AV58" s="201"/>
      <c r="AW58" s="205"/>
      <c r="AX58" s="205"/>
      <c r="AY58" s="205"/>
      <c r="AZ58" s="205"/>
      <c r="BA58" s="205"/>
      <c r="BB58" s="205"/>
      <c r="BC58" s="205"/>
      <c r="BD58" s="205"/>
      <c r="BE58" s="205"/>
      <c r="BF58" s="211"/>
      <c r="BG58" s="211"/>
      <c r="BH58" s="212"/>
      <c r="BI58" s="199"/>
      <c r="BJ58" s="199"/>
      <c r="BK58" s="199"/>
      <c r="BL58" s="199"/>
      <c r="BM58" s="199"/>
      <c r="BN58" s="199"/>
      <c r="BO58" s="199"/>
      <c r="BP58" s="199"/>
      <c r="BQ58" s="199"/>
    </row>
    <row r="59" spans="1:69" ht="15" customHeight="1" x14ac:dyDescent="0.25">
      <c r="A59" s="304" t="s">
        <v>4053</v>
      </c>
      <c r="B59" s="304" t="s">
        <v>4052</v>
      </c>
      <c r="C59" s="376">
        <v>559414.18581413</v>
      </c>
      <c r="D59" s="376">
        <v>6216061.3100912999</v>
      </c>
      <c r="E59" s="201" t="s">
        <v>2179</v>
      </c>
      <c r="F59" s="5"/>
      <c r="G59" s="205" t="s">
        <v>2178</v>
      </c>
      <c r="H59" s="205"/>
      <c r="I59" s="261"/>
      <c r="J59" s="386">
        <f>VLOOKUP($A59,'Well Survey WQ Data'!A20:AC197,7,FALSE)</f>
        <v>2.5396958040999999E-3</v>
      </c>
      <c r="K59" s="469">
        <v>0.03</v>
      </c>
      <c r="L59" s="386">
        <f>VLOOKUP($A59,'WQ Info from Dirk'!$A$5:$AQ$232,28,FALSE)</f>
        <v>5.0000000000000001E-3</v>
      </c>
      <c r="M59" s="392">
        <v>0.158</v>
      </c>
      <c r="N59" s="476">
        <v>539.49321283333347</v>
      </c>
      <c r="O59" s="392">
        <v>2.5999999999999999E-2</v>
      </c>
      <c r="P59" s="469" t="s">
        <v>4634</v>
      </c>
      <c r="Q59" s="296">
        <v>113</v>
      </c>
      <c r="R59" s="392">
        <v>0.36399999999999999</v>
      </c>
      <c r="S59" s="385">
        <f>VLOOKUP($A59,'WQ Info from Dirk'!$A$5:$AQ$232,18,FALSE)</f>
        <v>7.9000000000000001E-2</v>
      </c>
      <c r="T59" s="395">
        <v>0.624</v>
      </c>
      <c r="U59" s="469">
        <v>1.7000000000000001E-2</v>
      </c>
      <c r="V59" s="296">
        <v>47.7</v>
      </c>
      <c r="W59" s="395">
        <v>0.20200000000000001</v>
      </c>
      <c r="X59" s="390">
        <v>8.9999999999999993E-3</v>
      </c>
      <c r="Y59" s="392"/>
      <c r="Z59" s="392"/>
      <c r="AA59" s="470">
        <f>VLOOKUP($A59,'Well Survey WQ Data'!A20:AE197,23,FALSE)</f>
        <v>2</v>
      </c>
      <c r="AB59" s="471">
        <f>VLOOKUP($A59,'Well Survey WQ Data'!A20:AE197,24,FALSE)</f>
        <v>23.487896902812391</v>
      </c>
      <c r="AC59" s="394">
        <v>6.2</v>
      </c>
      <c r="AD59" s="296">
        <f>VLOOKUP($A59,'WQ Info from Dirk'!$A$5:$AQ$232,23,FALSE)</f>
        <v>35.881999999999998</v>
      </c>
      <c r="AE59" s="390">
        <v>4.8000000000000001E-2</v>
      </c>
      <c r="AF59" s="296">
        <f t="shared" si="0"/>
        <v>475.62160641666674</v>
      </c>
      <c r="AG59" s="296">
        <f t="shared" si="1"/>
        <v>479.024</v>
      </c>
      <c r="AH59" s="201"/>
      <c r="AI59" s="205"/>
      <c r="AJ59" s="201"/>
      <c r="AK59" s="201"/>
      <c r="AL59" s="203"/>
      <c r="AM59" s="203"/>
      <c r="AN59" s="201"/>
      <c r="AO59" s="201"/>
      <c r="AP59" s="201"/>
      <c r="AQ59" s="447" t="s">
        <v>1897</v>
      </c>
      <c r="AR59" s="201"/>
      <c r="AS59" s="201"/>
      <c r="AT59" s="201"/>
      <c r="AU59" s="201"/>
      <c r="AV59" s="201"/>
      <c r="AW59" s="205"/>
      <c r="AX59" s="205"/>
      <c r="AY59" s="205"/>
      <c r="AZ59" s="205"/>
      <c r="BA59" s="205"/>
      <c r="BB59" s="205"/>
      <c r="BC59" s="205"/>
      <c r="BD59" s="205"/>
      <c r="BE59" s="205"/>
      <c r="BF59" s="211"/>
      <c r="BG59" s="211"/>
      <c r="BH59" s="212"/>
      <c r="BI59" s="199"/>
      <c r="BJ59" s="199"/>
      <c r="BK59" s="199"/>
      <c r="BL59" s="199"/>
      <c r="BM59" s="199"/>
      <c r="BN59" s="199"/>
      <c r="BO59" s="199"/>
      <c r="BP59" s="199"/>
      <c r="BQ59" s="199"/>
    </row>
    <row r="60" spans="1:69" ht="15" customHeight="1" x14ac:dyDescent="0.25">
      <c r="A60" s="232" t="s">
        <v>2311</v>
      </c>
      <c r="B60" s="235" t="s">
        <v>2442</v>
      </c>
      <c r="C60" s="229">
        <v>682881.68229999999</v>
      </c>
      <c r="D60" s="229">
        <v>6170915.3219999997</v>
      </c>
      <c r="E60" s="201" t="s">
        <v>2179</v>
      </c>
      <c r="F60" s="5"/>
      <c r="G60" s="205" t="s">
        <v>2178</v>
      </c>
      <c r="H60" s="205"/>
      <c r="I60" s="261"/>
      <c r="J60" s="386">
        <f>VLOOKUP($A60,'Well Survey WQ Data'!A21:AC198,7,FALSE)</f>
        <v>3.6939148231999999E-3</v>
      </c>
      <c r="K60" s="469">
        <v>0.375</v>
      </c>
      <c r="L60" s="386">
        <v>2.5000000000000001E-3</v>
      </c>
      <c r="M60" s="392">
        <v>2.6000000000000002E-2</v>
      </c>
      <c r="N60" s="476">
        <v>567.20516391666672</v>
      </c>
      <c r="O60" s="392">
        <v>0.1565</v>
      </c>
      <c r="P60" s="469" t="s">
        <v>4634</v>
      </c>
      <c r="Q60" s="296">
        <v>210</v>
      </c>
      <c r="R60" s="392">
        <v>4.0984999999999996</v>
      </c>
      <c r="S60" s="385"/>
      <c r="T60" s="395">
        <v>2.4755000000000003</v>
      </c>
      <c r="U60" s="469">
        <v>6.7000000000000004E-2</v>
      </c>
      <c r="V60" s="296">
        <v>68</v>
      </c>
      <c r="W60" s="395">
        <v>0.1585</v>
      </c>
      <c r="X60" s="390">
        <v>1E-3</v>
      </c>
      <c r="Y60" s="392"/>
      <c r="Z60" s="392"/>
      <c r="AA60" s="470">
        <f>VLOOKUP($A60,'Well Survey WQ Data'!A21:AE198,23,FALSE)</f>
        <v>4.2</v>
      </c>
      <c r="AB60" s="471">
        <f>VLOOKUP($A60,'Well Survey WQ Data'!A21:AE198,24,FALSE)</f>
        <v>12.749350231399076</v>
      </c>
      <c r="AC60" s="394">
        <v>24.65</v>
      </c>
      <c r="AD60" s="296">
        <v>406.5</v>
      </c>
      <c r="AE60" s="390">
        <v>3.7999999999999999E-2</v>
      </c>
      <c r="AF60" s="296">
        <f t="shared" si="0"/>
        <v>1003.6830819583334</v>
      </c>
      <c r="AG60" s="296">
        <f t="shared" si="1"/>
        <v>805.16000000000008</v>
      </c>
      <c r="AH60" s="201"/>
      <c r="AI60" s="239">
        <v>622</v>
      </c>
      <c r="AO60" s="164"/>
      <c r="AP60" s="159"/>
      <c r="AQ60" s="447" t="s">
        <v>7</v>
      </c>
      <c r="AR60" s="161"/>
      <c r="AT60" s="201"/>
      <c r="AU60" s="201"/>
      <c r="AV60" s="201"/>
      <c r="AW60" s="205"/>
      <c r="AX60" s="205"/>
      <c r="AY60" s="205"/>
      <c r="AZ60" s="205"/>
      <c r="BA60" s="205"/>
      <c r="BB60" s="205"/>
      <c r="BC60" s="205"/>
      <c r="BD60" s="205"/>
      <c r="BE60" s="205"/>
      <c r="BF60" s="211"/>
      <c r="BG60" s="211"/>
      <c r="BH60" s="212"/>
      <c r="BI60" s="199"/>
      <c r="BJ60" s="199"/>
      <c r="BK60" s="199"/>
      <c r="BL60" s="199"/>
      <c r="BM60" s="199"/>
      <c r="BN60" s="199"/>
      <c r="BO60" s="199"/>
      <c r="BP60" s="199"/>
      <c r="BQ60" s="199"/>
    </row>
    <row r="61" spans="1:69" ht="15" customHeight="1" x14ac:dyDescent="0.25">
      <c r="A61" s="201" t="s">
        <v>2250</v>
      </c>
      <c r="B61" s="226" t="s">
        <v>2424</v>
      </c>
      <c r="C61" s="204">
        <v>636332.92170643003</v>
      </c>
      <c r="D61" s="204">
        <v>6190543.8867909396</v>
      </c>
      <c r="E61" s="201" t="s">
        <v>2179</v>
      </c>
      <c r="F61" s="5"/>
      <c r="G61" s="272" t="s">
        <v>241</v>
      </c>
      <c r="H61" s="272"/>
      <c r="I61" s="398"/>
      <c r="J61" s="386">
        <f>VLOOKUP($A61,'Well Survey WQ Data'!A22:AC199,7,FALSE)</f>
        <v>1E-3</v>
      </c>
      <c r="K61" s="469">
        <v>0.315</v>
      </c>
      <c r="L61" s="387">
        <v>1.4E-2</v>
      </c>
      <c r="M61" s="392">
        <v>1.0499999999999999E-2</v>
      </c>
      <c r="N61" s="476">
        <v>875.0874828333333</v>
      </c>
      <c r="O61" s="392">
        <v>0.28649999999999998</v>
      </c>
      <c r="P61" s="469" t="s">
        <v>4634</v>
      </c>
      <c r="Q61" s="296">
        <v>125.5</v>
      </c>
      <c r="R61" s="392">
        <v>9.4439999999999991</v>
      </c>
      <c r="S61" s="385"/>
      <c r="T61" s="395">
        <v>2.3064999999999998</v>
      </c>
      <c r="U61" s="469">
        <v>1.6E-2</v>
      </c>
      <c r="V61" s="296">
        <v>78.05</v>
      </c>
      <c r="W61" s="395">
        <v>0.50849999999999995</v>
      </c>
      <c r="X61" s="390">
        <v>1.5E-3</v>
      </c>
      <c r="Y61" s="392"/>
      <c r="Z61" s="392"/>
      <c r="AA61" s="470">
        <f>VLOOKUP($A61,'Well Survey WQ Data'!A22:AE199,23,FALSE)</f>
        <v>5.45</v>
      </c>
      <c r="AB61" s="471">
        <f>VLOOKUP($A61,'Well Survey WQ Data'!A22:AE199,24,FALSE)</f>
        <v>7.936256603773586</v>
      </c>
      <c r="AC61" s="394">
        <v>148.5</v>
      </c>
      <c r="AD61" s="296">
        <v>239</v>
      </c>
      <c r="AE61" s="390">
        <v>5.5000000000000014E-3</v>
      </c>
      <c r="AF61" s="296">
        <f t="shared" si="0"/>
        <v>1046.0807414166668</v>
      </c>
      <c r="AG61" s="296">
        <f t="shared" si="1"/>
        <v>635.31600000000003</v>
      </c>
      <c r="AH61" s="201"/>
      <c r="AI61" s="239">
        <v>592</v>
      </c>
      <c r="AJ61" s="1">
        <v>128</v>
      </c>
      <c r="AK61" s="1">
        <v>55</v>
      </c>
      <c r="AL61" s="2">
        <v>16.763181956720512</v>
      </c>
      <c r="AM61" s="2">
        <v>708.23681804327953</v>
      </c>
      <c r="AN61" s="196" t="s">
        <v>1965</v>
      </c>
      <c r="AO61" s="164" t="s">
        <v>1961</v>
      </c>
      <c r="AP61" s="199" t="s">
        <v>2079</v>
      </c>
      <c r="AQ61" s="447" t="s">
        <v>1897</v>
      </c>
      <c r="AR61" s="199" t="s">
        <v>2070</v>
      </c>
      <c r="AS61" s="195"/>
      <c r="AT61" s="201"/>
      <c r="AU61" s="201"/>
      <c r="AV61" s="201"/>
      <c r="AW61" s="205"/>
      <c r="AX61" s="205"/>
      <c r="AY61" s="205"/>
      <c r="AZ61" s="205"/>
      <c r="BA61" s="205"/>
      <c r="BB61" s="205"/>
      <c r="BC61" s="205"/>
      <c r="BD61" s="209"/>
      <c r="BE61" s="209"/>
      <c r="BF61" s="211"/>
      <c r="BG61" s="211"/>
      <c r="BH61" s="212"/>
      <c r="BI61" s="199"/>
      <c r="BJ61" s="199"/>
      <c r="BK61" s="199"/>
      <c r="BL61" s="199"/>
      <c r="BM61" s="199"/>
      <c r="BN61" s="199"/>
      <c r="BO61" s="199"/>
      <c r="BP61" s="199"/>
      <c r="BQ61" s="199"/>
    </row>
    <row r="62" spans="1:69" ht="15" customHeight="1" x14ac:dyDescent="0.25">
      <c r="A62" s="269" t="s">
        <v>2406</v>
      </c>
      <c r="B62" s="265" t="s">
        <v>2483</v>
      </c>
      <c r="C62" s="271">
        <v>650683.36908225005</v>
      </c>
      <c r="D62" s="271">
        <v>6210175.0326231103</v>
      </c>
      <c r="E62" s="201" t="s">
        <v>2179</v>
      </c>
      <c r="F62" s="5"/>
      <c r="G62" s="205" t="s">
        <v>2178</v>
      </c>
      <c r="H62" s="205"/>
      <c r="I62" s="261"/>
      <c r="J62" s="386">
        <f>VLOOKUP($A62,'Well Survey WQ Data'!A23:AC200,7,FALSE)</f>
        <v>1.3133128680999999E-3</v>
      </c>
      <c r="K62" s="469">
        <v>1.05</v>
      </c>
      <c r="L62" s="386">
        <v>5.0000000000000001E-3</v>
      </c>
      <c r="M62" s="392">
        <v>6.0000000000000001E-3</v>
      </c>
      <c r="N62" s="476">
        <v>982.8844301666669</v>
      </c>
      <c r="O62" s="392">
        <v>0.43099999999999999</v>
      </c>
      <c r="P62" s="469" t="s">
        <v>4634</v>
      </c>
      <c r="Q62" s="296">
        <v>17.899999999999999</v>
      </c>
      <c r="R62" s="392">
        <v>4.5439999999999996</v>
      </c>
      <c r="S62" s="385">
        <v>1.226</v>
      </c>
      <c r="T62" s="395">
        <v>0.34599999999999997</v>
      </c>
      <c r="U62" s="469">
        <v>8.0000000000000002E-3</v>
      </c>
      <c r="V62" s="296">
        <v>7.5</v>
      </c>
      <c r="W62" s="390">
        <v>2.5000000000000001E-2</v>
      </c>
      <c r="X62" s="390">
        <v>3.0000000000000001E-3</v>
      </c>
      <c r="Y62" s="392"/>
      <c r="Z62" s="392"/>
      <c r="AA62" s="470">
        <f>VLOOKUP($A62,'Well Survey WQ Data'!A23:AE200,23,FALSE)</f>
        <v>2.7</v>
      </c>
      <c r="AB62" s="471">
        <f>VLOOKUP($A62,'Well Survey WQ Data'!A23:AE200,24,FALSE)</f>
        <v>7.6367752224991099</v>
      </c>
      <c r="AC62" s="397">
        <v>706</v>
      </c>
      <c r="AD62" s="296">
        <v>764</v>
      </c>
      <c r="AE62" s="390">
        <v>1.2E-2</v>
      </c>
      <c r="AF62" s="296">
        <f t="shared" si="0"/>
        <v>1996.0892150833336</v>
      </c>
      <c r="AG62" s="296">
        <f t="shared" si="1"/>
        <v>75.650000000000006</v>
      </c>
      <c r="AH62" s="201"/>
      <c r="AI62" s="218">
        <v>634</v>
      </c>
      <c r="AJ62" s="201"/>
      <c r="AK62" s="201"/>
      <c r="AL62" s="203"/>
      <c r="AM62" s="203"/>
      <c r="AN62" s="201"/>
      <c r="AO62" s="201"/>
      <c r="AP62" s="201"/>
      <c r="AQ62" s="447" t="s">
        <v>7</v>
      </c>
      <c r="AR62" s="201"/>
      <c r="AS62" s="201"/>
      <c r="AT62" s="201"/>
      <c r="AU62" s="201"/>
      <c r="AV62" s="201"/>
      <c r="AW62" s="205"/>
      <c r="AX62" s="205"/>
      <c r="AY62" s="205"/>
      <c r="AZ62" s="205"/>
      <c r="BA62" s="205"/>
      <c r="BB62" s="205"/>
      <c r="BC62" s="205"/>
      <c r="BD62" s="205"/>
      <c r="BE62" s="205"/>
      <c r="BF62" s="211"/>
      <c r="BG62" s="211"/>
      <c r="BH62" s="212"/>
      <c r="BI62" s="199"/>
      <c r="BJ62" s="199"/>
      <c r="BK62" s="199"/>
      <c r="BL62" s="199"/>
      <c r="BM62" s="199"/>
      <c r="BN62" s="199"/>
      <c r="BO62" s="199"/>
      <c r="BP62" s="199"/>
      <c r="BQ62" s="199"/>
    </row>
    <row r="63" spans="1:69" ht="15" customHeight="1" x14ac:dyDescent="0.25">
      <c r="A63" s="269" t="s">
        <v>2288</v>
      </c>
      <c r="B63" s="266" t="s">
        <v>2447</v>
      </c>
      <c r="C63" s="271">
        <v>638076.98257621995</v>
      </c>
      <c r="D63" s="271">
        <v>6192946.6040193802</v>
      </c>
      <c r="E63" s="201" t="s">
        <v>2179</v>
      </c>
      <c r="F63" s="5"/>
      <c r="G63" s="205" t="s">
        <v>2437</v>
      </c>
      <c r="H63" s="205"/>
      <c r="I63" s="261"/>
      <c r="J63" s="386">
        <f>VLOOKUP($A63,'Well Survey WQ Data'!A24:AC201,7,FALSE)</f>
        <v>1E-3</v>
      </c>
      <c r="K63" s="469">
        <v>0.42</v>
      </c>
      <c r="L63" s="387">
        <v>2.1000000000000001E-2</v>
      </c>
      <c r="M63" s="392">
        <v>0.03</v>
      </c>
      <c r="N63" s="476">
        <v>961.78266924999991</v>
      </c>
      <c r="O63" s="392">
        <v>0.19</v>
      </c>
      <c r="P63" s="469" t="s">
        <v>4634</v>
      </c>
      <c r="Q63" s="296">
        <v>70.900000000000006</v>
      </c>
      <c r="R63" s="392">
        <v>12.9</v>
      </c>
      <c r="S63" s="385"/>
      <c r="T63" s="395">
        <v>17.72</v>
      </c>
      <c r="U63" s="469">
        <v>3.0000000000000001E-3</v>
      </c>
      <c r="V63" s="296">
        <v>44.5</v>
      </c>
      <c r="W63" s="395">
        <v>0.91400000000000003</v>
      </c>
      <c r="X63" s="390">
        <v>1E-3</v>
      </c>
      <c r="Y63" s="392"/>
      <c r="Z63" s="392"/>
      <c r="AA63" s="470">
        <f>VLOOKUP($A63,'Well Survey WQ Data'!A24:AE201,23,FALSE)</f>
        <v>3</v>
      </c>
      <c r="AB63" s="471">
        <f>VLOOKUP($A63,'Well Survey WQ Data'!A24:AE201,24,FALSE)</f>
        <v>7.9362566037735851</v>
      </c>
      <c r="AC63" s="397">
        <v>201</v>
      </c>
      <c r="AD63" s="296">
        <v>74.2</v>
      </c>
      <c r="AE63" s="390">
        <v>4.0000000000000001E-3</v>
      </c>
      <c r="AF63" s="296">
        <f t="shared" si="0"/>
        <v>905.30133462499998</v>
      </c>
      <c r="AG63" s="296">
        <f t="shared" si="1"/>
        <v>360.59000000000003</v>
      </c>
      <c r="AH63" s="1">
        <v>595</v>
      </c>
      <c r="AI63" s="239">
        <v>595</v>
      </c>
      <c r="AJ63" s="1">
        <v>220</v>
      </c>
      <c r="AK63" s="1" t="s">
        <v>1961</v>
      </c>
      <c r="AL63" s="2" t="s">
        <v>1961</v>
      </c>
      <c r="AM63" s="2" t="s">
        <v>1961</v>
      </c>
      <c r="AN63" s="2">
        <v>10</v>
      </c>
      <c r="AO63" s="164"/>
      <c r="AP63" s="164" t="s">
        <v>1987</v>
      </c>
      <c r="AQ63" s="447" t="s">
        <v>7</v>
      </c>
      <c r="AR63" s="1">
        <v>202</v>
      </c>
      <c r="AS63" s="1">
        <v>195</v>
      </c>
      <c r="AV63" s="201"/>
      <c r="AW63" s="205"/>
      <c r="AX63" s="205"/>
      <c r="AY63" s="205"/>
      <c r="AZ63" s="205"/>
      <c r="BA63" s="205"/>
      <c r="BB63" s="205"/>
      <c r="BC63" s="205"/>
      <c r="BD63" s="205"/>
      <c r="BE63" s="205"/>
      <c r="BF63" s="211"/>
      <c r="BG63" s="211"/>
      <c r="BH63" s="212"/>
      <c r="BI63" s="199"/>
      <c r="BJ63" s="199"/>
      <c r="BK63" s="199"/>
      <c r="BL63" s="199"/>
      <c r="BM63" s="199"/>
      <c r="BN63" s="199"/>
      <c r="BO63" s="199"/>
      <c r="BP63" s="199"/>
      <c r="BQ63" s="199"/>
    </row>
    <row r="64" spans="1:69" ht="15" customHeight="1" x14ac:dyDescent="0.25">
      <c r="A64" s="232" t="s">
        <v>2327</v>
      </c>
      <c r="B64" s="273" t="s">
        <v>2542</v>
      </c>
      <c r="C64" s="229">
        <v>648915.68955824</v>
      </c>
      <c r="D64" s="229">
        <v>6194082.1842952799</v>
      </c>
      <c r="E64" s="201" t="s">
        <v>2179</v>
      </c>
      <c r="F64" s="5"/>
      <c r="G64" s="205" t="s">
        <v>2178</v>
      </c>
      <c r="H64" s="205"/>
      <c r="I64" s="261"/>
      <c r="J64" s="386">
        <f>VLOOKUP($A64,'Well Survey WQ Data'!A25:AC202,7,FALSE)</f>
        <v>1E-3</v>
      </c>
      <c r="K64" s="469">
        <v>0.14000000000000001</v>
      </c>
      <c r="L64" s="386">
        <v>1E-3</v>
      </c>
      <c r="M64" s="392">
        <v>7.0000000000000001E-3</v>
      </c>
      <c r="N64" s="476">
        <v>395.84869574999993</v>
      </c>
      <c r="O64" s="392">
        <v>0.63</v>
      </c>
      <c r="P64" s="469" t="s">
        <v>33</v>
      </c>
      <c r="Q64" s="296">
        <v>328</v>
      </c>
      <c r="R64" s="392">
        <v>1.97</v>
      </c>
      <c r="S64" s="385">
        <v>1.1100000000000001</v>
      </c>
      <c r="T64" s="390">
        <v>1.2E-2</v>
      </c>
      <c r="U64" s="469">
        <v>0.27</v>
      </c>
      <c r="V64" s="296">
        <v>152</v>
      </c>
      <c r="W64" s="390">
        <v>4.3999999999999997E-2</v>
      </c>
      <c r="X64" s="390">
        <v>1E-3</v>
      </c>
      <c r="Y64" s="392">
        <v>0.2</v>
      </c>
      <c r="Z64" s="392"/>
      <c r="AA64" s="470">
        <f>VLOOKUP($A64,'Well Survey WQ Data'!A25:AE202,23,FALSE)</f>
        <v>6.0670000000000002</v>
      </c>
      <c r="AB64" s="471">
        <f>VLOOKUP($A64,'Well Survey WQ Data'!A25:AE202,24,FALSE)</f>
        <v>8.5780024207903161</v>
      </c>
      <c r="AC64" s="397">
        <v>397</v>
      </c>
      <c r="AD64" s="389">
        <v>1900</v>
      </c>
      <c r="AE64" s="390">
        <v>1E-3</v>
      </c>
      <c r="AF64" s="296">
        <f t="shared" si="0"/>
        <v>2984.9133478750005</v>
      </c>
      <c r="AG64" s="296">
        <f t="shared" si="1"/>
        <v>1446.24</v>
      </c>
      <c r="AI64" s="429">
        <v>593</v>
      </c>
      <c r="AO64" s="164"/>
      <c r="AP64" s="230" t="s">
        <v>2436</v>
      </c>
      <c r="AQ64" s="447" t="s">
        <v>7</v>
      </c>
      <c r="AR64" s="195"/>
      <c r="AS64" s="195"/>
      <c r="AT64" s="201"/>
      <c r="AU64" s="201"/>
      <c r="AV64" s="201"/>
      <c r="AW64" s="205"/>
      <c r="AX64" s="205"/>
      <c r="AY64" s="205"/>
      <c r="AZ64" s="205"/>
      <c r="BA64" s="205"/>
      <c r="BB64" s="205"/>
      <c r="BC64" s="205"/>
      <c r="BD64" s="205"/>
      <c r="BE64" s="205"/>
      <c r="BF64" s="211"/>
      <c r="BG64" s="211"/>
      <c r="BH64" s="212"/>
      <c r="BI64" s="199"/>
      <c r="BJ64" s="199"/>
      <c r="BK64" s="199"/>
      <c r="BL64" s="199"/>
      <c r="BM64" s="199"/>
      <c r="BN64" s="199"/>
      <c r="BO64" s="199"/>
      <c r="BP64" s="199"/>
      <c r="BQ64" s="199"/>
    </row>
    <row r="65" spans="1:69" ht="15" customHeight="1" x14ac:dyDescent="0.25">
      <c r="A65" s="232" t="s">
        <v>2378</v>
      </c>
      <c r="B65" s="236" t="s">
        <v>2474</v>
      </c>
      <c r="C65" s="229">
        <v>667298.12540000002</v>
      </c>
      <c r="D65" s="229">
        <v>6202963.3779999996</v>
      </c>
      <c r="E65" s="201" t="s">
        <v>2179</v>
      </c>
      <c r="F65" s="5"/>
      <c r="G65" s="205" t="s">
        <v>4566</v>
      </c>
      <c r="H65" s="205"/>
      <c r="I65" s="261"/>
      <c r="J65" s="386">
        <f>VLOOKUP($A65,'Well Survey WQ Data'!A26:AC214,7,FALSE)</f>
        <v>2E-3</v>
      </c>
      <c r="K65" s="469">
        <v>1.24</v>
      </c>
      <c r="L65" s="387">
        <v>1.7999999999999999E-2</v>
      </c>
      <c r="M65" s="392">
        <v>8.0000000000000002E-3</v>
      </c>
      <c r="N65" s="476">
        <v>651.35796949999997</v>
      </c>
      <c r="O65" s="392">
        <v>0.79</v>
      </c>
      <c r="P65" s="469">
        <v>0.16</v>
      </c>
      <c r="Q65" s="296">
        <v>57.6</v>
      </c>
      <c r="R65" s="392">
        <v>0.78</v>
      </c>
      <c r="S65" s="385">
        <v>0.4</v>
      </c>
      <c r="T65" s="390">
        <v>3.1E-2</v>
      </c>
      <c r="U65" s="469">
        <v>9.6000000000000002E-2</v>
      </c>
      <c r="V65" s="296">
        <v>21.4</v>
      </c>
      <c r="W65" s="390">
        <v>3.3000000000000002E-2</v>
      </c>
      <c r="X65" s="390">
        <v>1E-3</v>
      </c>
      <c r="Y65" s="392"/>
      <c r="Z65" s="392"/>
      <c r="AA65" s="470">
        <f>VLOOKUP($A65,'Well Survey WQ Data'!A26:AE203,23,FALSE)</f>
        <v>3.5</v>
      </c>
      <c r="AB65" s="471">
        <f>VLOOKUP($A65,'Well Survey WQ Data'!A26:AE203,24,FALSE)</f>
        <v>8.6635685297258807</v>
      </c>
      <c r="AC65" s="397">
        <v>269</v>
      </c>
      <c r="AD65" s="296">
        <v>311</v>
      </c>
      <c r="AE65" s="390">
        <v>2.1000000000000001E-2</v>
      </c>
      <c r="AF65" s="296">
        <f t="shared" si="0"/>
        <v>990.1799847499999</v>
      </c>
      <c r="AG65" s="296">
        <f t="shared" si="1"/>
        <v>232.16800000000001</v>
      </c>
      <c r="AI65" s="218">
        <v>593</v>
      </c>
      <c r="AO65" s="164"/>
      <c r="AP65" s="159"/>
      <c r="AQ65" s="447" t="s">
        <v>1897</v>
      </c>
      <c r="AR65" s="161"/>
      <c r="AT65" s="201"/>
      <c r="AU65" s="201"/>
      <c r="AV65" s="201"/>
      <c r="AW65" s="205"/>
      <c r="AX65" s="205"/>
      <c r="AY65" s="205"/>
      <c r="AZ65" s="205"/>
      <c r="BA65" s="205"/>
      <c r="BB65" s="205"/>
      <c r="BC65" s="205"/>
      <c r="BD65" s="205"/>
      <c r="BE65" s="205"/>
      <c r="BF65" s="211"/>
      <c r="BG65" s="211"/>
      <c r="BH65" s="212"/>
      <c r="BI65" s="199"/>
      <c r="BJ65" s="199"/>
      <c r="BK65" s="199"/>
      <c r="BL65" s="199"/>
      <c r="BM65" s="199"/>
      <c r="BN65" s="199"/>
      <c r="BO65" s="199"/>
      <c r="BP65" s="199"/>
      <c r="BQ65" s="199"/>
    </row>
    <row r="66" spans="1:69" ht="15" customHeight="1" x14ac:dyDescent="0.25">
      <c r="A66" s="232" t="s">
        <v>2292</v>
      </c>
      <c r="B66" s="235" t="s">
        <v>2445</v>
      </c>
      <c r="C66" s="229">
        <v>629972.68180619995</v>
      </c>
      <c r="D66" s="229">
        <v>6179038.5318419803</v>
      </c>
      <c r="E66" s="201" t="s">
        <v>2179</v>
      </c>
      <c r="F66" s="5"/>
      <c r="G66" s="205" t="s">
        <v>4567</v>
      </c>
      <c r="H66" s="205"/>
      <c r="I66" s="261"/>
      <c r="J66" s="386">
        <f>VLOOKUP($A66,'Well Survey WQ Data'!A27:AC214,7,FALSE)</f>
        <v>1E-3</v>
      </c>
      <c r="K66" s="469">
        <v>0.44</v>
      </c>
      <c r="L66" s="386">
        <v>6.0000000000000001E-3</v>
      </c>
      <c r="M66" s="392">
        <v>1.4E-2</v>
      </c>
      <c r="N66" s="476">
        <v>705.51068124999995</v>
      </c>
      <c r="O66" s="392">
        <v>0.121</v>
      </c>
      <c r="P66" s="469">
        <v>0.28000000000000003</v>
      </c>
      <c r="Q66" s="296">
        <v>147</v>
      </c>
      <c r="R66" s="392">
        <v>0.36</v>
      </c>
      <c r="S66" s="385">
        <v>0.25</v>
      </c>
      <c r="T66" s="395">
        <v>4.7919999999999998</v>
      </c>
      <c r="U66" s="469">
        <v>4.2999999999999997E-2</v>
      </c>
      <c r="V66" s="296">
        <v>93.8</v>
      </c>
      <c r="W66" s="395">
        <v>0.161</v>
      </c>
      <c r="X66" s="390">
        <v>1E-3</v>
      </c>
      <c r="Y66" s="392"/>
      <c r="Z66" s="392"/>
      <c r="AA66" s="470">
        <f>VLOOKUP($A66,'Well Survey WQ Data'!A27:AE204,23,FALSE)</f>
        <v>4.2</v>
      </c>
      <c r="AB66" s="471">
        <f>VLOOKUP($A66,'Well Survey WQ Data'!A27:AE204,24,FALSE)</f>
        <v>16.236169170523318</v>
      </c>
      <c r="AC66" s="394">
        <v>43.5</v>
      </c>
      <c r="AD66" s="296">
        <v>245</v>
      </c>
      <c r="AE66" s="390">
        <v>1E-3</v>
      </c>
      <c r="AF66" s="296">
        <f t="shared" si="0"/>
        <v>891.77834062500006</v>
      </c>
      <c r="AG66" s="296">
        <f t="shared" si="1"/>
        <v>753.95600000000002</v>
      </c>
      <c r="AH66" s="1">
        <v>591</v>
      </c>
      <c r="AI66" s="239">
        <v>591</v>
      </c>
      <c r="AK66" s="1" t="s">
        <v>1961</v>
      </c>
      <c r="AL66" s="2" t="s">
        <v>1961</v>
      </c>
      <c r="AM66" s="2" t="s">
        <v>1961</v>
      </c>
      <c r="AN66" s="162"/>
      <c r="AO66" s="164" t="s">
        <v>1961</v>
      </c>
      <c r="AP66" s="162"/>
      <c r="AQ66" s="447" t="s">
        <v>7</v>
      </c>
      <c r="AR66" s="162"/>
      <c r="AW66" s="1" t="s">
        <v>1393</v>
      </c>
      <c r="AX66" s="205"/>
      <c r="AY66" s="205"/>
      <c r="AZ66" s="205"/>
      <c r="BA66" s="205"/>
      <c r="BB66" s="205"/>
      <c r="BC66" s="205"/>
      <c r="BD66" s="205"/>
      <c r="BE66" s="205"/>
      <c r="BF66" s="211"/>
      <c r="BG66" s="211"/>
      <c r="BH66" s="212"/>
      <c r="BI66" s="199"/>
      <c r="BJ66" s="199"/>
      <c r="BK66" s="199"/>
      <c r="BL66" s="199"/>
      <c r="BM66" s="199"/>
      <c r="BN66" s="199"/>
      <c r="BO66" s="199"/>
      <c r="BP66" s="199"/>
      <c r="BQ66" s="199"/>
    </row>
    <row r="67" spans="1:69" ht="15" customHeight="1" x14ac:dyDescent="0.25">
      <c r="A67" s="201" t="s">
        <v>2264</v>
      </c>
      <c r="B67" s="226" t="s">
        <v>2423</v>
      </c>
      <c r="C67" s="204">
        <v>631459.33170582005</v>
      </c>
      <c r="D67" s="204">
        <v>6180012.7291915603</v>
      </c>
      <c r="E67" s="201" t="s">
        <v>2179</v>
      </c>
      <c r="F67" s="5"/>
      <c r="G67" s="298" t="s">
        <v>4568</v>
      </c>
      <c r="H67" s="205"/>
      <c r="I67" s="261"/>
      <c r="J67" s="386">
        <f>VLOOKUP($A67,'Well Survey WQ Data'!A28:AC215,7,FALSE)</f>
        <v>1E-3</v>
      </c>
      <c r="K67" s="469">
        <v>0.23</v>
      </c>
      <c r="L67" s="386">
        <v>6.0000000000000001E-3</v>
      </c>
      <c r="M67" s="392">
        <v>9.5000000000000001E-2</v>
      </c>
      <c r="N67" s="476">
        <v>575.84925874999976</v>
      </c>
      <c r="O67" s="392">
        <v>3.9E-2</v>
      </c>
      <c r="P67" s="469" t="s">
        <v>4634</v>
      </c>
      <c r="Q67" s="296">
        <v>120</v>
      </c>
      <c r="R67" s="392">
        <v>0.18</v>
      </c>
      <c r="S67" s="385">
        <v>0.34</v>
      </c>
      <c r="T67" s="395">
        <v>2.7210000000000001</v>
      </c>
      <c r="U67" s="469">
        <v>0.03</v>
      </c>
      <c r="V67" s="296">
        <v>50.5</v>
      </c>
      <c r="W67" s="395">
        <v>0.191</v>
      </c>
      <c r="X67" s="390">
        <v>1E-3</v>
      </c>
      <c r="Y67" s="392">
        <v>0.86</v>
      </c>
      <c r="Z67" s="392"/>
      <c r="AA67" s="470">
        <f>VLOOKUP($A67,'Well Survey WQ Data'!A28:AE205,23,FALSE)</f>
        <v>2.6</v>
      </c>
      <c r="AB67" s="471">
        <f>VLOOKUP($A67,'Well Survey WQ Data'!A28:AE205,24,FALSE)</f>
        <v>14.995460590957636</v>
      </c>
      <c r="AC67" s="394">
        <v>10.3</v>
      </c>
      <c r="AD67" s="296">
        <v>22.1</v>
      </c>
      <c r="AE67" s="390">
        <v>1E-3</v>
      </c>
      <c r="AF67" s="296">
        <f t="shared" si="0"/>
        <v>497.56462937499992</v>
      </c>
      <c r="AG67" s="296">
        <f t="shared" si="1"/>
        <v>508.06</v>
      </c>
      <c r="AH67" s="1">
        <v>590</v>
      </c>
      <c r="AI67" s="239">
        <v>590</v>
      </c>
      <c r="AJ67" s="1">
        <v>160</v>
      </c>
      <c r="AK67" s="1" t="s">
        <v>1961</v>
      </c>
      <c r="AL67" s="2" t="s">
        <v>1961</v>
      </c>
      <c r="AM67" s="2" t="s">
        <v>1961</v>
      </c>
      <c r="AN67" s="189" t="s">
        <v>2138</v>
      </c>
      <c r="AO67" s="164" t="s">
        <v>1961</v>
      </c>
      <c r="AP67" s="188" t="s">
        <v>2079</v>
      </c>
      <c r="AQ67" s="447" t="s">
        <v>1897</v>
      </c>
      <c r="AR67" s="188" t="s">
        <v>2139</v>
      </c>
      <c r="AS67" s="201"/>
      <c r="AT67" s="201"/>
      <c r="AU67" s="201"/>
      <c r="AV67" s="201"/>
      <c r="AW67" s="205"/>
      <c r="AX67" s="205"/>
      <c r="AY67" s="205"/>
      <c r="AZ67" s="205"/>
      <c r="BA67" s="205"/>
      <c r="BB67" s="205"/>
      <c r="BC67" s="205"/>
      <c r="BD67" s="209"/>
      <c r="BE67" s="209"/>
      <c r="BF67" s="211"/>
      <c r="BG67" s="211"/>
      <c r="BH67" s="212"/>
      <c r="BI67" s="199"/>
      <c r="BJ67" s="199"/>
      <c r="BK67" s="199"/>
      <c r="BL67" s="199"/>
      <c r="BM67" s="199"/>
      <c r="BN67" s="199"/>
      <c r="BO67" s="199"/>
      <c r="BP67" s="199"/>
      <c r="BQ67" s="199"/>
    </row>
    <row r="68" spans="1:69" ht="15" customHeight="1" x14ac:dyDescent="0.25">
      <c r="A68" s="232" t="s">
        <v>2284</v>
      </c>
      <c r="B68" s="235" t="s">
        <v>2450</v>
      </c>
      <c r="C68" s="229">
        <v>629335.69999999995</v>
      </c>
      <c r="D68" s="229">
        <v>6179137</v>
      </c>
      <c r="E68" s="201" t="s">
        <v>2179</v>
      </c>
      <c r="F68" s="5"/>
      <c r="G68" s="298" t="s">
        <v>2178</v>
      </c>
      <c r="H68" s="205"/>
      <c r="I68" s="261"/>
      <c r="J68" s="386">
        <f>VLOOKUP($A68,'Well Survey WQ Data'!A29:AC216,7,FALSE)</f>
        <v>1E-3</v>
      </c>
      <c r="K68" s="469">
        <v>0.35</v>
      </c>
      <c r="L68" s="387">
        <v>1.0999999999999999E-2</v>
      </c>
      <c r="M68" s="392">
        <v>2.7E-2</v>
      </c>
      <c r="N68" s="476">
        <v>659.74782625</v>
      </c>
      <c r="O68" s="392">
        <v>0.10299999999999999</v>
      </c>
      <c r="P68" s="469" t="s">
        <v>4634</v>
      </c>
      <c r="Q68" s="296">
        <v>127</v>
      </c>
      <c r="R68" s="392">
        <v>0.27</v>
      </c>
      <c r="S68" s="385">
        <v>0.26</v>
      </c>
      <c r="T68" s="390">
        <v>1E-3</v>
      </c>
      <c r="U68" s="469">
        <v>3.6999999999999998E-2</v>
      </c>
      <c r="V68" s="296">
        <v>89.5</v>
      </c>
      <c r="W68" s="395">
        <v>0.13800000000000001</v>
      </c>
      <c r="X68" s="390">
        <v>1E-3</v>
      </c>
      <c r="Y68" s="392">
        <v>0.44</v>
      </c>
      <c r="Z68" s="392"/>
      <c r="AA68" s="470">
        <f>VLOOKUP($A68,'Well Survey WQ Data'!A29:AE206,23,FALSE)</f>
        <v>3.8</v>
      </c>
      <c r="AB68" s="471">
        <f>VLOOKUP($A68,'Well Survey WQ Data'!A29:AE206,24,FALSE)</f>
        <v>15.87251320754717</v>
      </c>
      <c r="AC68" s="394">
        <v>29.5</v>
      </c>
      <c r="AD68" s="296">
        <v>194</v>
      </c>
      <c r="AE68" s="390">
        <v>1E-3</v>
      </c>
      <c r="AF68" s="296">
        <f t="shared" si="0"/>
        <v>774.74791312499985</v>
      </c>
      <c r="AG68" s="296">
        <f t="shared" si="1"/>
        <v>686.24</v>
      </c>
      <c r="AI68" s="239">
        <v>589</v>
      </c>
      <c r="AO68" s="164"/>
      <c r="AP68" s="188"/>
      <c r="AQ68" s="447" t="s">
        <v>7</v>
      </c>
      <c r="AR68" s="188"/>
      <c r="AS68" s="188"/>
      <c r="AT68" s="201"/>
      <c r="AU68" s="201"/>
      <c r="AV68" s="201"/>
      <c r="AW68" s="205"/>
      <c r="AX68" s="205"/>
      <c r="AY68" s="205"/>
      <c r="AZ68" s="205"/>
      <c r="BA68" s="205"/>
      <c r="BB68" s="205"/>
      <c r="BC68" s="205"/>
      <c r="BD68" s="205"/>
      <c r="BE68" s="205"/>
      <c r="BF68" s="211"/>
      <c r="BG68" s="211"/>
      <c r="BH68" s="212"/>
      <c r="BI68" s="199"/>
      <c r="BJ68" s="199"/>
      <c r="BK68" s="199"/>
      <c r="BL68" s="199"/>
      <c r="BM68" s="199"/>
      <c r="BN68" s="199"/>
      <c r="BO68" s="199"/>
      <c r="BP68" s="199"/>
      <c r="BQ68" s="199"/>
    </row>
    <row r="69" spans="1:69" ht="15" customHeight="1" x14ac:dyDescent="0.25">
      <c r="A69" s="232" t="s">
        <v>2290</v>
      </c>
      <c r="B69" s="235" t="s">
        <v>2446</v>
      </c>
      <c r="C69" s="229">
        <v>629140.80000000005</v>
      </c>
      <c r="D69" s="229">
        <v>6179143</v>
      </c>
      <c r="E69" s="201" t="s">
        <v>2179</v>
      </c>
      <c r="F69" s="5"/>
      <c r="G69" s="272" t="s">
        <v>2178</v>
      </c>
      <c r="H69" s="205"/>
      <c r="I69" s="261"/>
      <c r="J69" s="386">
        <f>VLOOKUP($A69,'Well Survey WQ Data'!A30:AC217,7,FALSE)</f>
        <v>1E-3</v>
      </c>
      <c r="K69" s="469">
        <v>0.31</v>
      </c>
      <c r="L69" s="386">
        <v>4.0000000000000001E-3</v>
      </c>
      <c r="M69" s="392">
        <v>5.8000000000000003E-2</v>
      </c>
      <c r="N69" s="476">
        <v>647.54439824999997</v>
      </c>
      <c r="O69" s="392">
        <v>0.10299999999999999</v>
      </c>
      <c r="P69" s="469" t="s">
        <v>4634</v>
      </c>
      <c r="Q69" s="296">
        <v>135</v>
      </c>
      <c r="R69" s="392">
        <v>0.38</v>
      </c>
      <c r="S69" s="385">
        <v>0.31</v>
      </c>
      <c r="T69" s="390">
        <v>2E-3</v>
      </c>
      <c r="U69" s="469">
        <v>3.9E-2</v>
      </c>
      <c r="V69" s="296">
        <v>78.900000000000006</v>
      </c>
      <c r="W69" s="395">
        <v>0.27900000000000003</v>
      </c>
      <c r="X69" s="390">
        <v>1E-3</v>
      </c>
      <c r="Y69" s="392"/>
      <c r="Z69" s="392"/>
      <c r="AA69" s="470">
        <f>VLOOKUP($A69,'Well Survey WQ Data'!A30:AE207,23,FALSE)</f>
        <v>3.8</v>
      </c>
      <c r="AB69" s="471">
        <f>VLOOKUP($A69,'Well Survey WQ Data'!A30:AE207,24,FALSE)</f>
        <v>14.86711142755429</v>
      </c>
      <c r="AC69" s="394">
        <v>37.799999999999997</v>
      </c>
      <c r="AD69" s="296">
        <v>187</v>
      </c>
      <c r="AE69" s="390">
        <v>1E-3</v>
      </c>
      <c r="AF69" s="296">
        <f t="shared" si="0"/>
        <v>767.06719912499977</v>
      </c>
      <c r="AG69" s="296">
        <f t="shared" si="1"/>
        <v>662.56799999999998</v>
      </c>
      <c r="AH69" s="201"/>
      <c r="AI69" s="239">
        <v>591</v>
      </c>
      <c r="AO69" s="164"/>
      <c r="AP69" s="159"/>
      <c r="AQ69" s="447" t="s">
        <v>7</v>
      </c>
      <c r="AR69" s="164"/>
      <c r="AT69" s="201"/>
      <c r="AU69" s="201"/>
      <c r="AV69" s="201"/>
      <c r="AW69" s="205"/>
      <c r="AX69" s="205"/>
      <c r="AY69" s="205"/>
      <c r="AZ69" s="205"/>
      <c r="BA69" s="205"/>
      <c r="BB69" s="205"/>
      <c r="BC69" s="205"/>
      <c r="BD69" s="205"/>
      <c r="BE69" s="205"/>
      <c r="BF69" s="211"/>
      <c r="BG69" s="211"/>
      <c r="BH69" s="212"/>
      <c r="BI69" s="199"/>
      <c r="BJ69" s="199"/>
      <c r="BK69" s="199"/>
      <c r="BL69" s="199"/>
      <c r="BM69" s="199"/>
      <c r="BN69" s="199"/>
      <c r="BO69" s="199"/>
      <c r="BP69" s="199"/>
      <c r="BQ69" s="199"/>
    </row>
    <row r="70" spans="1:69" ht="15" customHeight="1" x14ac:dyDescent="0.25">
      <c r="A70" s="268" t="s">
        <v>2302</v>
      </c>
      <c r="B70" s="264" t="s">
        <v>2422</v>
      </c>
      <c r="C70" s="270">
        <v>681363.27201408998</v>
      </c>
      <c r="D70" s="270">
        <v>6213045.6328455303</v>
      </c>
      <c r="E70" s="201" t="s">
        <v>2179</v>
      </c>
      <c r="F70" s="5"/>
      <c r="G70" s="272" t="s">
        <v>329</v>
      </c>
      <c r="H70" s="205"/>
      <c r="I70" s="261"/>
      <c r="J70" s="386">
        <f>VLOOKUP($A70,'Well Survey WQ Data'!A31:AC218,7,FALSE)</f>
        <v>8.1494395538000003E-3</v>
      </c>
      <c r="K70" s="469">
        <v>2.2400000000000002</v>
      </c>
      <c r="L70" s="386">
        <v>8.0000000000000002E-3</v>
      </c>
      <c r="M70" s="392">
        <v>3.2000000000000001E-2</v>
      </c>
      <c r="N70" s="476">
        <v>1186.7833729999998</v>
      </c>
      <c r="O70" s="392">
        <v>1.024</v>
      </c>
      <c r="P70" s="469" t="s">
        <v>4634</v>
      </c>
      <c r="Q70" s="296">
        <v>13.55</v>
      </c>
      <c r="R70" s="392">
        <v>2.9180000000000001</v>
      </c>
      <c r="S70" s="385"/>
      <c r="T70" s="395">
        <v>0.67100000000000004</v>
      </c>
      <c r="U70" s="469">
        <v>7.0500000000000007E-2</v>
      </c>
      <c r="V70" s="296">
        <v>4.8000000000000007</v>
      </c>
      <c r="W70" s="390">
        <v>3.4500000000000003E-2</v>
      </c>
      <c r="X70" s="390">
        <v>1E-3</v>
      </c>
      <c r="Y70" s="392"/>
      <c r="Z70" s="392"/>
      <c r="AA70" s="470">
        <f>VLOOKUP($A70,'Well Survey WQ Data'!A31:AE208,23,FALSE)</f>
        <v>3.05</v>
      </c>
      <c r="AB70" s="471">
        <f>VLOOKUP($A70,'Well Survey WQ Data'!A31:AE208,24,FALSE)</f>
        <v>7.5191218227127088</v>
      </c>
      <c r="AC70" s="397">
        <v>803.5</v>
      </c>
      <c r="AD70" s="389">
        <v>1099.5</v>
      </c>
      <c r="AE70" s="390">
        <v>8.3499999999999991E-2</v>
      </c>
      <c r="AF70" s="296">
        <f t="shared" si="0"/>
        <v>2522.4046865</v>
      </c>
      <c r="AG70" s="296">
        <f t="shared" si="1"/>
        <v>53.651000000000003</v>
      </c>
      <c r="AH70" s="201"/>
      <c r="AI70" s="239">
        <v>633</v>
      </c>
      <c r="AJ70" s="1">
        <v>300</v>
      </c>
      <c r="AK70" s="1">
        <v>252</v>
      </c>
      <c r="AL70" s="2">
        <v>76.805851874428527</v>
      </c>
      <c r="AM70" s="2">
        <v>574.19414812557147</v>
      </c>
      <c r="AN70" s="2">
        <v>6</v>
      </c>
      <c r="AO70" s="164" t="s">
        <v>1961</v>
      </c>
      <c r="AP70" s="159" t="s">
        <v>1975</v>
      </c>
      <c r="AQ70" s="447" t="s">
        <v>7</v>
      </c>
      <c r="AR70" s="1">
        <v>290</v>
      </c>
      <c r="AS70" s="1">
        <v>180</v>
      </c>
      <c r="AT70" s="201"/>
      <c r="AU70" s="201"/>
      <c r="AV70" s="201"/>
      <c r="AW70" s="205"/>
      <c r="AX70" s="205"/>
      <c r="AY70" s="205"/>
      <c r="AZ70" s="205"/>
      <c r="BA70" s="205"/>
      <c r="BB70" s="205"/>
      <c r="BC70" s="205"/>
      <c r="BD70" s="209"/>
      <c r="BE70" s="209"/>
      <c r="BF70" s="211"/>
      <c r="BG70" s="211"/>
      <c r="BH70" s="212"/>
      <c r="BI70" s="199"/>
      <c r="BJ70" s="199"/>
      <c r="BK70" s="199"/>
      <c r="BL70" s="199"/>
      <c r="BM70" s="199"/>
      <c r="BN70" s="199"/>
      <c r="BO70" s="199"/>
      <c r="BP70" s="199"/>
      <c r="BQ70" s="199"/>
    </row>
    <row r="71" spans="1:69" ht="15" customHeight="1" x14ac:dyDescent="0.25">
      <c r="A71" s="232" t="s">
        <v>2400</v>
      </c>
      <c r="B71" s="236" t="s">
        <v>2481</v>
      </c>
      <c r="C71" s="229">
        <v>626684.35320000001</v>
      </c>
      <c r="D71" s="229">
        <v>6191307.8669999996</v>
      </c>
      <c r="E71" s="201" t="s">
        <v>2179</v>
      </c>
      <c r="F71" s="5"/>
      <c r="G71" s="431" t="s">
        <v>2178</v>
      </c>
      <c r="H71" s="417"/>
      <c r="I71" s="434"/>
      <c r="J71" s="386">
        <f>VLOOKUP($A71,'Well Survey WQ Data'!A32:AC219,7,FALSE)</f>
        <v>1E-3</v>
      </c>
      <c r="K71" s="469">
        <v>1.05</v>
      </c>
      <c r="L71" s="386">
        <v>5.0000000000000001E-3</v>
      </c>
      <c r="M71" s="392">
        <v>1.2999999999999999E-2</v>
      </c>
      <c r="N71" s="476">
        <v>1014.155714416667</v>
      </c>
      <c r="O71" s="392">
        <v>0.18099999999999999</v>
      </c>
      <c r="P71" s="469" t="s">
        <v>4634</v>
      </c>
      <c r="Q71" s="296">
        <v>14.3</v>
      </c>
      <c r="R71" s="392">
        <v>6.9</v>
      </c>
      <c r="S71" s="385">
        <v>1.44</v>
      </c>
      <c r="T71" s="395">
        <v>1.41</v>
      </c>
      <c r="U71" s="469">
        <v>8.9999999999999993E-3</v>
      </c>
      <c r="V71" s="296">
        <v>12.4</v>
      </c>
      <c r="W71" s="390">
        <v>3.9E-2</v>
      </c>
      <c r="X71" s="390">
        <v>1E-3</v>
      </c>
      <c r="Y71" s="392">
        <v>0.9</v>
      </c>
      <c r="Z71" s="392"/>
      <c r="AA71" s="470">
        <f>VLOOKUP($A71,'Well Survey WQ Data'!A32:AE209,23,FALSE)</f>
        <v>2.5</v>
      </c>
      <c r="AB71" s="471">
        <f>VLOOKUP($A71,'Well Survey WQ Data'!A32:AE209,24,FALSE)</f>
        <v>7.2517277322890719</v>
      </c>
      <c r="AC71" s="397">
        <v>411</v>
      </c>
      <c r="AD71" s="296">
        <v>206</v>
      </c>
      <c r="AE71" s="390">
        <v>3.0000000000000001E-3</v>
      </c>
      <c r="AF71" s="296">
        <f t="shared" si="0"/>
        <v>1164.1088572083336</v>
      </c>
      <c r="AG71" s="296">
        <f t="shared" si="1"/>
        <v>86.837999999999994</v>
      </c>
      <c r="AH71" s="1">
        <v>592</v>
      </c>
      <c r="AI71" s="239">
        <v>592</v>
      </c>
      <c r="AJ71" s="1">
        <v>37</v>
      </c>
      <c r="AK71" s="1">
        <v>4</v>
      </c>
      <c r="AL71" s="2">
        <v>1.2191405059433098</v>
      </c>
      <c r="AM71" s="2">
        <v>711.7808594940567</v>
      </c>
      <c r="AN71" s="196"/>
      <c r="AO71" s="164"/>
      <c r="AP71" s="195" t="s">
        <v>2074</v>
      </c>
      <c r="AQ71" s="447" t="s">
        <v>1897</v>
      </c>
      <c r="AR71" s="161"/>
      <c r="AU71" s="201"/>
      <c r="AV71" s="201"/>
      <c r="AW71" s="205"/>
      <c r="AX71" s="205"/>
      <c r="AY71" s="205"/>
      <c r="AZ71" s="205"/>
      <c r="BA71" s="205"/>
      <c r="BB71" s="205"/>
      <c r="BC71" s="205"/>
      <c r="BD71" s="205"/>
      <c r="BE71" s="205"/>
      <c r="BF71" s="211"/>
      <c r="BG71" s="211"/>
      <c r="BH71" s="212"/>
      <c r="BI71" s="199"/>
      <c r="BJ71" s="199"/>
      <c r="BK71" s="199"/>
      <c r="BL71" s="199"/>
      <c r="BM71" s="199"/>
      <c r="BN71" s="199"/>
      <c r="BO71" s="199"/>
      <c r="BP71" s="199"/>
      <c r="BQ71" s="199"/>
    </row>
    <row r="72" spans="1:69" ht="15" customHeight="1" x14ac:dyDescent="0.25">
      <c r="A72" s="232" t="s">
        <v>2278</v>
      </c>
      <c r="B72" s="235" t="s">
        <v>2448</v>
      </c>
      <c r="C72" s="229">
        <v>650126.72816187004</v>
      </c>
      <c r="D72" s="229">
        <v>6220922.6945104003</v>
      </c>
      <c r="E72" s="201" t="s">
        <v>2179</v>
      </c>
      <c r="F72" s="5"/>
      <c r="G72" s="272" t="s">
        <v>4569</v>
      </c>
      <c r="H72" s="272"/>
      <c r="I72" s="398"/>
      <c r="J72" s="386">
        <f>VLOOKUP($A72,'Well Survey WQ Data'!A33:AC220,7,FALSE)</f>
        <v>1E-3</v>
      </c>
      <c r="K72" s="469">
        <v>0.01</v>
      </c>
      <c r="L72" s="386">
        <v>7.0000000000000001E-3</v>
      </c>
      <c r="M72" s="392">
        <v>8.3000000000000004E-2</v>
      </c>
      <c r="N72" s="476">
        <v>742.88367949999997</v>
      </c>
      <c r="O72" s="392">
        <v>0.125</v>
      </c>
      <c r="P72" s="469" t="s">
        <v>4634</v>
      </c>
      <c r="Q72" s="296">
        <v>212</v>
      </c>
      <c r="R72" s="392">
        <v>0.67</v>
      </c>
      <c r="S72" s="385">
        <v>0.75</v>
      </c>
      <c r="T72" s="390">
        <v>5.0000000000000001E-3</v>
      </c>
      <c r="U72" s="469">
        <v>3.9E-2</v>
      </c>
      <c r="V72" s="296">
        <v>76.400000000000006</v>
      </c>
      <c r="W72" s="390">
        <v>1E-3</v>
      </c>
      <c r="X72" s="390">
        <v>1E-3</v>
      </c>
      <c r="Y72" s="392">
        <v>1</v>
      </c>
      <c r="Z72" s="392"/>
      <c r="AA72" s="470">
        <f>VLOOKUP($A72,'Well Survey WQ Data'!A33:AE210,23,FALSE)</f>
        <v>6.2</v>
      </c>
      <c r="AB72" s="471">
        <f>VLOOKUP($A72,'Well Survey WQ Data'!A33:AE210,24,FALSE)</f>
        <v>10.032626272694911</v>
      </c>
      <c r="AC72" s="394">
        <v>94.2</v>
      </c>
      <c r="AD72" s="296">
        <v>425</v>
      </c>
      <c r="AE72" s="390">
        <v>1E-3</v>
      </c>
      <c r="AF72" s="296">
        <f t="shared" si="0"/>
        <v>1187.79183975</v>
      </c>
      <c r="AG72" s="296">
        <f t="shared" si="1"/>
        <v>844.76800000000003</v>
      </c>
      <c r="AI72" s="294" t="s">
        <v>2184</v>
      </c>
      <c r="AO72" s="198"/>
      <c r="AP72" s="195"/>
      <c r="AQ72" s="447" t="s">
        <v>1897</v>
      </c>
      <c r="AR72" s="195"/>
      <c r="AS72" s="195"/>
      <c r="AT72" s="201"/>
      <c r="AU72" s="201"/>
      <c r="AV72" s="201"/>
      <c r="AW72" s="205"/>
      <c r="AX72" s="205"/>
      <c r="AY72" s="205"/>
      <c r="AZ72" s="205"/>
      <c r="BA72" s="205"/>
      <c r="BB72" s="205"/>
      <c r="BC72" s="205"/>
      <c r="BD72" s="205"/>
      <c r="BE72" s="205"/>
      <c r="BF72" s="211"/>
      <c r="BG72" s="211"/>
      <c r="BH72" s="212"/>
      <c r="BI72" s="199"/>
      <c r="BJ72" s="199"/>
      <c r="BK72" s="199"/>
      <c r="BL72" s="199"/>
      <c r="BM72" s="199"/>
      <c r="BN72" s="199"/>
      <c r="BO72" s="199"/>
      <c r="BP72" s="199"/>
      <c r="BQ72" s="199"/>
    </row>
    <row r="73" spans="1:69" ht="15" customHeight="1" x14ac:dyDescent="0.25">
      <c r="A73" s="268" t="s">
        <v>2286</v>
      </c>
      <c r="B73" s="264" t="s">
        <v>2421</v>
      </c>
      <c r="C73" s="270">
        <v>636884.11806067999</v>
      </c>
      <c r="D73" s="270">
        <v>6193730.0851774998</v>
      </c>
      <c r="E73" s="201" t="s">
        <v>2179</v>
      </c>
      <c r="F73" s="5"/>
      <c r="G73" s="272" t="s">
        <v>2420</v>
      </c>
      <c r="H73" s="205"/>
      <c r="I73" s="261"/>
      <c r="J73" s="386">
        <f>VLOOKUP($A73,'Well Survey WQ Data'!A34:AC221,7,FALSE)</f>
        <v>1E-3</v>
      </c>
      <c r="K73" s="469">
        <v>0.09</v>
      </c>
      <c r="L73" s="386">
        <v>8.0000000000000002E-3</v>
      </c>
      <c r="M73" s="392">
        <v>5.0000000000000001E-3</v>
      </c>
      <c r="N73" s="476">
        <v>774.91767800000002</v>
      </c>
      <c r="O73" s="392">
        <v>0.47599999999999998</v>
      </c>
      <c r="P73" s="469" t="s">
        <v>4634</v>
      </c>
      <c r="Q73" s="296">
        <v>288</v>
      </c>
      <c r="R73" s="392">
        <v>3.65</v>
      </c>
      <c r="S73" s="385"/>
      <c r="T73" s="390">
        <v>0.122</v>
      </c>
      <c r="U73" s="469">
        <v>9.8000000000000004E-2</v>
      </c>
      <c r="V73" s="296">
        <v>159</v>
      </c>
      <c r="W73" s="395">
        <v>0.77</v>
      </c>
      <c r="X73" s="390">
        <v>1E-3</v>
      </c>
      <c r="Y73" s="392"/>
      <c r="Z73" s="392"/>
      <c r="AA73" s="470">
        <f>VLOOKUP($A73,'Well Survey WQ Data'!A34:AE211,23,FALSE)</f>
        <v>5.6</v>
      </c>
      <c r="AB73" s="471">
        <f>VLOOKUP($A73,'Well Survey WQ Data'!A34:AE211,24,FALSE)</f>
        <v>7.7223413314346745</v>
      </c>
      <c r="AC73" s="397">
        <v>300</v>
      </c>
      <c r="AD73" s="296">
        <v>1422</v>
      </c>
      <c r="AE73" s="390">
        <v>4.0000000000000001E-3</v>
      </c>
      <c r="AF73" s="296">
        <f t="shared" si="0"/>
        <v>2566.3068389999999</v>
      </c>
      <c r="AG73" s="296">
        <f t="shared" si="1"/>
        <v>1375.08</v>
      </c>
      <c r="AH73" s="201"/>
      <c r="AI73" s="239">
        <v>595</v>
      </c>
      <c r="AJ73" s="1">
        <v>130</v>
      </c>
      <c r="AK73" s="1" t="s">
        <v>1961</v>
      </c>
      <c r="AL73" s="2" t="s">
        <v>1961</v>
      </c>
      <c r="AM73" s="2" t="s">
        <v>1961</v>
      </c>
      <c r="AN73" s="2">
        <v>15</v>
      </c>
      <c r="AO73" s="164" t="s">
        <v>1961</v>
      </c>
      <c r="AP73" s="159" t="s">
        <v>1975</v>
      </c>
      <c r="AQ73" s="447" t="s">
        <v>7</v>
      </c>
      <c r="AR73" s="164" t="s">
        <v>2093</v>
      </c>
      <c r="AS73" s="1">
        <v>20</v>
      </c>
      <c r="AT73" s="201"/>
      <c r="AU73" s="201"/>
      <c r="AV73" s="201"/>
      <c r="AW73" s="205"/>
      <c r="AX73" s="205"/>
      <c r="AY73" s="205"/>
      <c r="AZ73" s="205"/>
      <c r="BA73" s="205"/>
      <c r="BB73" s="205"/>
      <c r="BC73" s="205"/>
      <c r="BD73" s="209"/>
      <c r="BE73" s="209"/>
      <c r="BF73" s="211"/>
      <c r="BG73" s="211"/>
      <c r="BH73" s="212"/>
      <c r="BI73" s="199"/>
      <c r="BJ73" s="199"/>
      <c r="BK73" s="199"/>
      <c r="BL73" s="199"/>
      <c r="BM73" s="199"/>
      <c r="BN73" s="199"/>
      <c r="BO73" s="199"/>
      <c r="BP73" s="199"/>
      <c r="BQ73" s="199"/>
    </row>
    <row r="74" spans="1:69" ht="15" customHeight="1" x14ac:dyDescent="0.25">
      <c r="A74" s="201" t="s">
        <v>2296</v>
      </c>
      <c r="B74" s="226" t="s">
        <v>2419</v>
      </c>
      <c r="C74" s="204">
        <v>680411.90341494</v>
      </c>
      <c r="D74" s="204">
        <v>6168162.2139582699</v>
      </c>
      <c r="E74" s="201" t="s">
        <v>2179</v>
      </c>
      <c r="F74" s="5"/>
      <c r="G74" s="205" t="s">
        <v>2181</v>
      </c>
      <c r="H74" s="205"/>
      <c r="I74" s="261"/>
      <c r="J74" s="386">
        <f>VLOOKUP($A74,'Well Survey WQ Data'!A35:AC222,7,FALSE)</f>
        <v>7.9000000000000001E-2</v>
      </c>
      <c r="K74" s="469">
        <v>0.01</v>
      </c>
      <c r="L74" s="386">
        <v>8.9999999999999993E-3</v>
      </c>
      <c r="M74" s="392">
        <v>8.0000000000000002E-3</v>
      </c>
      <c r="N74" s="476">
        <v>147.96656449999998</v>
      </c>
      <c r="O74" s="392">
        <v>2.1000000000000001E-2</v>
      </c>
      <c r="P74" s="469" t="s">
        <v>4634</v>
      </c>
      <c r="Q74" s="296">
        <v>3.1</v>
      </c>
      <c r="R74" s="392">
        <v>0.42</v>
      </c>
      <c r="S74" s="385"/>
      <c r="T74" s="395">
        <v>14.13</v>
      </c>
      <c r="U74" s="469">
        <v>3.0000000000000001E-3</v>
      </c>
      <c r="V74" s="296">
        <v>0.4</v>
      </c>
      <c r="W74" s="395">
        <v>0.14000000000000001</v>
      </c>
      <c r="X74" s="390">
        <v>1E-3</v>
      </c>
      <c r="Y74" s="392">
        <v>6.56</v>
      </c>
      <c r="Z74" s="392"/>
      <c r="AA74" s="470">
        <f>VLOOKUP($A74,'Well Survey WQ Data'!A35:AE212,23,FALSE)</f>
        <v>4.7</v>
      </c>
      <c r="AB74" s="471">
        <f>VLOOKUP($A74,'Well Survey WQ Data'!A35:AE212,24,FALSE)</f>
        <v>2.1391527233891067E-2</v>
      </c>
      <c r="AC74" s="394">
        <v>44.9</v>
      </c>
      <c r="AD74" s="296">
        <v>4.0999999999999996</v>
      </c>
      <c r="AE74" s="390">
        <v>0.106</v>
      </c>
      <c r="AF74" s="296">
        <f t="shared" si="0"/>
        <v>152.31428224999996</v>
      </c>
      <c r="AG74" s="296">
        <f t="shared" si="1"/>
        <v>9.3979999999999997</v>
      </c>
      <c r="AH74" s="201"/>
      <c r="AI74" s="205">
        <v>622</v>
      </c>
      <c r="AJ74" s="201">
        <v>255</v>
      </c>
      <c r="AK74" s="201"/>
      <c r="AL74" s="201"/>
      <c r="AM74" s="201"/>
      <c r="AN74" s="201">
        <v>12</v>
      </c>
      <c r="AO74" s="201"/>
      <c r="AP74" s="159" t="s">
        <v>1975</v>
      </c>
      <c r="AQ74" s="447" t="s">
        <v>7</v>
      </c>
      <c r="AR74" s="201"/>
      <c r="AS74" s="201"/>
      <c r="AT74" s="201"/>
      <c r="AU74" s="201"/>
      <c r="AV74" s="201"/>
      <c r="AW74" s="205"/>
      <c r="AX74" s="205"/>
      <c r="AY74" s="205"/>
      <c r="AZ74" s="205"/>
      <c r="BA74" s="205"/>
      <c r="BB74" s="205"/>
      <c r="BC74" s="205"/>
      <c r="BD74" s="209"/>
      <c r="BE74" s="209"/>
      <c r="BF74" s="211"/>
      <c r="BG74" s="211"/>
      <c r="BH74" s="212"/>
      <c r="BI74" s="199"/>
      <c r="BJ74" s="199"/>
      <c r="BK74" s="199"/>
      <c r="BL74" s="199"/>
      <c r="BM74" s="199"/>
      <c r="BN74" s="199"/>
      <c r="BO74" s="199"/>
      <c r="BP74" s="199"/>
      <c r="BQ74" s="199"/>
    </row>
    <row r="75" spans="1:69" ht="15" customHeight="1" x14ac:dyDescent="0.25">
      <c r="A75" s="201" t="s">
        <v>2274</v>
      </c>
      <c r="B75" s="226" t="s">
        <v>2418</v>
      </c>
      <c r="C75" s="204">
        <v>685178.21304467996</v>
      </c>
      <c r="D75" s="204">
        <v>6161882.5327975098</v>
      </c>
      <c r="E75" s="201" t="s">
        <v>2179</v>
      </c>
      <c r="F75" s="5"/>
      <c r="G75" s="205" t="s">
        <v>617</v>
      </c>
      <c r="H75" s="205"/>
      <c r="I75" s="261"/>
      <c r="J75" s="386">
        <f>VLOOKUP($A75,'Well Survey WQ Data'!A36:AC223,7,FALSE)</f>
        <v>1.3236674450000001E-3</v>
      </c>
      <c r="K75" s="469">
        <v>2.4699999999999998</v>
      </c>
      <c r="L75" s="387">
        <v>4.8000000000000001E-2</v>
      </c>
      <c r="M75" s="392">
        <v>6.0000000000000001E-3</v>
      </c>
      <c r="N75" s="476">
        <v>804.79065279166662</v>
      </c>
      <c r="O75" s="392">
        <v>0.44600000000000001</v>
      </c>
      <c r="P75" s="469">
        <v>0.12039999999999999</v>
      </c>
      <c r="Q75" s="296">
        <v>396.5</v>
      </c>
      <c r="R75" s="392">
        <v>4.6709999999999994</v>
      </c>
      <c r="S75" s="385"/>
      <c r="T75" s="395">
        <v>17.96</v>
      </c>
      <c r="U75" s="469">
        <v>0.16899999999999998</v>
      </c>
      <c r="V75" s="296">
        <v>134.5</v>
      </c>
      <c r="W75" s="395">
        <v>0.54900000000000004</v>
      </c>
      <c r="X75" s="390">
        <v>1.5E-3</v>
      </c>
      <c r="Y75" s="392"/>
      <c r="Z75" s="392"/>
      <c r="AA75" s="470">
        <f>VLOOKUP($A75,'Well Survey WQ Data'!A36:AE213,23,FALSE)</f>
        <v>9.15</v>
      </c>
      <c r="AB75" s="471">
        <f>VLOOKUP($A75,'Well Survey WQ Data'!A36:AE213,24,FALSE)</f>
        <v>10.310716126735494</v>
      </c>
      <c r="AC75" s="397">
        <v>405.5</v>
      </c>
      <c r="AD75" s="389">
        <v>1701.5</v>
      </c>
      <c r="AE75" s="390">
        <v>4.3999999999999997E-2</v>
      </c>
      <c r="AF75" s="296">
        <f t="shared" si="0"/>
        <v>3072.6223263958332</v>
      </c>
      <c r="AG75" s="296">
        <f t="shared" si="1"/>
        <v>1545.3899999999999</v>
      </c>
      <c r="AH75" s="201"/>
      <c r="AI75" s="205">
        <v>622</v>
      </c>
      <c r="AJ75" s="1">
        <v>171</v>
      </c>
      <c r="AK75" s="1">
        <v>16.8</v>
      </c>
      <c r="AL75" s="2">
        <v>5.1203901249619017</v>
      </c>
      <c r="AM75" s="2">
        <v>719.87960987503811</v>
      </c>
      <c r="AN75" s="2">
        <v>8</v>
      </c>
      <c r="AO75" s="164" t="s">
        <v>1961</v>
      </c>
      <c r="AP75" s="164" t="s">
        <v>1987</v>
      </c>
      <c r="AQ75" s="447" t="s">
        <v>7</v>
      </c>
      <c r="AR75" s="164" t="s">
        <v>2124</v>
      </c>
      <c r="AS75" s="1">
        <v>165</v>
      </c>
      <c r="AT75" s="201"/>
      <c r="AU75" s="201"/>
      <c r="AV75" s="201"/>
      <c r="AW75" s="205"/>
      <c r="AX75" s="205"/>
      <c r="AY75" s="205"/>
      <c r="AZ75" s="205"/>
      <c r="BA75" s="205"/>
      <c r="BB75" s="205"/>
      <c r="BC75" s="205"/>
      <c r="BD75" s="209"/>
      <c r="BE75" s="209"/>
      <c r="BF75" s="211"/>
      <c r="BG75" s="211"/>
      <c r="BH75" s="212"/>
      <c r="BI75" s="199"/>
      <c r="BJ75" s="199"/>
      <c r="BK75" s="199"/>
      <c r="BL75" s="199"/>
      <c r="BM75" s="199"/>
      <c r="BN75" s="199"/>
      <c r="BO75" s="199"/>
      <c r="BP75" s="199"/>
      <c r="BQ75" s="199"/>
    </row>
    <row r="76" spans="1:69" ht="15" customHeight="1" x14ac:dyDescent="0.25">
      <c r="A76" s="205" t="s">
        <v>2300</v>
      </c>
      <c r="B76" s="227" t="s">
        <v>2417</v>
      </c>
      <c r="C76" s="210">
        <v>627680.40690057003</v>
      </c>
      <c r="D76" s="210">
        <v>6190107.9112055097</v>
      </c>
      <c r="E76" s="201" t="s">
        <v>2179</v>
      </c>
      <c r="F76" s="5"/>
      <c r="G76" s="272" t="s">
        <v>2193</v>
      </c>
      <c r="H76" s="272"/>
      <c r="I76" s="398"/>
      <c r="J76" s="386">
        <f>VLOOKUP($A76,'Well Survey WQ Data'!A37:AC224,7,FALSE)</f>
        <v>1E-3</v>
      </c>
      <c r="K76" s="469">
        <v>0.6</v>
      </c>
      <c r="L76" s="387">
        <v>1.4999999999999999E-2</v>
      </c>
      <c r="M76" s="392">
        <v>2.5000000000000001E-2</v>
      </c>
      <c r="N76" s="476">
        <v>738.30739400000004</v>
      </c>
      <c r="O76" s="392">
        <v>0.13800000000000001</v>
      </c>
      <c r="P76" s="469" t="s">
        <v>4634</v>
      </c>
      <c r="Q76" s="296">
        <v>138</v>
      </c>
      <c r="R76" s="392">
        <v>0.37</v>
      </c>
      <c r="S76" s="385">
        <v>0.2</v>
      </c>
      <c r="T76" s="395">
        <v>1.42</v>
      </c>
      <c r="U76" s="469">
        <v>2.1000000000000001E-2</v>
      </c>
      <c r="V76" s="296">
        <v>61.6</v>
      </c>
      <c r="W76" s="395">
        <v>9.6000000000000002E-2</v>
      </c>
      <c r="X76" s="390">
        <v>1E-3</v>
      </c>
      <c r="Y76" s="392"/>
      <c r="Z76" s="392"/>
      <c r="AA76" s="470">
        <f>VLOOKUP($A76,'Well Survey WQ Data'!A37:AE214,23,FALSE)</f>
        <v>4.0999999999999996</v>
      </c>
      <c r="AB76" s="471">
        <f>VLOOKUP($A76,'Well Survey WQ Data'!A37:AE214,24,FALSE)</f>
        <v>11.530033179067283</v>
      </c>
      <c r="AC76" s="394">
        <v>39.200000000000003</v>
      </c>
      <c r="AD76" s="296">
        <v>94.5</v>
      </c>
      <c r="AE76" s="390">
        <v>5.0000000000000001E-3</v>
      </c>
      <c r="AF76" s="296">
        <f t="shared" ref="AF76:AF107" si="2">S76+R76+Y76+AD76+0.5*N76+O76+Q76+T76+V76+AC76+AA76+Z76</f>
        <v>708.6816970000001</v>
      </c>
      <c r="AG76" s="296">
        <f t="shared" ref="AG76:AG107" si="3">2.5*Q76+4.12*V76</f>
        <v>598.79200000000003</v>
      </c>
      <c r="AH76" s="205"/>
      <c r="AI76" s="205">
        <v>592</v>
      </c>
      <c r="AJ76" s="205">
        <v>150</v>
      </c>
      <c r="AK76" s="205"/>
      <c r="AL76" s="205"/>
      <c r="AM76" s="205"/>
      <c r="AN76" s="205">
        <v>10</v>
      </c>
      <c r="AO76" s="205"/>
      <c r="AP76" s="195" t="s">
        <v>2079</v>
      </c>
      <c r="AQ76" s="447" t="s">
        <v>1897</v>
      </c>
      <c r="AR76" s="205"/>
      <c r="AS76" s="205"/>
      <c r="AT76" s="205"/>
      <c r="AU76" s="205"/>
      <c r="AV76" s="205"/>
      <c r="AW76" s="205"/>
      <c r="AX76" s="205"/>
      <c r="AY76" s="205"/>
      <c r="AZ76" s="205"/>
      <c r="BA76" s="205"/>
      <c r="BB76" s="205"/>
      <c r="BC76" s="205"/>
      <c r="BD76" s="209"/>
      <c r="BE76" s="209"/>
      <c r="BF76" s="211"/>
      <c r="BG76" s="211"/>
      <c r="BH76" s="212"/>
      <c r="BI76" s="213"/>
      <c r="BJ76" s="213"/>
      <c r="BK76" s="213"/>
      <c r="BL76" s="213"/>
      <c r="BM76" s="213"/>
      <c r="BN76" s="213"/>
      <c r="BO76" s="213"/>
      <c r="BP76" s="213"/>
      <c r="BQ76" s="213"/>
    </row>
    <row r="77" spans="1:69" ht="15" customHeight="1" x14ac:dyDescent="0.25">
      <c r="A77" s="201" t="s">
        <v>2319</v>
      </c>
      <c r="B77" s="226" t="s">
        <v>2416</v>
      </c>
      <c r="C77" s="204">
        <v>630098.10577420006</v>
      </c>
      <c r="D77" s="204">
        <v>6192239.9204289997</v>
      </c>
      <c r="E77" s="201" t="s">
        <v>2179</v>
      </c>
      <c r="F77" s="5"/>
      <c r="G77" s="272" t="s">
        <v>700</v>
      </c>
      <c r="H77" s="205"/>
      <c r="I77" s="261"/>
      <c r="J77" s="386">
        <f>VLOOKUP($A77,'Well Survey WQ Data'!A38:AC225,7,FALSE)</f>
        <v>9.2999999999999999E-2</v>
      </c>
      <c r="K77" s="469">
        <v>0.52</v>
      </c>
      <c r="L77" s="386">
        <v>1E-3</v>
      </c>
      <c r="M77" s="392">
        <v>1.9E-2</v>
      </c>
      <c r="N77" s="476">
        <v>719.23953774999995</v>
      </c>
      <c r="O77" s="392">
        <v>0.10100000000000001</v>
      </c>
      <c r="P77" s="469" t="s">
        <v>4634</v>
      </c>
      <c r="Q77" s="296">
        <v>108</v>
      </c>
      <c r="R77" s="392">
        <v>6.6</v>
      </c>
      <c r="S77" s="385"/>
      <c r="T77" s="395">
        <v>2.6</v>
      </c>
      <c r="U77" s="469">
        <v>0.03</v>
      </c>
      <c r="V77" s="296">
        <v>40.5</v>
      </c>
      <c r="W77" s="395">
        <v>0.501</v>
      </c>
      <c r="X77" s="390">
        <v>1E-3</v>
      </c>
      <c r="Y77" s="392"/>
      <c r="Z77" s="392"/>
      <c r="AA77" s="470">
        <f>VLOOKUP($A77,'Well Survey WQ Data'!A38:AE215,23,FALSE)</f>
        <v>4.8</v>
      </c>
      <c r="AB77" s="471">
        <f>VLOOKUP($A77,'Well Survey WQ Data'!A38:AE215,24,FALSE)</f>
        <v>9.4550550373798501</v>
      </c>
      <c r="AC77" s="394">
        <v>169</v>
      </c>
      <c r="AD77" s="296">
        <v>273</v>
      </c>
      <c r="AE77" s="390">
        <v>2.7E-2</v>
      </c>
      <c r="AF77" s="296">
        <f t="shared" si="2"/>
        <v>964.22076887499998</v>
      </c>
      <c r="AG77" s="296">
        <f t="shared" si="3"/>
        <v>436.86</v>
      </c>
      <c r="AH77" s="1">
        <v>592</v>
      </c>
      <c r="AI77" s="239">
        <v>592</v>
      </c>
      <c r="AJ77" s="1">
        <v>123</v>
      </c>
      <c r="AK77" s="1">
        <v>5</v>
      </c>
      <c r="AL77" s="2">
        <v>1.5239256324291375</v>
      </c>
      <c r="AM77" s="2">
        <v>703.47607436757085</v>
      </c>
      <c r="AN77" s="2">
        <v>40</v>
      </c>
      <c r="AO77" s="164" t="s">
        <v>1961</v>
      </c>
      <c r="AP77" s="195" t="s">
        <v>2159</v>
      </c>
      <c r="AQ77" s="447" t="s">
        <v>1897</v>
      </c>
      <c r="AR77" s="195" t="s">
        <v>2161</v>
      </c>
      <c r="AS77" s="195"/>
      <c r="AT77" s="201"/>
      <c r="AU77" s="201"/>
      <c r="AV77" s="201"/>
      <c r="AW77" s="205"/>
      <c r="AX77" s="205"/>
      <c r="AY77" s="205"/>
      <c r="AZ77" s="205"/>
      <c r="BA77" s="205"/>
      <c r="BB77" s="205"/>
      <c r="BC77" s="205"/>
      <c r="BD77" s="209"/>
      <c r="BE77" s="209"/>
      <c r="BF77" s="211"/>
      <c r="BG77" s="211"/>
      <c r="BH77" s="212"/>
      <c r="BI77" s="199"/>
      <c r="BJ77" s="199"/>
      <c r="BK77" s="199"/>
      <c r="BL77" s="199"/>
      <c r="BM77" s="199"/>
      <c r="BN77" s="199"/>
      <c r="BO77" s="199"/>
      <c r="BP77" s="199"/>
      <c r="BQ77" s="199"/>
    </row>
    <row r="78" spans="1:69" ht="15" customHeight="1" x14ac:dyDescent="0.25">
      <c r="A78" s="232" t="s">
        <v>2236</v>
      </c>
      <c r="B78" s="231" t="s">
        <v>2434</v>
      </c>
      <c r="C78" s="229">
        <v>626635.64131328999</v>
      </c>
      <c r="D78" s="229">
        <v>6188534.8620643001</v>
      </c>
      <c r="E78" s="201" t="s">
        <v>2179</v>
      </c>
      <c r="F78" s="5"/>
      <c r="G78" s="205" t="s">
        <v>975</v>
      </c>
      <c r="H78" s="205"/>
      <c r="I78" s="261"/>
      <c r="J78" s="386">
        <f>VLOOKUP($A78,'Well Survey WQ Data'!A39:AC226,7,FALSE)</f>
        <v>1E-3</v>
      </c>
      <c r="K78" s="469">
        <v>0.39</v>
      </c>
      <c r="L78" s="387">
        <v>1.7000000000000001E-2</v>
      </c>
      <c r="M78" s="392">
        <v>9.9000000000000005E-2</v>
      </c>
      <c r="N78" s="476">
        <v>578.1374014999999</v>
      </c>
      <c r="O78" s="392">
        <v>0.13300000000000001</v>
      </c>
      <c r="P78" s="469" t="s">
        <v>33</v>
      </c>
      <c r="Q78" s="296">
        <v>112</v>
      </c>
      <c r="R78" s="392">
        <v>1.29</v>
      </c>
      <c r="S78" s="385">
        <v>0.25</v>
      </c>
      <c r="T78" s="395">
        <v>0.64</v>
      </c>
      <c r="U78" s="469">
        <v>3.5000000000000003E-2</v>
      </c>
      <c r="V78" s="296">
        <v>54.4</v>
      </c>
      <c r="W78" s="395">
        <v>0.124</v>
      </c>
      <c r="X78" s="390">
        <v>1E-3</v>
      </c>
      <c r="Y78" s="392"/>
      <c r="Z78" s="392"/>
      <c r="AA78" s="470">
        <f>VLOOKUP($A78,'Well Survey WQ Data'!A39:AE216,23,FALSE)</f>
        <v>2.9</v>
      </c>
      <c r="AB78" s="471">
        <f>VLOOKUP($A78,'Well Survey WQ Data'!A39:AE216,24,FALSE)</f>
        <v>13.134397721609114</v>
      </c>
      <c r="AC78" s="394">
        <v>14.6</v>
      </c>
      <c r="AD78" s="296">
        <v>42</v>
      </c>
      <c r="AE78" s="390">
        <v>2.0000000000000018E-3</v>
      </c>
      <c r="AF78" s="296">
        <f t="shared" si="2"/>
        <v>517.28170074999991</v>
      </c>
      <c r="AG78" s="296">
        <f t="shared" si="3"/>
        <v>504.12799999999999</v>
      </c>
      <c r="AH78" s="201"/>
      <c r="AI78" s="239">
        <v>591</v>
      </c>
      <c r="AJ78" s="1">
        <v>100</v>
      </c>
      <c r="AK78" s="1">
        <v>80</v>
      </c>
      <c r="AL78" s="2">
        <v>24.3828101188662</v>
      </c>
      <c r="AM78" s="2">
        <v>745.61718988113375</v>
      </c>
      <c r="AN78" s="1">
        <v>30</v>
      </c>
      <c r="AO78" s="164" t="s">
        <v>1961</v>
      </c>
      <c r="AP78" s="230" t="s">
        <v>1987</v>
      </c>
      <c r="AQ78" s="447" t="s">
        <v>7</v>
      </c>
      <c r="AR78" s="230" t="s">
        <v>1987</v>
      </c>
      <c r="AS78" s="1">
        <v>10</v>
      </c>
      <c r="AT78" s="201"/>
      <c r="AU78" s="201"/>
      <c r="AV78" s="201"/>
      <c r="AW78" s="205"/>
      <c r="AX78" s="205"/>
      <c r="AY78" s="205"/>
      <c r="AZ78" s="205"/>
      <c r="BA78" s="205"/>
      <c r="BB78" s="205"/>
      <c r="BC78" s="205"/>
      <c r="BD78" s="205"/>
      <c r="BE78" s="205"/>
      <c r="BF78" s="211"/>
      <c r="BG78" s="211"/>
      <c r="BH78" s="212"/>
      <c r="BI78" s="199"/>
      <c r="BJ78" s="199"/>
      <c r="BK78" s="199"/>
      <c r="BL78" s="199"/>
      <c r="BM78" s="199"/>
      <c r="BN78" s="199"/>
      <c r="BO78" s="199"/>
      <c r="BP78" s="199"/>
      <c r="BQ78" s="199"/>
    </row>
    <row r="79" spans="1:69" ht="15" customHeight="1" x14ac:dyDescent="0.25">
      <c r="A79" s="304" t="s">
        <v>4070</v>
      </c>
      <c r="B79" s="304" t="s">
        <v>4069</v>
      </c>
      <c r="C79" s="376">
        <v>559437.13464758999</v>
      </c>
      <c r="D79" s="376">
        <v>6218421.43565623</v>
      </c>
      <c r="E79" s="201" t="s">
        <v>2179</v>
      </c>
      <c r="F79" s="5"/>
      <c r="G79" s="205" t="s">
        <v>2184</v>
      </c>
      <c r="H79" s="205"/>
      <c r="I79" s="261"/>
      <c r="J79" s="386">
        <f>VLOOKUP($A79,'Well Survey WQ Data'!A40:AC227,7,FALSE)</f>
        <v>1E-3</v>
      </c>
      <c r="K79" s="469">
        <v>0.94</v>
      </c>
      <c r="L79" s="386">
        <f>VLOOKUP($A79,'WQ Info from Dirk'!$A$5:$AQ$232,28,FALSE)</f>
        <v>7.0000000000000001E-3</v>
      </c>
      <c r="M79" s="392">
        <v>1.9E-2</v>
      </c>
      <c r="N79" s="476">
        <v>437.54374141666653</v>
      </c>
      <c r="O79" s="392">
        <v>0.76500000000000001</v>
      </c>
      <c r="P79" s="469" t="s">
        <v>4634</v>
      </c>
      <c r="Q79" s="296">
        <v>57.5</v>
      </c>
      <c r="R79" s="392">
        <v>1.034</v>
      </c>
      <c r="S79" s="385"/>
      <c r="T79" s="395">
        <v>1.6</v>
      </c>
      <c r="U79" s="469">
        <v>0.23</v>
      </c>
      <c r="V79" s="296">
        <v>25.8</v>
      </c>
      <c r="W79" s="395">
        <v>6.5000000000000002E-2</v>
      </c>
      <c r="X79" s="390">
        <v>1E-3</v>
      </c>
      <c r="Y79" s="392">
        <v>6.7000000000000004E-2</v>
      </c>
      <c r="Z79" s="392"/>
      <c r="AA79" s="470">
        <f>VLOOKUP($A79,'Well Survey WQ Data'!A40:AE217,23,FALSE)</f>
        <v>1.9</v>
      </c>
      <c r="AB79" s="471">
        <f>VLOOKUP($A79,'Well Survey WQ Data'!A40:AE217,24,FALSE)</f>
        <v>11.23055179779281</v>
      </c>
      <c r="AC79" s="394">
        <v>109</v>
      </c>
      <c r="AD79" s="296">
        <f>VLOOKUP($A79,'WQ Info from Dirk'!$A$5:$AQ$232,23,FALSE)</f>
        <v>121</v>
      </c>
      <c r="AE79" s="390">
        <v>6.4000000000000001E-2</v>
      </c>
      <c r="AF79" s="296">
        <f t="shared" si="2"/>
        <v>537.43787070833321</v>
      </c>
      <c r="AG79" s="296">
        <f t="shared" si="3"/>
        <v>250.04599999999999</v>
      </c>
      <c r="AH79" s="201"/>
      <c r="AN79" s="1"/>
      <c r="AO79" s="164"/>
      <c r="AP79" s="230"/>
      <c r="AQ79" s="447" t="s">
        <v>1897</v>
      </c>
      <c r="AR79" s="230"/>
      <c r="AT79" s="201"/>
      <c r="AU79" s="201"/>
      <c r="AV79" s="201"/>
      <c r="AW79" s="205"/>
      <c r="AX79" s="205"/>
      <c r="AY79" s="205"/>
      <c r="AZ79" s="205"/>
      <c r="BA79" s="205"/>
      <c r="BB79" s="205"/>
      <c r="BC79" s="205"/>
      <c r="BD79" s="205"/>
      <c r="BE79" s="205"/>
      <c r="BF79" s="211"/>
      <c r="BG79" s="211"/>
      <c r="BH79" s="212"/>
      <c r="BI79" s="199"/>
      <c r="BJ79" s="199"/>
      <c r="BK79" s="199"/>
      <c r="BL79" s="199"/>
      <c r="BM79" s="199"/>
      <c r="BN79" s="199"/>
      <c r="BO79" s="199"/>
      <c r="BP79" s="199"/>
      <c r="BQ79" s="199"/>
    </row>
    <row r="80" spans="1:69" ht="15" customHeight="1" x14ac:dyDescent="0.25">
      <c r="A80" s="304" t="s">
        <v>4104</v>
      </c>
      <c r="B80" s="304" t="s">
        <v>4103</v>
      </c>
      <c r="C80" s="376">
        <v>559743.25959003996</v>
      </c>
      <c r="D80" s="376">
        <v>6223055.94148493</v>
      </c>
      <c r="E80" s="201" t="s">
        <v>2179</v>
      </c>
      <c r="F80" s="5"/>
      <c r="G80" s="205" t="s">
        <v>2184</v>
      </c>
      <c r="H80" s="205"/>
      <c r="I80" s="261"/>
      <c r="J80" s="386">
        <f>VLOOKUP($A80,'Well Survey WQ Data'!A41:AC228,7,FALSE)</f>
        <v>1E-3</v>
      </c>
      <c r="K80" s="469">
        <v>1.1399999999999999</v>
      </c>
      <c r="L80" s="386">
        <f>VLOOKUP($A80,'WQ Info from Dirk'!$A$5:$AQ$232,28,FALSE)</f>
        <v>8.0000000000000002E-3</v>
      </c>
      <c r="M80" s="392">
        <v>6.9000000000000006E-2</v>
      </c>
      <c r="N80" s="476">
        <v>1680.5137308333333</v>
      </c>
      <c r="O80" s="392">
        <v>0.82299999999999995</v>
      </c>
      <c r="P80" s="469" t="s">
        <v>4634</v>
      </c>
      <c r="Q80" s="296">
        <v>32.799999999999997</v>
      </c>
      <c r="R80" s="392">
        <v>28.6</v>
      </c>
      <c r="S80" s="385">
        <f>VLOOKUP($A80,'WQ Info from Dirk'!$A$5:$AQ$232,18,FALSE)</f>
        <v>0.33500000000000002</v>
      </c>
      <c r="T80" s="395">
        <v>3.1230000000000002</v>
      </c>
      <c r="U80" s="469">
        <v>0.505</v>
      </c>
      <c r="V80" s="296">
        <v>19</v>
      </c>
      <c r="W80" s="395">
        <v>5.5E-2</v>
      </c>
      <c r="X80" s="390">
        <v>1E-3</v>
      </c>
      <c r="Y80" s="392">
        <v>2.1467000000000001</v>
      </c>
      <c r="Z80" s="392"/>
      <c r="AA80" s="470">
        <f>VLOOKUP($A80,'Well Survey WQ Data'!A41:AE218,23,FALSE)</f>
        <v>2.2999999999999998</v>
      </c>
      <c r="AB80" s="471">
        <f>VLOOKUP($A80,'Well Survey WQ Data'!A41:AE218,24,FALSE)</f>
        <v>8.4924363118547532</v>
      </c>
      <c r="AC80" s="397">
        <v>652</v>
      </c>
      <c r="AD80" s="296">
        <f>VLOOKUP($A80,'WQ Info from Dirk'!$A$5:$AQ$232,23,FALSE)</f>
        <v>246</v>
      </c>
      <c r="AE80" s="390">
        <v>2.1000000000000001E-2</v>
      </c>
      <c r="AF80" s="296">
        <f t="shared" si="2"/>
        <v>1827.3845654166666</v>
      </c>
      <c r="AG80" s="296">
        <f t="shared" si="3"/>
        <v>160.28</v>
      </c>
      <c r="AH80" s="201"/>
      <c r="AN80" s="1"/>
      <c r="AO80" s="164"/>
      <c r="AP80" s="230"/>
      <c r="AQ80" s="447" t="s">
        <v>1897</v>
      </c>
      <c r="AR80" s="230"/>
      <c r="AT80" s="201"/>
      <c r="AU80" s="201"/>
      <c r="AV80" s="201"/>
      <c r="AW80" s="205"/>
      <c r="AX80" s="205"/>
      <c r="AY80" s="205"/>
      <c r="AZ80" s="205"/>
      <c r="BA80" s="205"/>
      <c r="BB80" s="205"/>
      <c r="BC80" s="205"/>
      <c r="BD80" s="205"/>
      <c r="BE80" s="205"/>
      <c r="BF80" s="211"/>
      <c r="BG80" s="211"/>
      <c r="BH80" s="212"/>
      <c r="BI80" s="199"/>
      <c r="BJ80" s="199"/>
      <c r="BK80" s="199"/>
      <c r="BL80" s="199"/>
      <c r="BM80" s="199"/>
      <c r="BN80" s="199"/>
      <c r="BO80" s="199"/>
      <c r="BP80" s="199"/>
      <c r="BQ80" s="199"/>
    </row>
    <row r="81" spans="1:69" ht="15" customHeight="1" x14ac:dyDescent="0.25">
      <c r="A81" s="201" t="s">
        <v>2266</v>
      </c>
      <c r="B81" s="226" t="s">
        <v>2415</v>
      </c>
      <c r="C81" s="204">
        <v>675439.75167846004</v>
      </c>
      <c r="D81" s="204">
        <v>6176470.9743234599</v>
      </c>
      <c r="E81" s="201" t="s">
        <v>2179</v>
      </c>
      <c r="F81" s="5"/>
      <c r="G81" s="205">
        <v>107647</v>
      </c>
      <c r="H81" s="205"/>
      <c r="I81" s="261"/>
      <c r="J81" s="386">
        <f>VLOOKUP($A81,'Well Survey WQ Data'!A42:AC229,7,FALSE)</f>
        <v>1E-3</v>
      </c>
      <c r="K81" s="469">
        <v>0.01</v>
      </c>
      <c r="L81" s="386">
        <v>1E-3</v>
      </c>
      <c r="M81" s="392">
        <v>0.316</v>
      </c>
      <c r="N81" s="476">
        <v>89.237567249999998</v>
      </c>
      <c r="O81" s="392">
        <v>1.0999999999999999E-2</v>
      </c>
      <c r="P81" s="469" t="s">
        <v>4634</v>
      </c>
      <c r="Q81" s="296">
        <v>38.200000000000003</v>
      </c>
      <c r="R81" s="392">
        <v>50</v>
      </c>
      <c r="S81" s="385">
        <v>0.4</v>
      </c>
      <c r="T81" s="395">
        <v>4.5449999999999999</v>
      </c>
      <c r="U81" s="469">
        <v>1.9E-2</v>
      </c>
      <c r="V81" s="296">
        <v>10.1</v>
      </c>
      <c r="W81" s="395">
        <v>9.1999999999999998E-2</v>
      </c>
      <c r="X81" s="390">
        <v>1E-3</v>
      </c>
      <c r="Y81" s="392"/>
      <c r="Z81" s="392"/>
      <c r="AA81" s="470">
        <f>VLOOKUP($A81,'Well Survey WQ Data'!A42:AE219,23,FALSE)</f>
        <v>1.7</v>
      </c>
      <c r="AB81" s="471">
        <f>VLOOKUP($A81,'Well Survey WQ Data'!A42:AE219,24,FALSE)</f>
        <v>13.412487575649697</v>
      </c>
      <c r="AC81" s="394">
        <v>10.5</v>
      </c>
      <c r="AD81" s="296">
        <v>3.8</v>
      </c>
      <c r="AE81" s="390">
        <v>1E-3</v>
      </c>
      <c r="AF81" s="296">
        <f t="shared" si="2"/>
        <v>163.87478362499996</v>
      </c>
      <c r="AG81" s="296">
        <f t="shared" si="3"/>
        <v>137.11199999999999</v>
      </c>
      <c r="AH81" s="201"/>
      <c r="AI81" s="205"/>
      <c r="AO81" s="164" t="s">
        <v>1961</v>
      </c>
      <c r="AP81" s="161"/>
      <c r="AQ81" s="447" t="s">
        <v>1897</v>
      </c>
      <c r="AS81" s="201"/>
      <c r="AT81" s="201"/>
      <c r="AU81" s="201"/>
      <c r="AV81" s="201"/>
      <c r="AW81" s="205"/>
      <c r="AX81" s="205"/>
      <c r="AY81" s="205"/>
      <c r="AZ81" s="205"/>
      <c r="BA81" s="205"/>
      <c r="BB81" s="205"/>
      <c r="BC81" s="205"/>
      <c r="BD81" s="209"/>
      <c r="BE81" s="209"/>
      <c r="BF81" s="211"/>
      <c r="BG81" s="211"/>
      <c r="BH81" s="212"/>
      <c r="BI81" s="199"/>
      <c r="BJ81" s="199"/>
      <c r="BK81" s="199"/>
      <c r="BL81" s="199"/>
      <c r="BM81" s="199"/>
      <c r="BN81" s="199"/>
      <c r="BO81" s="199"/>
      <c r="BP81" s="199"/>
      <c r="BQ81" s="199"/>
    </row>
    <row r="82" spans="1:69" ht="15" customHeight="1" x14ac:dyDescent="0.25">
      <c r="A82" s="201" t="s">
        <v>2242</v>
      </c>
      <c r="B82" s="226" t="s">
        <v>2432</v>
      </c>
      <c r="C82" s="204">
        <v>678321.80692308</v>
      </c>
      <c r="D82" s="204">
        <v>6210350.1012634197</v>
      </c>
      <c r="E82" s="201" t="s">
        <v>2179</v>
      </c>
      <c r="F82" s="5"/>
      <c r="G82" s="205" t="s">
        <v>791</v>
      </c>
      <c r="H82" s="205"/>
      <c r="I82" s="261"/>
      <c r="J82" s="386">
        <f>VLOOKUP($A82,'Well Survey WQ Data'!A43:AC230,7,FALSE)</f>
        <v>1E-3</v>
      </c>
      <c r="K82" s="469">
        <v>0.01</v>
      </c>
      <c r="L82" s="387">
        <v>1.0999999999999999E-2</v>
      </c>
      <c r="M82" s="392">
        <v>3.7999999999999999E-2</v>
      </c>
      <c r="N82" s="476">
        <v>494.23883399999994</v>
      </c>
      <c r="O82" s="392">
        <v>7.2999999999999995E-2</v>
      </c>
      <c r="P82" s="469" t="s">
        <v>33</v>
      </c>
      <c r="Q82" s="296">
        <v>133</v>
      </c>
      <c r="R82" s="392">
        <v>0.53</v>
      </c>
      <c r="S82" s="385">
        <v>0.59</v>
      </c>
      <c r="T82" s="390">
        <v>2E-3</v>
      </c>
      <c r="U82" s="469">
        <v>5.5E-2</v>
      </c>
      <c r="V82" s="296">
        <v>38.1</v>
      </c>
      <c r="W82" s="390">
        <v>3.0000000000000001E-3</v>
      </c>
      <c r="X82" s="390">
        <v>1E-3</v>
      </c>
      <c r="Y82" s="392">
        <v>3</v>
      </c>
      <c r="Z82" s="392">
        <v>0.4</v>
      </c>
      <c r="AA82" s="470">
        <f>VLOOKUP($A82,'Well Survey WQ Data'!A43:AE220,23,FALSE)</f>
        <v>5.2</v>
      </c>
      <c r="AB82" s="471">
        <f>VLOOKUP($A82,'Well Survey WQ Data'!A43:AE220,24,FALSE)</f>
        <v>14.011450338198648</v>
      </c>
      <c r="AC82" s="394">
        <v>8.8000000000000007</v>
      </c>
      <c r="AD82" s="296">
        <v>113</v>
      </c>
      <c r="AE82" s="390">
        <v>9.0000000000000011E-3</v>
      </c>
      <c r="AF82" s="296">
        <f t="shared" si="2"/>
        <v>549.81441699999993</v>
      </c>
      <c r="AG82" s="296">
        <f t="shared" si="3"/>
        <v>489.47199999999998</v>
      </c>
      <c r="AH82" s="201"/>
      <c r="AI82" s="213" t="s">
        <v>2178</v>
      </c>
      <c r="AJ82" s="1">
        <v>46</v>
      </c>
      <c r="AK82" s="1">
        <v>1</v>
      </c>
      <c r="AL82" s="2">
        <v>0.30478512648582745</v>
      </c>
      <c r="AM82" s="2">
        <v>717.69521487351415</v>
      </c>
      <c r="AN82" s="1">
        <v>6</v>
      </c>
      <c r="AO82" s="198" t="s">
        <v>1961</v>
      </c>
      <c r="AP82" s="195" t="s">
        <v>2079</v>
      </c>
      <c r="AQ82" s="447" t="s">
        <v>1897</v>
      </c>
      <c r="AR82" s="199" t="s">
        <v>2196</v>
      </c>
      <c r="AS82" s="201"/>
      <c r="AT82" s="201"/>
      <c r="AU82" s="201"/>
      <c r="AV82" s="201"/>
      <c r="AW82" s="205"/>
      <c r="AX82" s="205"/>
      <c r="AY82" s="205"/>
      <c r="AZ82" s="205"/>
      <c r="BA82" s="205"/>
      <c r="BB82" s="205"/>
      <c r="BC82" s="205"/>
      <c r="BD82" s="209"/>
      <c r="BE82" s="209"/>
      <c r="BF82" s="211"/>
      <c r="BG82" s="211"/>
      <c r="BH82" s="212"/>
      <c r="BI82" s="199"/>
      <c r="BJ82" s="199"/>
      <c r="BK82" s="199"/>
      <c r="BL82" s="199"/>
      <c r="BM82" s="199"/>
      <c r="BN82" s="199"/>
      <c r="BO82" s="199"/>
      <c r="BP82" s="199"/>
      <c r="BQ82" s="199"/>
    </row>
    <row r="83" spans="1:69" ht="15" customHeight="1" x14ac:dyDescent="0.25">
      <c r="A83" s="232" t="s">
        <v>2317</v>
      </c>
      <c r="B83" s="235" t="s">
        <v>2440</v>
      </c>
      <c r="C83" s="229">
        <v>589720.34820000001</v>
      </c>
      <c r="D83" s="229">
        <v>6173677.7130000005</v>
      </c>
      <c r="E83" s="201" t="s">
        <v>2179</v>
      </c>
      <c r="F83" s="5"/>
      <c r="G83" s="205" t="s">
        <v>4570</v>
      </c>
      <c r="H83" s="205"/>
      <c r="I83" s="261"/>
      <c r="J83" s="386">
        <f>VLOOKUP($A83,'Well Survey WQ Data'!A44:AC231,7,FALSE)</f>
        <v>4.05</v>
      </c>
      <c r="K83" s="469">
        <v>2.68</v>
      </c>
      <c r="L83" s="387">
        <v>0.02</v>
      </c>
      <c r="M83" s="392">
        <v>0.73399999999999999</v>
      </c>
      <c r="N83" s="476">
        <v>488.13711999999987</v>
      </c>
      <c r="O83" s="392">
        <v>0.10299999999999999</v>
      </c>
      <c r="P83" s="469" t="s">
        <v>4634</v>
      </c>
      <c r="Q83" s="296">
        <v>137</v>
      </c>
      <c r="R83" s="392">
        <v>0.41</v>
      </c>
      <c r="S83" s="385">
        <v>0.27</v>
      </c>
      <c r="T83" s="395">
        <v>25.9</v>
      </c>
      <c r="U83" s="469">
        <v>2.1999999999999999E-2</v>
      </c>
      <c r="V83" s="296">
        <v>42.6</v>
      </c>
      <c r="W83" s="395">
        <v>0.73699999999999999</v>
      </c>
      <c r="X83" s="390">
        <v>1E-3</v>
      </c>
      <c r="Y83" s="392"/>
      <c r="Z83" s="392"/>
      <c r="AA83" s="470">
        <f>VLOOKUP($A83,'Well Survey WQ Data'!A44:AE221,23,FALSE)</f>
        <v>3.03</v>
      </c>
      <c r="AB83" s="471">
        <f>VLOOKUP($A83,'Well Survey WQ Data'!A44:AE221,24,FALSE)</f>
        <v>15.401899608401568</v>
      </c>
      <c r="AC83" s="394">
        <v>45.4</v>
      </c>
      <c r="AD83" s="296">
        <v>3.9</v>
      </c>
      <c r="AE83" s="390"/>
      <c r="AF83" s="296">
        <f t="shared" si="2"/>
        <v>502.68155999999988</v>
      </c>
      <c r="AG83" s="296">
        <f t="shared" si="3"/>
        <v>518.01199999999994</v>
      </c>
      <c r="AH83" s="201"/>
      <c r="AI83" s="294" t="s">
        <v>2178</v>
      </c>
      <c r="AO83" s="164"/>
      <c r="AP83" s="159"/>
      <c r="AQ83" s="447" t="s">
        <v>1897</v>
      </c>
      <c r="AR83" s="161"/>
      <c r="AT83" s="201"/>
      <c r="AU83" s="201"/>
      <c r="AV83" s="201"/>
      <c r="AW83" s="205"/>
      <c r="AX83" s="205"/>
      <c r="AY83" s="205"/>
      <c r="AZ83" s="205"/>
      <c r="BA83" s="205"/>
      <c r="BB83" s="205"/>
      <c r="BC83" s="205"/>
      <c r="BD83" s="205"/>
      <c r="BE83" s="205"/>
      <c r="BF83" s="211"/>
      <c r="BG83" s="211"/>
      <c r="BH83" s="212"/>
      <c r="BI83" s="199"/>
      <c r="BJ83" s="199"/>
      <c r="BK83" s="199"/>
      <c r="BL83" s="199"/>
      <c r="BM83" s="199"/>
      <c r="BN83" s="199"/>
      <c r="BO83" s="199"/>
      <c r="BP83" s="199"/>
      <c r="BQ83" s="199"/>
    </row>
    <row r="84" spans="1:69" ht="15" customHeight="1" x14ac:dyDescent="0.25">
      <c r="A84" s="304" t="s">
        <v>4106</v>
      </c>
      <c r="B84" s="304" t="s">
        <v>4105</v>
      </c>
      <c r="C84" s="376">
        <v>559719.43354751996</v>
      </c>
      <c r="D84" s="376">
        <v>6212592.8993108496</v>
      </c>
      <c r="E84" s="201" t="s">
        <v>2179</v>
      </c>
      <c r="F84" s="5"/>
      <c r="G84" s="205" t="s">
        <v>4571</v>
      </c>
      <c r="H84" s="205"/>
      <c r="I84" s="261"/>
      <c r="J84" s="386">
        <f>VLOOKUP($A84,'Well Survey WQ Data'!A45:AC232,7,FALSE)</f>
        <v>4.42141081E-3</v>
      </c>
      <c r="K84" s="469">
        <v>0.02</v>
      </c>
      <c r="L84" s="386">
        <f>VLOOKUP($A84,'WQ Info from Dirk'!$A$5:$AQ$232,28,FALSE)</f>
        <v>8.0000000000000002E-3</v>
      </c>
      <c r="M84" s="392">
        <v>0.2</v>
      </c>
      <c r="N84" s="476">
        <v>489.91678658333336</v>
      </c>
      <c r="O84" s="392">
        <v>0.02</v>
      </c>
      <c r="P84" s="469" t="s">
        <v>4634</v>
      </c>
      <c r="Q84" s="296">
        <v>86.8</v>
      </c>
      <c r="R84" s="392">
        <v>0.32400000000000001</v>
      </c>
      <c r="S84" s="385">
        <f>VLOOKUP($A84,'WQ Info from Dirk'!$A$5:$AQ$232,18,FALSE)</f>
        <v>8.3000000000000004E-2</v>
      </c>
      <c r="T84" s="395">
        <v>0.77100000000000002</v>
      </c>
      <c r="U84" s="469">
        <v>1.4999999999999999E-2</v>
      </c>
      <c r="V84" s="296">
        <v>42.1</v>
      </c>
      <c r="W84" s="395">
        <v>0.249</v>
      </c>
      <c r="X84" s="390">
        <v>6.0000000000000001E-3</v>
      </c>
      <c r="Y84" s="392"/>
      <c r="Z84" s="392"/>
      <c r="AA84" s="470">
        <f>VLOOKUP($A84,'Well Survey WQ Data'!A45:AE222,23,FALSE)</f>
        <v>1.5</v>
      </c>
      <c r="AB84" s="471">
        <f>VLOOKUP($A84,'Well Survey WQ Data'!A45:AE222,24,FALSE)</f>
        <v>23.915727447490212</v>
      </c>
      <c r="AC84" s="394">
        <v>3.8</v>
      </c>
      <c r="AD84" s="296">
        <f>VLOOKUP($A84,'WQ Info from Dirk'!$A$5:$AQ$232,23,FALSE)</f>
        <v>12.801</v>
      </c>
      <c r="AE84" s="390">
        <v>5.0000000000000001E-3</v>
      </c>
      <c r="AF84" s="296">
        <f t="shared" si="2"/>
        <v>393.15739329166672</v>
      </c>
      <c r="AG84" s="296">
        <f t="shared" si="3"/>
        <v>390.452</v>
      </c>
      <c r="AH84" s="201"/>
      <c r="AI84" s="294">
        <v>910</v>
      </c>
      <c r="AO84" s="164"/>
      <c r="AP84" s="159"/>
      <c r="AQ84" s="447" t="s">
        <v>1897</v>
      </c>
      <c r="AR84" s="161"/>
      <c r="AT84" s="201"/>
      <c r="AU84" s="201"/>
      <c r="AV84" s="201"/>
      <c r="AW84" s="205"/>
      <c r="AX84" s="205"/>
      <c r="AY84" s="205"/>
      <c r="AZ84" s="205"/>
      <c r="BA84" s="205"/>
      <c r="BB84" s="205"/>
      <c r="BC84" s="205"/>
      <c r="BD84" s="205"/>
      <c r="BE84" s="205"/>
      <c r="BF84" s="211"/>
      <c r="BG84" s="211"/>
      <c r="BH84" s="212"/>
      <c r="BI84" s="199"/>
      <c r="BJ84" s="199"/>
      <c r="BK84" s="199"/>
      <c r="BL84" s="199"/>
      <c r="BM84" s="199"/>
      <c r="BN84" s="199"/>
      <c r="BO84" s="199"/>
      <c r="BP84" s="199"/>
      <c r="BQ84" s="199"/>
    </row>
    <row r="85" spans="1:69" ht="15" customHeight="1" x14ac:dyDescent="0.25">
      <c r="A85" s="232" t="s">
        <v>2272</v>
      </c>
      <c r="B85" s="273" t="s">
        <v>2541</v>
      </c>
      <c r="C85" s="229">
        <v>650025.87205665</v>
      </c>
      <c r="D85" s="229">
        <v>6163726.90943792</v>
      </c>
      <c r="E85" s="201" t="s">
        <v>2179</v>
      </c>
      <c r="F85" s="5"/>
      <c r="G85" s="205" t="s">
        <v>4572</v>
      </c>
      <c r="H85" s="205"/>
      <c r="I85" s="261"/>
      <c r="J85" s="386">
        <f>VLOOKUP($A85,'Well Survey WQ Data'!A46:AC233,7,FALSE)</f>
        <v>1E-3</v>
      </c>
      <c r="K85" s="469">
        <v>2.0499999999999998</v>
      </c>
      <c r="L85" s="387">
        <f>VLOOKUP($A85,'WQ Info from Dirk'!$A$5:$AQ$232,28,FALSE)</f>
        <v>1.2E-2</v>
      </c>
      <c r="M85" s="392">
        <v>1.2E-2</v>
      </c>
      <c r="N85" s="476">
        <v>1053.6897363749999</v>
      </c>
      <c r="O85" s="392">
        <v>0.70100000000000007</v>
      </c>
      <c r="P85" s="469" t="s">
        <v>4634</v>
      </c>
      <c r="Q85" s="296">
        <v>186</v>
      </c>
      <c r="R85" s="392">
        <v>3.7</v>
      </c>
      <c r="S85" s="390">
        <f>VLOOKUP($A85,'WQ Info from Dirk'!$A$5:$AQ$232,18,FALSE)</f>
        <v>0.88500000000000001</v>
      </c>
      <c r="T85" s="395">
        <v>1.7925</v>
      </c>
      <c r="U85" s="469">
        <v>0.34350000000000003</v>
      </c>
      <c r="V85" s="296">
        <v>52.05</v>
      </c>
      <c r="W85" s="390">
        <v>4.2499999999999996E-2</v>
      </c>
      <c r="X85" s="390">
        <v>1E-3</v>
      </c>
      <c r="Y85" s="392"/>
      <c r="Z85" s="392"/>
      <c r="AA85" s="470">
        <f>VLOOKUP($A85,'Well Survey WQ Data'!A46:AE223,23,FALSE)</f>
        <v>5.4</v>
      </c>
      <c r="AB85" s="471">
        <f>VLOOKUP($A85,'Well Survey WQ Data'!A46:AE223,24,FALSE)</f>
        <v>7.2945107867568533</v>
      </c>
      <c r="AC85" s="397">
        <v>400.5</v>
      </c>
      <c r="AD85" s="389">
        <f>VLOOKUP($A85,'WQ Info from Dirk'!$A$5:$AQ$232,23,FALSE)</f>
        <v>673</v>
      </c>
      <c r="AE85" s="390">
        <v>1E-3</v>
      </c>
      <c r="AF85" s="296">
        <f t="shared" si="2"/>
        <v>1850.8733681875001</v>
      </c>
      <c r="AG85" s="296">
        <f t="shared" si="3"/>
        <v>679.44600000000003</v>
      </c>
      <c r="AI85" s="213" t="s">
        <v>2178</v>
      </c>
      <c r="AO85" s="164"/>
      <c r="AP85" s="188"/>
      <c r="AQ85" s="447" t="s">
        <v>7</v>
      </c>
      <c r="AR85" s="188"/>
      <c r="AS85" s="188"/>
      <c r="AT85" s="201"/>
      <c r="AU85" s="201"/>
      <c r="AV85" s="201"/>
      <c r="AW85" s="205"/>
      <c r="AX85" s="205"/>
      <c r="AY85" s="205"/>
      <c r="AZ85" s="205"/>
      <c r="BA85" s="205"/>
      <c r="BB85" s="205"/>
      <c r="BC85" s="205"/>
      <c r="BD85" s="205"/>
      <c r="BE85" s="205"/>
      <c r="BF85" s="211"/>
      <c r="BG85" s="211"/>
      <c r="BH85" s="212"/>
      <c r="BI85" s="199"/>
      <c r="BJ85" s="199"/>
      <c r="BK85" s="199"/>
      <c r="BL85" s="199"/>
      <c r="BM85" s="199"/>
      <c r="BN85" s="199"/>
      <c r="BO85" s="199"/>
      <c r="BP85" s="199"/>
      <c r="BQ85" s="199"/>
    </row>
    <row r="86" spans="1:69" ht="15" customHeight="1" x14ac:dyDescent="0.25">
      <c r="A86" s="304" t="s">
        <v>4108</v>
      </c>
      <c r="B86" s="304" t="s">
        <v>4107</v>
      </c>
      <c r="C86" s="376">
        <v>625982.64800399996</v>
      </c>
      <c r="D86" s="376">
        <v>6181797.9770721802</v>
      </c>
      <c r="E86" s="201" t="s">
        <v>2179</v>
      </c>
      <c r="F86" s="5"/>
      <c r="G86" s="205" t="s">
        <v>2184</v>
      </c>
      <c r="H86" s="205"/>
      <c r="I86" s="261"/>
      <c r="J86" s="386">
        <f>VLOOKUP($A86,'Well Survey WQ Data'!A47:AC234,7,FALSE)</f>
        <v>1E-3</v>
      </c>
      <c r="K86" s="469">
        <v>0.4</v>
      </c>
      <c r="L86" s="386">
        <f>VLOOKUP($A86,'WQ Info from Dirk'!$A$5:$AQ$232,28,FALSE)</f>
        <v>4.0000000000000001E-3</v>
      </c>
      <c r="M86" s="392">
        <v>2.8000000000000001E-2</v>
      </c>
      <c r="N86" s="476">
        <v>653.64611224999999</v>
      </c>
      <c r="O86" s="392">
        <v>0.109</v>
      </c>
      <c r="P86" s="469" t="s">
        <v>4634</v>
      </c>
      <c r="Q86" s="296">
        <v>105</v>
      </c>
      <c r="R86" s="392">
        <v>0.28699999999999998</v>
      </c>
      <c r="S86" s="385">
        <f>VLOOKUP($A86,'WQ Info from Dirk'!$A$5:$AQ$232,18,FALSE)</f>
        <v>0.28000000000000003</v>
      </c>
      <c r="T86" s="395">
        <v>1.2390000000000001</v>
      </c>
      <c r="U86" s="469">
        <v>3.3000000000000002E-2</v>
      </c>
      <c r="V86" s="296">
        <v>64</v>
      </c>
      <c r="W86" s="395">
        <v>9.7000000000000003E-2</v>
      </c>
      <c r="X86" s="390">
        <v>3.0000000000000001E-3</v>
      </c>
      <c r="Y86" s="392"/>
      <c r="Z86" s="392"/>
      <c r="AA86" s="470">
        <f>VLOOKUP($A86,'Well Survey WQ Data'!A47:AE224,23,FALSE)</f>
        <v>3.3</v>
      </c>
      <c r="AB86" s="471">
        <f>VLOOKUP($A86,'Well Survey WQ Data'!A47:AE224,24,FALSE)</f>
        <v>16.877914987540048</v>
      </c>
      <c r="AC86" s="394">
        <v>21.2</v>
      </c>
      <c r="AD86" s="296">
        <f>VLOOKUP($A86,'WQ Info from Dirk'!$A$5:$AQ$232,23,FALSE)</f>
        <v>84</v>
      </c>
      <c r="AE86" s="390">
        <v>3.0000000000000001E-3</v>
      </c>
      <c r="AF86" s="296">
        <f t="shared" si="2"/>
        <v>606.23805612499996</v>
      </c>
      <c r="AG86" s="296">
        <f t="shared" si="3"/>
        <v>526.18000000000006</v>
      </c>
      <c r="AI86" s="213"/>
      <c r="AO86" s="164"/>
      <c r="AP86" s="188"/>
      <c r="AQ86" s="447" t="s">
        <v>7</v>
      </c>
      <c r="AR86" s="188"/>
      <c r="AS86" s="188"/>
      <c r="AT86" s="201"/>
      <c r="AU86" s="201"/>
      <c r="AV86" s="201"/>
      <c r="AW86" s="205"/>
      <c r="AX86" s="205"/>
      <c r="AY86" s="205"/>
      <c r="AZ86" s="205"/>
      <c r="BA86" s="205"/>
      <c r="BB86" s="205"/>
      <c r="BC86" s="205"/>
      <c r="BD86" s="205"/>
      <c r="BE86" s="205"/>
      <c r="BF86" s="211"/>
      <c r="BG86" s="211"/>
      <c r="BH86" s="212"/>
      <c r="BI86" s="199"/>
      <c r="BJ86" s="199"/>
      <c r="BK86" s="199"/>
      <c r="BL86" s="199"/>
      <c r="BM86" s="199"/>
      <c r="BN86" s="199"/>
      <c r="BO86" s="199"/>
      <c r="BP86" s="199"/>
      <c r="BQ86" s="199"/>
    </row>
    <row r="87" spans="1:69" ht="15" customHeight="1" x14ac:dyDescent="0.25">
      <c r="A87" s="201" t="s">
        <v>2240</v>
      </c>
      <c r="B87" s="226" t="s">
        <v>2433</v>
      </c>
      <c r="C87" s="204">
        <v>597445.81984928995</v>
      </c>
      <c r="D87" s="204">
        <v>6185864.6747929798</v>
      </c>
      <c r="E87" s="201" t="s">
        <v>2179</v>
      </c>
      <c r="F87" s="5"/>
      <c r="G87" s="205" t="s">
        <v>4573</v>
      </c>
      <c r="H87" s="205"/>
      <c r="I87" s="261"/>
      <c r="J87" s="386">
        <f>VLOOKUP($A87,'Well Survey WQ Data'!A48:AC235,7,FALSE)</f>
        <v>1E-3</v>
      </c>
      <c r="K87" s="469">
        <v>0.15</v>
      </c>
      <c r="L87" s="386">
        <v>7.0000000000000001E-3</v>
      </c>
      <c r="M87" s="392">
        <v>8.4000000000000005E-2</v>
      </c>
      <c r="N87" s="476">
        <v>459.91669274999992</v>
      </c>
      <c r="O87" s="392">
        <v>6.7000000000000004E-2</v>
      </c>
      <c r="P87" s="469" t="s">
        <v>33</v>
      </c>
      <c r="Q87" s="296">
        <v>87</v>
      </c>
      <c r="R87" s="392">
        <v>0.23</v>
      </c>
      <c r="S87" s="385">
        <v>0.22</v>
      </c>
      <c r="T87" s="395">
        <v>12.2</v>
      </c>
      <c r="U87" s="469">
        <v>4.0000000000000001E-3</v>
      </c>
      <c r="V87" s="296">
        <v>32.200000000000003</v>
      </c>
      <c r="W87" s="395">
        <v>0.53</v>
      </c>
      <c r="X87" s="390">
        <v>1E-3</v>
      </c>
      <c r="Y87" s="392"/>
      <c r="Z87" s="392"/>
      <c r="AA87" s="470">
        <f>VLOOKUP($A87,'Well Survey WQ Data'!A48:AE225,23,FALSE)</f>
        <v>1.7</v>
      </c>
      <c r="AB87" s="471">
        <f>VLOOKUP($A87,'Well Survey WQ Data'!A48:AE225,24,FALSE)</f>
        <v>11.979255250978996</v>
      </c>
      <c r="AC87" s="394">
        <v>22.2</v>
      </c>
      <c r="AD87" s="296">
        <v>13.9</v>
      </c>
      <c r="AE87" s="390">
        <v>3.0000000000000027E-3</v>
      </c>
      <c r="AF87" s="296">
        <f t="shared" si="2"/>
        <v>399.67534637499989</v>
      </c>
      <c r="AG87" s="296">
        <f t="shared" si="3"/>
        <v>350.16399999999999</v>
      </c>
      <c r="AH87" s="201"/>
      <c r="AI87" s="205">
        <v>630</v>
      </c>
      <c r="AJ87" s="201"/>
      <c r="AK87" s="201"/>
      <c r="AL87" s="203"/>
      <c r="AM87" s="203"/>
      <c r="AN87" s="204"/>
      <c r="AO87" s="201"/>
      <c r="AP87" s="201"/>
      <c r="AQ87" s="447" t="s">
        <v>1897</v>
      </c>
      <c r="AR87" s="201">
        <v>260</v>
      </c>
      <c r="AS87" s="201"/>
      <c r="AT87" s="201"/>
      <c r="AU87" s="201"/>
      <c r="AV87" s="201"/>
      <c r="AW87" s="205"/>
      <c r="AX87" s="205"/>
      <c r="AY87" s="205"/>
      <c r="AZ87" s="205"/>
      <c r="BA87" s="205"/>
      <c r="BB87" s="205"/>
      <c r="BC87" s="205"/>
      <c r="BD87" s="209"/>
      <c r="BE87" s="209"/>
      <c r="BF87" s="211"/>
      <c r="BG87" s="211"/>
      <c r="BH87" s="212"/>
      <c r="BI87" s="199"/>
      <c r="BJ87" s="199"/>
      <c r="BK87" s="199"/>
      <c r="BL87" s="199"/>
      <c r="BM87" s="199"/>
      <c r="BN87" s="199"/>
      <c r="BO87" s="199"/>
      <c r="BP87" s="199"/>
      <c r="BQ87" s="199"/>
    </row>
    <row r="88" spans="1:69" ht="15" customHeight="1" x14ac:dyDescent="0.25">
      <c r="A88" s="201" t="s">
        <v>2252</v>
      </c>
      <c r="B88" s="226" t="s">
        <v>2414</v>
      </c>
      <c r="C88" s="204">
        <v>677803.70697149006</v>
      </c>
      <c r="D88" s="204">
        <v>6172318.4919573599</v>
      </c>
      <c r="E88" s="201" t="s">
        <v>2179</v>
      </c>
      <c r="F88" s="5"/>
      <c r="G88" s="205" t="s">
        <v>4574</v>
      </c>
      <c r="H88" s="205"/>
      <c r="I88" s="261"/>
      <c r="J88" s="386">
        <f>VLOOKUP($A88,'Well Survey WQ Data'!A49:AC236,7,FALSE)</f>
        <v>1E-3</v>
      </c>
      <c r="K88" s="469">
        <v>0.39</v>
      </c>
      <c r="L88" s="387">
        <v>0.01</v>
      </c>
      <c r="M88" s="392">
        <v>1.4999999999999999E-2</v>
      </c>
      <c r="N88" s="476">
        <v>680.34111099999996</v>
      </c>
      <c r="O88" s="392">
        <v>0.443</v>
      </c>
      <c r="P88" s="469" t="s">
        <v>33</v>
      </c>
      <c r="Q88" s="296">
        <v>82</v>
      </c>
      <c r="R88" s="392">
        <v>0.38</v>
      </c>
      <c r="S88" s="385">
        <v>0.18</v>
      </c>
      <c r="T88" s="390">
        <v>3.9E-2</v>
      </c>
      <c r="U88" s="469">
        <v>0.1</v>
      </c>
      <c r="V88" s="296">
        <v>79.400000000000006</v>
      </c>
      <c r="W88" s="390">
        <v>0.04</v>
      </c>
      <c r="X88" s="390">
        <v>1E-3</v>
      </c>
      <c r="Y88" s="392">
        <v>2.2999999999999998</v>
      </c>
      <c r="Z88" s="392"/>
      <c r="AA88" s="470">
        <f>VLOOKUP($A88,'Well Survey WQ Data'!A49:AE226,23,FALSE)</f>
        <v>2.6</v>
      </c>
      <c r="AB88" s="471">
        <f>VLOOKUP($A88,'Well Survey WQ Data'!A49:AE226,24,FALSE)</f>
        <v>9.6903618369526541</v>
      </c>
      <c r="AC88" s="394">
        <v>98.2</v>
      </c>
      <c r="AD88" s="296">
        <v>206</v>
      </c>
      <c r="AE88" s="390">
        <v>0.22600000000000003</v>
      </c>
      <c r="AF88" s="296">
        <f t="shared" si="2"/>
        <v>811.71255550000001</v>
      </c>
      <c r="AG88" s="296">
        <f t="shared" si="3"/>
        <v>532.12800000000004</v>
      </c>
      <c r="AH88" s="201"/>
      <c r="AI88" s="205">
        <v>622</v>
      </c>
      <c r="AJ88" s="201"/>
      <c r="AK88" s="201"/>
      <c r="AL88" s="201"/>
      <c r="AM88" s="201"/>
      <c r="AN88" s="201"/>
      <c r="AO88" s="201"/>
      <c r="AP88" s="201"/>
      <c r="AQ88" s="447" t="s">
        <v>7</v>
      </c>
      <c r="AR88" s="201"/>
      <c r="AS88" s="201"/>
      <c r="AT88" s="201"/>
      <c r="AU88" s="201"/>
      <c r="AV88" s="201"/>
      <c r="AW88" s="205"/>
      <c r="AX88" s="205"/>
      <c r="AY88" s="205"/>
      <c r="AZ88" s="205"/>
      <c r="BA88" s="205"/>
      <c r="BB88" s="205"/>
      <c r="BC88" s="205"/>
      <c r="BD88" s="209"/>
      <c r="BE88" s="209"/>
      <c r="BF88" s="211"/>
      <c r="BG88" s="211"/>
      <c r="BH88" s="212"/>
      <c r="BI88" s="199"/>
      <c r="BJ88" s="199"/>
      <c r="BK88" s="199"/>
      <c r="BL88" s="199"/>
      <c r="BM88" s="199"/>
      <c r="BN88" s="199"/>
      <c r="BO88" s="199"/>
      <c r="BP88" s="199"/>
      <c r="BQ88" s="199"/>
    </row>
    <row r="89" spans="1:69" ht="15" customHeight="1" x14ac:dyDescent="0.25">
      <c r="A89" s="201" t="s">
        <v>2294</v>
      </c>
      <c r="B89" s="226" t="s">
        <v>2413</v>
      </c>
      <c r="C89" s="204">
        <v>684892.27673881</v>
      </c>
      <c r="D89" s="204">
        <v>6163814.13984593</v>
      </c>
      <c r="E89" s="201" t="s">
        <v>2179</v>
      </c>
      <c r="F89" s="5"/>
      <c r="G89" s="205" t="s">
        <v>4575</v>
      </c>
      <c r="H89" s="205"/>
      <c r="I89" s="261"/>
      <c r="J89" s="386">
        <f>VLOOKUP($A89,'Well Survey WQ Data'!A50:AC237,7,FALSE)</f>
        <v>1E-3</v>
      </c>
      <c r="K89" s="469">
        <v>1.46</v>
      </c>
      <c r="L89" s="387">
        <v>4.4999999999999998E-2</v>
      </c>
      <c r="M89" s="392">
        <v>5.0000000000000001E-3</v>
      </c>
      <c r="N89" s="476">
        <v>1052.5456650000001</v>
      </c>
      <c r="O89" s="392">
        <v>0.433</v>
      </c>
      <c r="P89" s="469" t="s">
        <v>4634</v>
      </c>
      <c r="Q89" s="296">
        <v>203</v>
      </c>
      <c r="R89" s="392">
        <v>2.97</v>
      </c>
      <c r="S89" s="385">
        <v>0.93</v>
      </c>
      <c r="T89" s="395">
        <v>4.55</v>
      </c>
      <c r="U89" s="469">
        <v>0.17799999999999999</v>
      </c>
      <c r="V89" s="296">
        <v>146</v>
      </c>
      <c r="W89" s="395">
        <v>0.52</v>
      </c>
      <c r="X89" s="390">
        <v>1E-3</v>
      </c>
      <c r="Y89" s="392"/>
      <c r="Z89" s="392"/>
      <c r="AA89" s="470">
        <f>VLOOKUP($A89,'Well Survey WQ Data'!A50:AE227,23,FALSE)</f>
        <v>5.3</v>
      </c>
      <c r="AB89" s="471">
        <f>VLOOKUP($A89,'Well Survey WQ Data'!A50:AE227,24,FALSE)</f>
        <v>10.011234745461017</v>
      </c>
      <c r="AC89" s="397">
        <v>432</v>
      </c>
      <c r="AD89" s="389">
        <v>1188</v>
      </c>
      <c r="AE89" s="390">
        <v>8.9999999999999993E-3</v>
      </c>
      <c r="AF89" s="296">
        <f t="shared" si="2"/>
        <v>2509.4558325000003</v>
      </c>
      <c r="AG89" s="296">
        <f t="shared" si="3"/>
        <v>1109.02</v>
      </c>
      <c r="AH89" s="200"/>
      <c r="AI89" s="205">
        <v>622</v>
      </c>
      <c r="AO89" s="201"/>
      <c r="AP89" s="201"/>
      <c r="AQ89" s="447" t="s">
        <v>7</v>
      </c>
      <c r="AR89" s="164" t="s">
        <v>2092</v>
      </c>
      <c r="AS89" s="1">
        <v>110</v>
      </c>
      <c r="AT89" s="1" t="s">
        <v>1814</v>
      </c>
      <c r="AV89" s="201"/>
      <c r="AW89" s="205"/>
      <c r="AX89" s="205"/>
      <c r="AY89" s="205"/>
      <c r="AZ89" s="205"/>
      <c r="BA89" s="205"/>
      <c r="BB89" s="205"/>
      <c r="BC89" s="205"/>
      <c r="BD89" s="209"/>
      <c r="BE89" s="209"/>
      <c r="BF89" s="211"/>
      <c r="BG89" s="211"/>
      <c r="BH89" s="212"/>
      <c r="BI89" s="199"/>
      <c r="BJ89" s="199"/>
      <c r="BK89" s="199"/>
      <c r="BL89" s="199"/>
      <c r="BM89" s="199"/>
      <c r="BN89" s="199"/>
      <c r="BO89" s="199"/>
      <c r="BP89" s="199"/>
      <c r="BQ89" s="199"/>
    </row>
    <row r="90" spans="1:69" ht="15" customHeight="1" x14ac:dyDescent="0.25">
      <c r="A90" s="201" t="s">
        <v>2246</v>
      </c>
      <c r="B90" s="226" t="s">
        <v>2412</v>
      </c>
      <c r="C90" s="204">
        <v>683927.17475660995</v>
      </c>
      <c r="D90" s="204">
        <v>6156149.0867972104</v>
      </c>
      <c r="E90" s="201" t="s">
        <v>2179</v>
      </c>
      <c r="F90" s="5"/>
      <c r="G90" s="205" t="s">
        <v>4576</v>
      </c>
      <c r="H90" s="205"/>
      <c r="I90" s="261"/>
      <c r="J90" s="386">
        <f>VLOOKUP($A90,'Well Survey WQ Data'!A51:AC238,7,FALSE)</f>
        <v>1.20257183605E-3</v>
      </c>
      <c r="K90" s="469">
        <v>5.0000000000000001E-3</v>
      </c>
      <c r="L90" s="387">
        <v>9.5000000000000015E-3</v>
      </c>
      <c r="M90" s="392">
        <v>5.2999999999999999E-2</v>
      </c>
      <c r="N90" s="476">
        <v>692.29030091666664</v>
      </c>
      <c r="O90" s="392">
        <v>0.217</v>
      </c>
      <c r="P90" s="469" t="s">
        <v>4634</v>
      </c>
      <c r="Q90" s="296">
        <v>150.5</v>
      </c>
      <c r="R90" s="392">
        <v>15.747999999999999</v>
      </c>
      <c r="S90" s="385">
        <v>6.3E-2</v>
      </c>
      <c r="T90" s="390">
        <v>0.10050000000000001</v>
      </c>
      <c r="U90" s="469">
        <v>1.35E-2</v>
      </c>
      <c r="V90" s="296">
        <v>79.3</v>
      </c>
      <c r="W90" s="390">
        <v>8.5000000000000006E-3</v>
      </c>
      <c r="X90" s="390">
        <v>1E-3</v>
      </c>
      <c r="Y90" s="392"/>
      <c r="Z90" s="392"/>
      <c r="AA90" s="470">
        <f>VLOOKUP($A90,'Well Survey WQ Data'!A51:AE228,23,FALSE)</f>
        <v>2.0499999999999998</v>
      </c>
      <c r="AB90" s="471">
        <f>VLOOKUP($A90,'Well Survey WQ Data'!A51:AE228,24,FALSE)</f>
        <v>11.005940761836953</v>
      </c>
      <c r="AC90" s="394">
        <v>49.3</v>
      </c>
      <c r="AD90" s="296">
        <v>188</v>
      </c>
      <c r="AE90" s="390">
        <v>1.1500000000000003E-2</v>
      </c>
      <c r="AF90" s="296">
        <f t="shared" si="2"/>
        <v>831.42365045833321</v>
      </c>
      <c r="AG90" s="296">
        <f t="shared" si="3"/>
        <v>702.96600000000001</v>
      </c>
      <c r="AH90" s="201"/>
      <c r="AI90" s="205">
        <v>622</v>
      </c>
      <c r="AJ90" s="201"/>
      <c r="AK90" s="201"/>
      <c r="AL90" s="201"/>
      <c r="AM90" s="201"/>
      <c r="AN90" s="204"/>
      <c r="AO90" s="201"/>
      <c r="AP90" s="201"/>
      <c r="AQ90" s="447" t="s">
        <v>7</v>
      </c>
      <c r="AR90" s="201"/>
      <c r="AS90" s="201"/>
      <c r="AT90" s="201"/>
      <c r="AU90" s="201"/>
      <c r="AV90" s="201"/>
      <c r="AW90" s="205"/>
      <c r="AX90" s="205"/>
      <c r="AY90" s="205"/>
      <c r="AZ90" s="205"/>
      <c r="BA90" s="205"/>
      <c r="BB90" s="205"/>
      <c r="BC90" s="205"/>
      <c r="BD90" s="209"/>
      <c r="BE90" s="209"/>
      <c r="BF90" s="211"/>
      <c r="BG90" s="211"/>
      <c r="BH90" s="212"/>
      <c r="BI90" s="199"/>
      <c r="BJ90" s="199"/>
      <c r="BK90" s="199"/>
      <c r="BL90" s="199"/>
      <c r="BM90" s="199"/>
      <c r="BN90" s="199"/>
      <c r="BO90" s="199"/>
      <c r="BP90" s="199"/>
      <c r="BQ90" s="199"/>
    </row>
    <row r="91" spans="1:69" ht="15" customHeight="1" x14ac:dyDescent="0.25">
      <c r="A91" s="232" t="s">
        <v>2380</v>
      </c>
      <c r="B91" s="236" t="s">
        <v>2475</v>
      </c>
      <c r="C91" s="229">
        <v>639962.94559999998</v>
      </c>
      <c r="D91" s="229">
        <v>6181995.25</v>
      </c>
      <c r="E91" s="201" t="s">
        <v>2179</v>
      </c>
      <c r="F91" s="5"/>
      <c r="G91" s="272" t="s">
        <v>2478</v>
      </c>
      <c r="H91" s="205"/>
      <c r="I91" s="261"/>
      <c r="J91" s="386">
        <f>VLOOKUP($A91,'Well Survey WQ Data'!A52:AC239,7,FALSE)</f>
        <v>2E-3</v>
      </c>
      <c r="K91" s="469">
        <v>3</v>
      </c>
      <c r="L91" s="386">
        <v>7.0000000000000001E-3</v>
      </c>
      <c r="M91" s="392">
        <v>7.0000000000000001E-3</v>
      </c>
      <c r="N91" s="476">
        <v>948.81652699999995</v>
      </c>
      <c r="O91" s="392">
        <v>0.65800000000000003</v>
      </c>
      <c r="P91" s="469">
        <v>0.09</v>
      </c>
      <c r="Q91" s="296">
        <v>90.7</v>
      </c>
      <c r="R91" s="392">
        <v>2.15</v>
      </c>
      <c r="S91" s="385">
        <v>1.1100000000000001</v>
      </c>
      <c r="T91" s="395">
        <v>1.5669999999999999</v>
      </c>
      <c r="U91" s="469">
        <v>0.3</v>
      </c>
      <c r="V91" s="296">
        <v>68.3</v>
      </c>
      <c r="W91" s="395">
        <v>0.20699999999999999</v>
      </c>
      <c r="X91" s="390">
        <v>1E-3</v>
      </c>
      <c r="Y91" s="392"/>
      <c r="Z91" s="392"/>
      <c r="AA91" s="470">
        <f>VLOOKUP($A91,'Well Survey WQ Data'!A52:AE229,23,FALSE)</f>
        <v>6.5</v>
      </c>
      <c r="AB91" s="471">
        <f>VLOOKUP($A91,'Well Survey WQ Data'!A52:AE229,24,FALSE)</f>
        <v>6.2677174795300825</v>
      </c>
      <c r="AC91" s="397">
        <v>382</v>
      </c>
      <c r="AD91" s="296">
        <v>656</v>
      </c>
      <c r="AE91" s="390">
        <v>5.6000000000000001E-2</v>
      </c>
      <c r="AF91" s="296">
        <f t="shared" si="2"/>
        <v>1683.3932634999999</v>
      </c>
      <c r="AG91" s="296">
        <f t="shared" si="3"/>
        <v>508.14600000000002</v>
      </c>
      <c r="AI91" s="214">
        <v>591</v>
      </c>
      <c r="AJ91" s="1">
        <v>50</v>
      </c>
      <c r="AK91" s="1">
        <v>40</v>
      </c>
      <c r="AO91" s="164"/>
      <c r="AP91" s="159"/>
      <c r="AQ91" s="447" t="s">
        <v>7</v>
      </c>
      <c r="AR91" s="161"/>
      <c r="AT91" s="201"/>
      <c r="AU91" s="201"/>
      <c r="AV91" s="201"/>
      <c r="AW91" s="205"/>
      <c r="AX91" s="205"/>
      <c r="AY91" s="205"/>
      <c r="AZ91" s="205"/>
      <c r="BA91" s="205"/>
      <c r="BB91" s="205"/>
      <c r="BC91" s="205"/>
      <c r="BD91" s="205"/>
      <c r="BE91" s="205"/>
      <c r="BF91" s="211"/>
      <c r="BG91" s="211"/>
      <c r="BH91" s="212"/>
      <c r="BI91" s="199"/>
      <c r="BJ91" s="199"/>
      <c r="BK91" s="199"/>
      <c r="BL91" s="199"/>
      <c r="BM91" s="199"/>
      <c r="BN91" s="199"/>
      <c r="BO91" s="199"/>
      <c r="BP91" s="199"/>
      <c r="BQ91" s="199"/>
    </row>
    <row r="92" spans="1:69" ht="15" customHeight="1" x14ac:dyDescent="0.25">
      <c r="A92" s="232" t="s">
        <v>2329</v>
      </c>
      <c r="B92" s="235" t="s">
        <v>2454</v>
      </c>
      <c r="C92" s="229">
        <v>651212.33876713004</v>
      </c>
      <c r="D92" s="229">
        <v>6163186.2145578498</v>
      </c>
      <c r="E92" s="201" t="s">
        <v>2179</v>
      </c>
      <c r="F92" s="5"/>
      <c r="G92" s="205" t="s">
        <v>954</v>
      </c>
      <c r="H92" s="205"/>
      <c r="I92" s="261"/>
      <c r="J92" s="386">
        <f>VLOOKUP($A92,'Well Survey WQ Data'!A53:AC240,7,FALSE)</f>
        <v>3.0000000000000001E-3</v>
      </c>
      <c r="K92" s="469">
        <v>1.5</v>
      </c>
      <c r="L92" s="387">
        <v>1.4999999999999999E-2</v>
      </c>
      <c r="M92" s="392">
        <v>2.7E-2</v>
      </c>
      <c r="N92" s="476">
        <v>1432.3773615</v>
      </c>
      <c r="O92" s="392">
        <v>0.59699999999999998</v>
      </c>
      <c r="P92" s="469" t="s">
        <v>4634</v>
      </c>
      <c r="Q92" s="296">
        <v>7.6</v>
      </c>
      <c r="R92" s="392">
        <v>3.6</v>
      </c>
      <c r="S92" s="385">
        <v>1.25</v>
      </c>
      <c r="T92" s="390">
        <v>0.107</v>
      </c>
      <c r="U92" s="469">
        <v>0.26</v>
      </c>
      <c r="V92" s="296">
        <v>6.1</v>
      </c>
      <c r="W92" s="390">
        <v>1E-3</v>
      </c>
      <c r="X92" s="390">
        <v>1E-3</v>
      </c>
      <c r="Y92" s="392"/>
      <c r="Z92" s="392"/>
      <c r="AA92" s="470">
        <f>VLOOKUP($A92,'Well Survey WQ Data'!A53:AE230,23,FALSE)</f>
        <v>2.8</v>
      </c>
      <c r="AB92" s="471">
        <f>VLOOKUP($A92,'Well Survey WQ Data'!A53:AE230,24,FALSE)</f>
        <v>5.8826699893200427</v>
      </c>
      <c r="AC92" s="397">
        <v>524</v>
      </c>
      <c r="AD92" s="296">
        <v>132</v>
      </c>
      <c r="AE92" s="390">
        <v>1E-3</v>
      </c>
      <c r="AF92" s="296">
        <f t="shared" si="2"/>
        <v>1394.2426807499999</v>
      </c>
      <c r="AG92" s="296">
        <f t="shared" si="3"/>
        <v>44.131999999999998</v>
      </c>
      <c r="AH92" s="1">
        <v>0</v>
      </c>
      <c r="AI92" s="242" t="s">
        <v>2490</v>
      </c>
      <c r="AJ92" s="1">
        <v>135</v>
      </c>
      <c r="AK92" s="1">
        <v>6</v>
      </c>
      <c r="AL92" s="2">
        <v>1.8287107589149649</v>
      </c>
      <c r="AM92" s="2">
        <v>763.17128924108499</v>
      </c>
      <c r="AN92" s="2">
        <v>20</v>
      </c>
      <c r="AP92" s="233" t="s">
        <v>25</v>
      </c>
      <c r="AQ92" s="447" t="s">
        <v>7</v>
      </c>
      <c r="AR92" s="233" t="s">
        <v>2453</v>
      </c>
      <c r="AS92" s="1">
        <v>32</v>
      </c>
      <c r="AT92" s="1" t="s">
        <v>1865</v>
      </c>
      <c r="AU92" s="201"/>
      <c r="AV92" s="201"/>
      <c r="AW92" s="205"/>
      <c r="AX92" s="205"/>
      <c r="AY92" s="205"/>
      <c r="AZ92" s="205"/>
      <c r="BA92" s="205"/>
      <c r="BB92" s="205"/>
      <c r="BC92" s="205"/>
      <c r="BD92" s="205"/>
      <c r="BE92" s="205"/>
      <c r="BF92" s="211"/>
      <c r="BG92" s="211"/>
      <c r="BH92" s="212"/>
      <c r="BI92" s="199"/>
      <c r="BJ92" s="199"/>
      <c r="BK92" s="199"/>
      <c r="BL92" s="199"/>
      <c r="BM92" s="199"/>
      <c r="BN92" s="199"/>
      <c r="BO92" s="199"/>
      <c r="BP92" s="199"/>
      <c r="BQ92" s="199"/>
    </row>
    <row r="93" spans="1:69" ht="15" customHeight="1" x14ac:dyDescent="0.25">
      <c r="A93" s="232" t="s">
        <v>2321</v>
      </c>
      <c r="B93" s="235" t="s">
        <v>2439</v>
      </c>
      <c r="C93" s="229">
        <v>626953.80939215003</v>
      </c>
      <c r="D93" s="229">
        <v>6181668.9021912599</v>
      </c>
      <c r="E93" s="201" t="s">
        <v>2179</v>
      </c>
      <c r="F93" s="5"/>
      <c r="G93" s="205" t="s">
        <v>4577</v>
      </c>
      <c r="H93" s="205"/>
      <c r="I93" s="261"/>
      <c r="J93" s="386">
        <f>VLOOKUP($A93,'Well Survey WQ Data'!A54:AC241,7,FALSE)</f>
        <v>2.7E-2</v>
      </c>
      <c r="K93" s="469">
        <v>0.27</v>
      </c>
      <c r="L93" s="386">
        <v>6.0000000000000001E-3</v>
      </c>
      <c r="M93" s="392">
        <v>0.04</v>
      </c>
      <c r="N93" s="476">
        <v>652.62915991666659</v>
      </c>
      <c r="O93" s="392">
        <v>6.4000000000000001E-2</v>
      </c>
      <c r="P93" s="469" t="s">
        <v>4634</v>
      </c>
      <c r="Q93" s="296">
        <v>108</v>
      </c>
      <c r="R93" s="392">
        <v>0.24</v>
      </c>
      <c r="S93" s="385">
        <v>0.15</v>
      </c>
      <c r="T93" s="395">
        <v>3.64</v>
      </c>
      <c r="U93" s="469">
        <v>3.5000000000000003E-2</v>
      </c>
      <c r="V93" s="296">
        <v>59.8</v>
      </c>
      <c r="W93" s="395">
        <v>0.123</v>
      </c>
      <c r="X93" s="390">
        <v>1E-3</v>
      </c>
      <c r="Y93" s="392"/>
      <c r="Z93" s="392"/>
      <c r="AA93" s="470">
        <f>VLOOKUP($A93,'Well Survey WQ Data'!A54:AE231,23,FALSE)</f>
        <v>2.8</v>
      </c>
      <c r="AB93" s="471">
        <f>VLOOKUP($A93,'Well Survey WQ Data'!A54:AE231,24,FALSE)</f>
        <v>13.754752011391954</v>
      </c>
      <c r="AC93" s="394">
        <v>18.3</v>
      </c>
      <c r="AD93" s="296">
        <v>56.1</v>
      </c>
      <c r="AE93" s="390">
        <v>1.0999999999999999E-2</v>
      </c>
      <c r="AF93" s="296">
        <f t="shared" si="2"/>
        <v>575.40857995833323</v>
      </c>
      <c r="AG93" s="296">
        <f t="shared" si="3"/>
        <v>516.37599999999998</v>
      </c>
      <c r="AI93" s="239">
        <v>590</v>
      </c>
      <c r="AJ93" s="1">
        <v>160</v>
      </c>
      <c r="AN93" s="234" t="s">
        <v>1965</v>
      </c>
      <c r="AP93" s="233" t="s">
        <v>2079</v>
      </c>
      <c r="AQ93" s="447" t="s">
        <v>1897</v>
      </c>
      <c r="AR93" s="233" t="s">
        <v>2147</v>
      </c>
      <c r="AS93" s="233"/>
      <c r="AT93" s="201"/>
      <c r="AU93" s="201"/>
      <c r="AV93" s="201"/>
      <c r="AW93" s="205"/>
      <c r="AX93" s="205"/>
      <c r="AY93" s="205"/>
      <c r="AZ93" s="205"/>
      <c r="BA93" s="205"/>
      <c r="BB93" s="205"/>
      <c r="BC93" s="205"/>
      <c r="BD93" s="205"/>
      <c r="BE93" s="205"/>
      <c r="BF93" s="211"/>
      <c r="BG93" s="211"/>
      <c r="BH93" s="212"/>
      <c r="BI93" s="199"/>
      <c r="BJ93" s="199"/>
      <c r="BK93" s="199"/>
      <c r="BL93" s="199"/>
      <c r="BM93" s="199"/>
      <c r="BN93" s="199"/>
      <c r="BO93" s="199"/>
      <c r="BP93" s="199"/>
      <c r="BQ93" s="199"/>
    </row>
    <row r="94" spans="1:69" ht="15" customHeight="1" x14ac:dyDescent="0.25">
      <c r="A94" s="304" t="s">
        <v>4118</v>
      </c>
      <c r="B94" s="304" t="s">
        <v>4117</v>
      </c>
      <c r="C94" s="376">
        <v>559545.08299999998</v>
      </c>
      <c r="D94" s="376">
        <v>6217419.7340000002</v>
      </c>
      <c r="E94" s="201" t="s">
        <v>2179</v>
      </c>
      <c r="F94" s="5"/>
      <c r="G94" s="205" t="s">
        <v>2184</v>
      </c>
      <c r="H94" s="205"/>
      <c r="I94" s="261"/>
      <c r="J94" s="386">
        <f>VLOOKUP($A94,'Well Survey WQ Data'!A55:AC242,7,FALSE)</f>
        <v>1E-3</v>
      </c>
      <c r="K94" s="469">
        <v>1.02</v>
      </c>
      <c r="L94" s="387">
        <f>VLOOKUP($A94,'WQ Info from Dirk'!$A$5:$AQ$232,28,FALSE)</f>
        <v>1.2999999999999999E-2</v>
      </c>
      <c r="M94" s="392">
        <v>4.7E-2</v>
      </c>
      <c r="N94" s="476">
        <v>1022.0370949999999</v>
      </c>
      <c r="O94" s="392">
        <v>0.67200000000000004</v>
      </c>
      <c r="P94" s="469" t="s">
        <v>4634</v>
      </c>
      <c r="Q94" s="296">
        <v>37.1</v>
      </c>
      <c r="R94" s="392">
        <v>45.595999999999997</v>
      </c>
      <c r="S94" s="385">
        <f>VLOOKUP($A94,'WQ Info from Dirk'!$A$5:$AQ$232,18,FALSE)</f>
        <v>0</v>
      </c>
      <c r="T94" s="390">
        <v>0.17899999999999999</v>
      </c>
      <c r="U94" s="469">
        <v>0.46</v>
      </c>
      <c r="V94" s="296">
        <v>22.8</v>
      </c>
      <c r="W94" s="390">
        <v>2.3E-2</v>
      </c>
      <c r="X94" s="390">
        <v>1E-3</v>
      </c>
      <c r="Y94" s="392">
        <v>1.4910000000000001</v>
      </c>
      <c r="Z94" s="392"/>
      <c r="AA94" s="470">
        <f>VLOOKUP($A94,'Well Survey WQ Data'!A55:AE232,23,FALSE)</f>
        <v>2</v>
      </c>
      <c r="AB94" s="471">
        <f>VLOOKUP($A94,'Well Survey WQ Data'!A55:AE232,24,FALSE)</f>
        <v>7.187553150587398</v>
      </c>
      <c r="AC94" s="397">
        <v>340</v>
      </c>
      <c r="AD94" s="296">
        <f>VLOOKUP($A94,'WQ Info from Dirk'!$A$5:$AQ$232,23,FALSE)</f>
        <v>59.697000000000003</v>
      </c>
      <c r="AE94" s="390">
        <v>0.254</v>
      </c>
      <c r="AF94" s="296">
        <f t="shared" si="2"/>
        <v>1020.5535474999999</v>
      </c>
      <c r="AG94" s="296">
        <f t="shared" si="3"/>
        <v>186.68600000000001</v>
      </c>
      <c r="AN94" s="234"/>
      <c r="AP94" s="233"/>
      <c r="AQ94" s="447" t="s">
        <v>1897</v>
      </c>
      <c r="AR94" s="233"/>
      <c r="AS94" s="233"/>
      <c r="AT94" s="201"/>
      <c r="AU94" s="201"/>
      <c r="AV94" s="201"/>
      <c r="AW94" s="205"/>
      <c r="AX94" s="205"/>
      <c r="AY94" s="205"/>
      <c r="AZ94" s="205"/>
      <c r="BA94" s="205"/>
      <c r="BB94" s="205"/>
      <c r="BC94" s="205"/>
      <c r="BD94" s="205"/>
      <c r="BE94" s="205"/>
      <c r="BF94" s="211"/>
      <c r="BG94" s="211"/>
      <c r="BH94" s="212"/>
      <c r="BI94" s="199"/>
      <c r="BJ94" s="199"/>
      <c r="BK94" s="199"/>
      <c r="BL94" s="199"/>
      <c r="BM94" s="199"/>
      <c r="BN94" s="199"/>
      <c r="BO94" s="199"/>
      <c r="BP94" s="199"/>
      <c r="BQ94" s="199"/>
    </row>
    <row r="95" spans="1:69" ht="15" customHeight="1" x14ac:dyDescent="0.25">
      <c r="A95" s="304" t="s">
        <v>4120</v>
      </c>
      <c r="B95" s="304" t="s">
        <v>4119</v>
      </c>
      <c r="C95" s="376">
        <v>559546.35302984004</v>
      </c>
      <c r="D95" s="376">
        <v>6215557.4324458297</v>
      </c>
      <c r="E95" s="201" t="s">
        <v>2179</v>
      </c>
      <c r="F95" s="5"/>
      <c r="G95" s="205" t="s">
        <v>2184</v>
      </c>
      <c r="H95" s="205"/>
      <c r="I95" s="261"/>
      <c r="J95" s="386">
        <f>VLOOKUP($A95,'Well Survey WQ Data'!A56:AC243,7,FALSE)</f>
        <v>4.9863658368999994E-3</v>
      </c>
      <c r="K95" s="469" t="s">
        <v>4634</v>
      </c>
      <c r="L95" s="386">
        <f>VLOOKUP($A95,'WQ Info from Dirk'!$A$5:$AQ$232,28,FALSE)</f>
        <v>1E-3</v>
      </c>
      <c r="M95" s="392">
        <v>7.6999999999999999E-2</v>
      </c>
      <c r="N95" s="476">
        <v>610.67987616666665</v>
      </c>
      <c r="O95" s="392">
        <v>0.03</v>
      </c>
      <c r="P95" s="469" t="s">
        <v>4634</v>
      </c>
      <c r="Q95" s="296">
        <v>135</v>
      </c>
      <c r="R95" s="392">
        <v>0.34300000000000003</v>
      </c>
      <c r="S95" s="385">
        <f>VLOOKUP($A95,'WQ Info from Dirk'!$A$5:$AQ$232,18,FALSE)</f>
        <v>0.05</v>
      </c>
      <c r="T95" s="395">
        <v>0.497</v>
      </c>
      <c r="U95" s="469">
        <v>1.7000000000000001E-2</v>
      </c>
      <c r="V95" s="296">
        <v>60.7</v>
      </c>
      <c r="W95" s="395">
        <v>0.14199999999999999</v>
      </c>
      <c r="X95" s="390">
        <v>4.0000000000000001E-3</v>
      </c>
      <c r="Y95" s="392"/>
      <c r="Z95" s="392"/>
      <c r="AA95" s="470">
        <f>VLOOKUP($A95,'Well Survey WQ Data'!A56:AE233,23,FALSE)</f>
        <v>2</v>
      </c>
      <c r="AB95" s="471">
        <f>VLOOKUP($A95,'Well Survey WQ Data'!A56:AE233,24,FALSE)</f>
        <v>24.450515628337488</v>
      </c>
      <c r="AC95" s="394">
        <v>6.1</v>
      </c>
      <c r="AD95" s="296">
        <f>VLOOKUP($A95,'WQ Info from Dirk'!$A$5:$AQ$232,23,FALSE)</f>
        <v>95</v>
      </c>
      <c r="AE95" s="390">
        <v>7.0000000000000001E-3</v>
      </c>
      <c r="AF95" s="296">
        <f t="shared" si="2"/>
        <v>605.05993808333335</v>
      </c>
      <c r="AG95" s="296">
        <f t="shared" si="3"/>
        <v>587.58400000000006</v>
      </c>
      <c r="AN95" s="234"/>
      <c r="AP95" s="233"/>
      <c r="AQ95" s="447" t="s">
        <v>1897</v>
      </c>
      <c r="AR95" s="233"/>
      <c r="AS95" s="233"/>
      <c r="AT95" s="201"/>
      <c r="AU95" s="201"/>
      <c r="AV95" s="201"/>
      <c r="AW95" s="205"/>
      <c r="AX95" s="205"/>
      <c r="AY95" s="205"/>
      <c r="AZ95" s="205"/>
      <c r="BA95" s="205"/>
      <c r="BB95" s="205"/>
      <c r="BC95" s="205"/>
      <c r="BD95" s="205"/>
      <c r="BE95" s="205"/>
      <c r="BF95" s="211"/>
      <c r="BG95" s="211"/>
      <c r="BH95" s="212"/>
      <c r="BI95" s="199"/>
      <c r="BJ95" s="199"/>
      <c r="BK95" s="199"/>
      <c r="BL95" s="199"/>
      <c r="BM95" s="199"/>
      <c r="BN95" s="199"/>
      <c r="BO95" s="199"/>
      <c r="BP95" s="199"/>
      <c r="BQ95" s="199"/>
    </row>
    <row r="96" spans="1:69" ht="15" customHeight="1" x14ac:dyDescent="0.25">
      <c r="A96" s="268" t="s">
        <v>4023</v>
      </c>
      <c r="B96" s="264" t="s">
        <v>2411</v>
      </c>
      <c r="C96" s="270">
        <v>645322.70880000002</v>
      </c>
      <c r="D96" s="270">
        <v>6219772.3190000001</v>
      </c>
      <c r="E96" s="201" t="s">
        <v>2179</v>
      </c>
      <c r="F96" s="5"/>
      <c r="G96" s="205" t="s">
        <v>4578</v>
      </c>
      <c r="H96" s="205"/>
      <c r="I96" s="261"/>
      <c r="J96" s="386">
        <f>VLOOKUP($A96,'Well Survey WQ Data'!A57:AC244,7,FALSE)</f>
        <v>1E-3</v>
      </c>
      <c r="K96" s="469">
        <v>1.03</v>
      </c>
      <c r="L96" s="387">
        <v>0.02</v>
      </c>
      <c r="M96" s="392">
        <v>1.0999999999999999E-2</v>
      </c>
      <c r="N96" s="476">
        <v>791.31603437499996</v>
      </c>
      <c r="O96" s="392">
        <v>0.308</v>
      </c>
      <c r="P96" s="469" t="s">
        <v>4634</v>
      </c>
      <c r="Q96" s="296">
        <v>25.3</v>
      </c>
      <c r="R96" s="392">
        <v>5.9</v>
      </c>
      <c r="S96" s="385">
        <v>0.2</v>
      </c>
      <c r="T96" s="390">
        <v>7.1999999999999995E-2</v>
      </c>
      <c r="U96" s="469">
        <v>6.0000000000000001E-3</v>
      </c>
      <c r="V96" s="296">
        <v>13.6</v>
      </c>
      <c r="W96" s="390">
        <v>3.4000000000000002E-2</v>
      </c>
      <c r="X96" s="390">
        <v>1E-3</v>
      </c>
      <c r="Y96" s="392"/>
      <c r="Z96" s="392"/>
      <c r="AA96" s="470">
        <f>VLOOKUP($A96,'Well Survey WQ Data'!A57:AE234,23,FALSE)</f>
        <v>2.2000000000000002</v>
      </c>
      <c r="AB96" s="471">
        <f>VLOOKUP($A96,'Well Survey WQ Data'!A57:AE234,24,FALSE)</f>
        <v>6.6313734425062307</v>
      </c>
      <c r="AC96" s="397">
        <v>324</v>
      </c>
      <c r="AD96" s="296">
        <v>190</v>
      </c>
      <c r="AE96" s="390">
        <v>1.7999999999999999E-2</v>
      </c>
      <c r="AF96" s="296">
        <f t="shared" si="2"/>
        <v>957.23801718749996</v>
      </c>
      <c r="AG96" s="296">
        <f t="shared" si="3"/>
        <v>119.282</v>
      </c>
      <c r="AH96" s="201"/>
      <c r="AI96" s="205">
        <v>634</v>
      </c>
      <c r="AJ96" s="201"/>
      <c r="AK96" s="201"/>
      <c r="AL96" s="201"/>
      <c r="AM96" s="203"/>
      <c r="AN96" s="201"/>
      <c r="AO96" s="201"/>
      <c r="AP96" s="201"/>
      <c r="AQ96" s="447" t="s">
        <v>7</v>
      </c>
      <c r="AR96" s="201" t="s">
        <v>2201</v>
      </c>
      <c r="AS96" s="201"/>
      <c r="AT96" s="201"/>
      <c r="AU96" s="201"/>
      <c r="AV96" s="201"/>
      <c r="AW96" s="205"/>
      <c r="AX96" s="205"/>
      <c r="AY96" s="205"/>
      <c r="AZ96" s="205"/>
      <c r="BA96" s="205"/>
      <c r="BB96" s="205"/>
      <c r="BC96" s="205"/>
      <c r="BD96" s="209"/>
      <c r="BE96" s="209"/>
      <c r="BF96" s="211"/>
      <c r="BG96" s="211"/>
      <c r="BH96" s="212"/>
      <c r="BI96" s="199"/>
      <c r="BJ96" s="199"/>
      <c r="BK96" s="199"/>
      <c r="BL96" s="199"/>
      <c r="BM96" s="199"/>
      <c r="BN96" s="199"/>
      <c r="BO96" s="199"/>
      <c r="BP96" s="199"/>
      <c r="BQ96" s="199"/>
    </row>
    <row r="97" spans="1:69" ht="15" customHeight="1" x14ac:dyDescent="0.25">
      <c r="A97" s="268" t="s">
        <v>2276</v>
      </c>
      <c r="B97" s="264" t="s">
        <v>2410</v>
      </c>
      <c r="C97" s="270">
        <v>635199.95259261003</v>
      </c>
      <c r="D97" s="270">
        <v>6184446.7533535501</v>
      </c>
      <c r="E97" s="201" t="s">
        <v>2179</v>
      </c>
      <c r="F97" s="5"/>
      <c r="G97" s="272" t="s">
        <v>512</v>
      </c>
      <c r="H97" s="272"/>
      <c r="I97" s="398"/>
      <c r="J97" s="386">
        <f>VLOOKUP($A97,'Well Survey WQ Data'!A58:AC245,7,FALSE)</f>
        <v>1E-3</v>
      </c>
      <c r="K97" s="469">
        <v>0.21</v>
      </c>
      <c r="L97" s="387">
        <v>1.6E-2</v>
      </c>
      <c r="M97" s="392">
        <v>0.104</v>
      </c>
      <c r="N97" s="476">
        <v>661.27325474999998</v>
      </c>
      <c r="O97" s="392">
        <v>5.6000000000000001E-2</v>
      </c>
      <c r="P97" s="469" t="s">
        <v>4634</v>
      </c>
      <c r="Q97" s="296">
        <v>114</v>
      </c>
      <c r="R97" s="392">
        <v>0.24</v>
      </c>
      <c r="S97" s="385">
        <v>0.22</v>
      </c>
      <c r="T97" s="395">
        <v>2.11</v>
      </c>
      <c r="U97" s="469">
        <v>3.6999999999999998E-2</v>
      </c>
      <c r="V97" s="296">
        <v>64.3</v>
      </c>
      <c r="W97" s="395">
        <v>0.124</v>
      </c>
      <c r="X97" s="390">
        <v>1E-3</v>
      </c>
      <c r="Y97" s="392"/>
      <c r="Z97" s="392"/>
      <c r="AA97" s="470">
        <f>VLOOKUP($A97,'Well Survey WQ Data'!A58:AE235,23,FALSE)</f>
        <v>2.4</v>
      </c>
      <c r="AB97" s="471">
        <f>VLOOKUP($A97,'Well Survey WQ Data'!A58:AE235,24,FALSE)</f>
        <v>16.107820007119972</v>
      </c>
      <c r="AC97" s="394">
        <v>6.1</v>
      </c>
      <c r="AD97" s="296">
        <v>38.9</v>
      </c>
      <c r="AE97" s="390">
        <v>1.0000000000000002E-2</v>
      </c>
      <c r="AF97" s="296">
        <f t="shared" si="2"/>
        <v>558.96262737500001</v>
      </c>
      <c r="AG97" s="296">
        <f t="shared" si="3"/>
        <v>549.91599999999994</v>
      </c>
      <c r="AI97" s="239">
        <v>594</v>
      </c>
      <c r="AJ97" s="1">
        <v>300</v>
      </c>
      <c r="AK97" s="1">
        <v>150</v>
      </c>
      <c r="AL97" s="2">
        <v>45.717768972874119</v>
      </c>
      <c r="AM97" s="2">
        <v>720.28223102712593</v>
      </c>
      <c r="AN97" s="2">
        <v>5</v>
      </c>
      <c r="AO97" s="198" t="s">
        <v>1961</v>
      </c>
      <c r="AP97" s="195" t="s">
        <v>2079</v>
      </c>
      <c r="AQ97" s="447" t="s">
        <v>1897</v>
      </c>
      <c r="AR97" s="195" t="s">
        <v>1965</v>
      </c>
      <c r="AS97" s="195"/>
      <c r="AT97" s="201"/>
      <c r="AU97" s="201"/>
      <c r="AV97" s="201"/>
      <c r="AW97" s="205"/>
      <c r="AX97" s="205"/>
      <c r="AY97" s="205"/>
      <c r="AZ97" s="205"/>
      <c r="BA97" s="205"/>
      <c r="BB97" s="205"/>
      <c r="BC97" s="205"/>
      <c r="BD97" s="209"/>
      <c r="BE97" s="209"/>
      <c r="BF97" s="211"/>
      <c r="BG97" s="211"/>
      <c r="BH97" s="212"/>
      <c r="BI97" s="199"/>
      <c r="BJ97" s="199"/>
      <c r="BK97" s="199"/>
      <c r="BL97" s="199"/>
      <c r="BM97" s="199"/>
      <c r="BN97" s="199"/>
      <c r="BO97" s="199"/>
      <c r="BP97" s="199"/>
      <c r="BQ97" s="199"/>
    </row>
    <row r="98" spans="1:69" ht="15" customHeight="1" x14ac:dyDescent="0.25">
      <c r="A98" s="201" t="s">
        <v>2358</v>
      </c>
      <c r="B98" s="226" t="s">
        <v>2409</v>
      </c>
      <c r="C98" s="204">
        <v>641570.76619999995</v>
      </c>
      <c r="D98" s="204">
        <v>6191555.9079999998</v>
      </c>
      <c r="E98" s="201" t="s">
        <v>2179</v>
      </c>
      <c r="F98" s="5"/>
      <c r="G98" s="205" t="s">
        <v>795</v>
      </c>
      <c r="H98" s="205"/>
      <c r="I98" s="261"/>
      <c r="J98" s="386">
        <f>VLOOKUP($A98,'Well Survey WQ Data'!A59:AC246,7,FALSE)</f>
        <v>6.0000000000000001E-3</v>
      </c>
      <c r="K98" s="469">
        <v>0.27</v>
      </c>
      <c r="L98" s="387">
        <v>1.2E-2</v>
      </c>
      <c r="M98" s="392">
        <v>2.9000000000000001E-2</v>
      </c>
      <c r="N98" s="476">
        <v>629.49349433333339</v>
      </c>
      <c r="O98" s="392">
        <v>7.9000000000000001E-2</v>
      </c>
      <c r="P98" s="469" t="s">
        <v>4634</v>
      </c>
      <c r="Q98" s="296">
        <v>134</v>
      </c>
      <c r="R98" s="392">
        <v>0.78</v>
      </c>
      <c r="S98" s="385">
        <v>0.28999999999999998</v>
      </c>
      <c r="T98" s="395">
        <v>1.5740000000000001</v>
      </c>
      <c r="U98" s="469">
        <v>3.5000000000000003E-2</v>
      </c>
      <c r="V98" s="296">
        <v>64.3</v>
      </c>
      <c r="W98" s="395">
        <v>0.316</v>
      </c>
      <c r="X98" s="390">
        <v>1E-3</v>
      </c>
      <c r="Y98" s="392"/>
      <c r="Z98" s="392"/>
      <c r="AA98" s="470">
        <f>VLOOKUP($A98,'Well Survey WQ Data'!A59:AE236,23,FALSE)</f>
        <v>3.6</v>
      </c>
      <c r="AB98" s="471">
        <f>VLOOKUP($A98,'Well Survey WQ Data'!A59:AE236,24,FALSE)</f>
        <v>14.032841865432538</v>
      </c>
      <c r="AC98" s="394">
        <v>17</v>
      </c>
      <c r="AD98" s="296">
        <v>111</v>
      </c>
      <c r="AE98" s="390">
        <v>5.0000000000000001E-3</v>
      </c>
      <c r="AF98" s="296">
        <f t="shared" si="2"/>
        <v>647.36974716666668</v>
      </c>
      <c r="AG98" s="296">
        <f t="shared" si="3"/>
        <v>599.91599999999994</v>
      </c>
      <c r="AI98" s="218">
        <v>596</v>
      </c>
      <c r="AJ98" s="1">
        <v>158</v>
      </c>
      <c r="AK98" s="1">
        <v>120.6</v>
      </c>
      <c r="AL98" s="2">
        <v>36.757086254190796</v>
      </c>
      <c r="AM98" s="2">
        <v>669.24291374580923</v>
      </c>
      <c r="AN98" s="2">
        <v>75</v>
      </c>
      <c r="AO98" s="164" t="s">
        <v>1961</v>
      </c>
      <c r="AP98" s="195" t="s">
        <v>2079</v>
      </c>
      <c r="AQ98" s="447" t="s">
        <v>1897</v>
      </c>
      <c r="AR98" s="195" t="s">
        <v>2151</v>
      </c>
      <c r="AS98" s="195"/>
      <c r="AT98" s="201"/>
      <c r="AU98" s="201"/>
      <c r="AV98" s="201"/>
      <c r="AW98" s="205"/>
      <c r="AX98" s="205"/>
      <c r="AY98" s="205"/>
      <c r="AZ98" s="205"/>
      <c r="BA98" s="205"/>
      <c r="BB98" s="205"/>
      <c r="BC98" s="205"/>
      <c r="BD98" s="209"/>
      <c r="BE98" s="209"/>
      <c r="BF98" s="211"/>
      <c r="BG98" s="211"/>
      <c r="BH98" s="212"/>
      <c r="BI98" s="199"/>
      <c r="BJ98" s="199"/>
      <c r="BK98" s="199"/>
      <c r="BL98" s="199"/>
      <c r="BM98" s="199"/>
      <c r="BN98" s="199"/>
      <c r="BO98" s="199"/>
      <c r="BP98" s="199"/>
      <c r="BQ98" s="199"/>
    </row>
    <row r="99" spans="1:69" ht="15" customHeight="1" x14ac:dyDescent="0.25">
      <c r="A99" s="201" t="s">
        <v>2344</v>
      </c>
      <c r="B99" s="226" t="s">
        <v>2233</v>
      </c>
      <c r="C99" s="204">
        <v>626724.96282590996</v>
      </c>
      <c r="D99" s="204">
        <v>6190000.1841546996</v>
      </c>
      <c r="E99" s="201" t="s">
        <v>2179</v>
      </c>
      <c r="F99" s="5"/>
      <c r="G99" s="205" t="s">
        <v>985</v>
      </c>
      <c r="H99" s="205"/>
      <c r="I99" s="261"/>
      <c r="J99" s="386">
        <f>VLOOKUP($A99,'Well Survey WQ Data'!A60:AC247,7,FALSE)</f>
        <v>0.03</v>
      </c>
      <c r="K99" s="469">
        <v>0.04</v>
      </c>
      <c r="L99" s="386">
        <v>1E-3</v>
      </c>
      <c r="M99" s="392">
        <v>5.1999999999999998E-2</v>
      </c>
      <c r="N99" s="476">
        <v>617.03582824999989</v>
      </c>
      <c r="O99" s="392">
        <v>7.9000000000000001E-2</v>
      </c>
      <c r="P99" s="469" t="s">
        <v>4634</v>
      </c>
      <c r="Q99" s="296">
        <v>97.3</v>
      </c>
      <c r="R99" s="392">
        <v>0.78</v>
      </c>
      <c r="S99" s="385">
        <v>0.13</v>
      </c>
      <c r="T99" s="390">
        <v>0.29799999999999999</v>
      </c>
      <c r="U99" s="469">
        <v>1.6E-2</v>
      </c>
      <c r="V99" s="296">
        <v>58</v>
      </c>
      <c r="W99" s="395">
        <v>1.1890000000000001</v>
      </c>
      <c r="X99" s="390">
        <v>1E-3</v>
      </c>
      <c r="Y99" s="392"/>
      <c r="Z99" s="392"/>
      <c r="AA99" s="470">
        <f>VLOOKUP($A99,'Well Survey WQ Data'!A60:AE237,23,FALSE)</f>
        <v>2.7</v>
      </c>
      <c r="AB99" s="471">
        <f>VLOOKUP($A99,'Well Survey WQ Data'!A60:AE237,24,FALSE)</f>
        <v>11.080811107155572</v>
      </c>
      <c r="AC99" s="394">
        <v>11.3</v>
      </c>
      <c r="AD99" s="296">
        <v>35.6</v>
      </c>
      <c r="AE99" s="390">
        <v>6.7000000000000004E-2</v>
      </c>
      <c r="AF99" s="296">
        <f t="shared" si="2"/>
        <v>514.70491412499996</v>
      </c>
      <c r="AG99" s="296">
        <f t="shared" si="3"/>
        <v>482.21000000000004</v>
      </c>
      <c r="AH99" s="201"/>
      <c r="AI99" s="218">
        <v>591</v>
      </c>
      <c r="AJ99" s="1">
        <v>80</v>
      </c>
      <c r="AK99" s="1">
        <v>10.4</v>
      </c>
      <c r="AL99" s="2">
        <v>3.1697653154526058</v>
      </c>
      <c r="AM99" s="2">
        <v>718.83023468454735</v>
      </c>
      <c r="AN99" s="2">
        <v>50</v>
      </c>
      <c r="AO99" s="198" t="s">
        <v>1961</v>
      </c>
      <c r="AP99" s="199" t="s">
        <v>1987</v>
      </c>
      <c r="AQ99" s="447" t="s">
        <v>7</v>
      </c>
      <c r="AR99" s="199" t="s">
        <v>2192</v>
      </c>
      <c r="AS99" s="201">
        <v>52</v>
      </c>
      <c r="AT99" s="201"/>
      <c r="AU99" s="201"/>
      <c r="AV99" s="201"/>
      <c r="AW99" s="205"/>
      <c r="AX99" s="205"/>
      <c r="AY99" s="205"/>
      <c r="AZ99" s="205"/>
      <c r="BA99" s="205"/>
      <c r="BB99" s="205"/>
      <c r="BC99" s="205"/>
      <c r="BD99" s="209"/>
      <c r="BE99" s="209"/>
      <c r="BF99" s="211"/>
      <c r="BG99" s="211"/>
      <c r="BH99" s="212"/>
      <c r="BI99" s="199"/>
      <c r="BJ99" s="199"/>
      <c r="BK99" s="199"/>
      <c r="BL99" s="199"/>
      <c r="BM99" s="199"/>
      <c r="BN99" s="199"/>
      <c r="BO99" s="199"/>
      <c r="BP99" s="199"/>
      <c r="BQ99" s="199"/>
    </row>
    <row r="100" spans="1:69" ht="15" customHeight="1" x14ac:dyDescent="0.25">
      <c r="A100" s="304" t="s">
        <v>4122</v>
      </c>
      <c r="B100" s="304" t="s">
        <v>4121</v>
      </c>
      <c r="C100" s="376">
        <v>558979.92623630003</v>
      </c>
      <c r="D100" s="376">
        <v>6212520.7303042701</v>
      </c>
      <c r="E100" s="201" t="s">
        <v>2179</v>
      </c>
      <c r="F100" s="5"/>
      <c r="G100" s="205" t="s">
        <v>2184</v>
      </c>
      <c r="H100" s="205"/>
      <c r="I100" s="261"/>
      <c r="J100" s="386">
        <f>VLOOKUP($A100,'Well Survey WQ Data'!A61:AC248,7,FALSE)</f>
        <v>4.2186949224999994E-3</v>
      </c>
      <c r="K100" s="469" t="s">
        <v>4634</v>
      </c>
      <c r="L100" s="386">
        <f>VLOOKUP($A100,'WQ Info from Dirk'!$A$5:$AQ$232,28,FALSE)</f>
        <v>7.0000000000000001E-3</v>
      </c>
      <c r="M100" s="392">
        <v>0.21299999999999999</v>
      </c>
      <c r="N100" s="476">
        <v>529.57792758333346</v>
      </c>
      <c r="O100" s="392">
        <v>1.7999999999999999E-2</v>
      </c>
      <c r="P100" s="469" t="s">
        <v>4634</v>
      </c>
      <c r="Q100" s="296">
        <v>104</v>
      </c>
      <c r="R100" s="392">
        <v>0.29670000000000002</v>
      </c>
      <c r="S100" s="385">
        <f>VLOOKUP($A100,'WQ Info from Dirk'!$A$5:$AQ$232,18,FALSE)</f>
        <v>0.14560000000000001</v>
      </c>
      <c r="T100" s="390">
        <v>0.14399999999999999</v>
      </c>
      <c r="U100" s="469">
        <v>1.6E-2</v>
      </c>
      <c r="V100" s="296">
        <v>44.5</v>
      </c>
      <c r="W100" s="390">
        <v>5.0000000000000001E-3</v>
      </c>
      <c r="X100" s="390">
        <v>4.0000000000000001E-3</v>
      </c>
      <c r="Y100" s="392"/>
      <c r="Z100" s="392"/>
      <c r="AA100" s="470">
        <f>VLOOKUP($A100,'Well Survey WQ Data'!A61:AE238,23,FALSE)</f>
        <v>1.7</v>
      </c>
      <c r="AB100" s="471">
        <f>VLOOKUP($A100,'Well Survey WQ Data'!A61:AE238,24,FALSE)</f>
        <v>19.765771164115346</v>
      </c>
      <c r="AC100" s="394">
        <v>4</v>
      </c>
      <c r="AD100" s="296">
        <f>VLOOKUP($A100,'WQ Info from Dirk'!$A$5:$AQ$232,23,FALSE)</f>
        <v>14.116</v>
      </c>
      <c r="AE100" s="390">
        <v>3.0000000000000001E-3</v>
      </c>
      <c r="AF100" s="296">
        <f t="shared" si="2"/>
        <v>433.70926379166667</v>
      </c>
      <c r="AG100" s="296">
        <f t="shared" si="3"/>
        <v>443.34000000000003</v>
      </c>
      <c r="AH100" s="201"/>
      <c r="AI100" s="218"/>
      <c r="AO100" s="198"/>
      <c r="AP100" s="199"/>
      <c r="AQ100" s="447" t="s">
        <v>1897</v>
      </c>
      <c r="AR100" s="199"/>
      <c r="AS100" s="201"/>
      <c r="AT100" s="201"/>
      <c r="AU100" s="201"/>
      <c r="AV100" s="201"/>
      <c r="AW100" s="205"/>
      <c r="AX100" s="205"/>
      <c r="AY100" s="205"/>
      <c r="AZ100" s="205"/>
      <c r="BA100" s="205"/>
      <c r="BB100" s="205"/>
      <c r="BC100" s="205"/>
      <c r="BD100" s="209"/>
      <c r="BE100" s="209"/>
      <c r="BF100" s="211"/>
      <c r="BG100" s="211"/>
      <c r="BH100" s="212"/>
      <c r="BI100" s="199"/>
      <c r="BJ100" s="199"/>
      <c r="BK100" s="199"/>
      <c r="BL100" s="199"/>
      <c r="BM100" s="199"/>
      <c r="BN100" s="199"/>
      <c r="BO100" s="199"/>
      <c r="BP100" s="199"/>
      <c r="BQ100" s="199"/>
    </row>
    <row r="101" spans="1:69" ht="15" customHeight="1" x14ac:dyDescent="0.25">
      <c r="A101" s="201" t="s">
        <v>2396</v>
      </c>
      <c r="B101" s="226" t="s">
        <v>2234</v>
      </c>
      <c r="C101" s="204">
        <v>638829.61930000002</v>
      </c>
      <c r="D101" s="204">
        <v>6187371.8380000005</v>
      </c>
      <c r="E101" s="201" t="s">
        <v>2179</v>
      </c>
      <c r="F101" s="5"/>
      <c r="G101" s="205" t="s">
        <v>2522</v>
      </c>
      <c r="H101" s="205"/>
      <c r="I101" s="261"/>
      <c r="J101" s="386">
        <f>VLOOKUP($A101,'Well Survey WQ Data'!A62:AC249,7,FALSE)</f>
        <v>2.7616115264500001E-3</v>
      </c>
      <c r="K101" s="469">
        <v>2.355</v>
      </c>
      <c r="L101" s="386">
        <v>5.4999999999999997E-3</v>
      </c>
      <c r="M101" s="392">
        <v>2.4E-2</v>
      </c>
      <c r="N101" s="476">
        <v>713.90053799999998</v>
      </c>
      <c r="O101" s="392">
        <v>0.3765</v>
      </c>
      <c r="P101" s="469" t="s">
        <v>4634</v>
      </c>
      <c r="Q101" s="296">
        <v>160.5</v>
      </c>
      <c r="R101" s="392">
        <v>0.39154999999999995</v>
      </c>
      <c r="S101" s="385">
        <v>0.43889999999999996</v>
      </c>
      <c r="T101" s="390">
        <v>3.0499999999999999E-2</v>
      </c>
      <c r="U101" s="469">
        <v>0.1</v>
      </c>
      <c r="V101" s="296">
        <v>61.3</v>
      </c>
      <c r="W101" s="395">
        <v>7.400000000000001E-2</v>
      </c>
      <c r="X101" s="390">
        <v>1E-3</v>
      </c>
      <c r="Y101" s="392">
        <v>0.25940000000000002</v>
      </c>
      <c r="Z101" s="392"/>
      <c r="AA101" s="470">
        <f>VLOOKUP($A101,'Well Survey WQ Data'!A62:AE239,23,FALSE)</f>
        <v>4.95</v>
      </c>
      <c r="AB101" s="471">
        <f>VLOOKUP($A101,'Well Survey WQ Data'!A62:AE239,24,FALSE)</f>
        <v>10.770633962264153</v>
      </c>
      <c r="AC101" s="394">
        <v>190.5</v>
      </c>
      <c r="AD101" s="389">
        <v>514.5</v>
      </c>
      <c r="AE101" s="390">
        <v>5.4999999999999997E-3</v>
      </c>
      <c r="AF101" s="296">
        <f t="shared" si="2"/>
        <v>1290.1971190000002</v>
      </c>
      <c r="AG101" s="296">
        <f t="shared" si="3"/>
        <v>653.80600000000004</v>
      </c>
      <c r="AH101" s="201"/>
      <c r="AI101" s="239">
        <v>591</v>
      </c>
      <c r="AJ101" s="1">
        <v>160</v>
      </c>
      <c r="AK101" s="1">
        <v>127.8</v>
      </c>
      <c r="AL101" s="2">
        <v>38.95153916488875</v>
      </c>
      <c r="AM101" s="2">
        <v>718.0484608351112</v>
      </c>
      <c r="AN101" s="2">
        <v>20</v>
      </c>
      <c r="AO101" s="164" t="s">
        <v>1961</v>
      </c>
      <c r="AP101" s="161" t="s">
        <v>1987</v>
      </c>
      <c r="AQ101" s="447" t="s">
        <v>7</v>
      </c>
      <c r="AR101" s="161" t="s">
        <v>2036</v>
      </c>
      <c r="AS101" s="1">
        <v>50</v>
      </c>
      <c r="AT101" s="201"/>
      <c r="AU101" s="201"/>
      <c r="AV101" s="201"/>
      <c r="AW101" s="205"/>
      <c r="AX101" s="205"/>
      <c r="AY101" s="205"/>
      <c r="AZ101" s="205"/>
      <c r="BA101" s="205"/>
      <c r="BB101" s="205"/>
      <c r="BC101" s="205"/>
      <c r="BD101" s="209"/>
      <c r="BE101" s="209"/>
      <c r="BF101" s="211"/>
      <c r="BG101" s="211"/>
      <c r="BH101" s="212"/>
      <c r="BI101" s="199"/>
      <c r="BJ101" s="199"/>
      <c r="BK101" s="199"/>
      <c r="BL101" s="199"/>
      <c r="BM101" s="199"/>
      <c r="BN101" s="199"/>
      <c r="BO101" s="199"/>
      <c r="BP101" s="199"/>
      <c r="BQ101" s="199"/>
    </row>
    <row r="102" spans="1:69" ht="15" customHeight="1" x14ac:dyDescent="0.25">
      <c r="A102" s="232" t="s">
        <v>2342</v>
      </c>
      <c r="B102" s="235" t="s">
        <v>2457</v>
      </c>
      <c r="C102" s="229">
        <v>659379.45559999999</v>
      </c>
      <c r="D102" s="229">
        <v>6130409.8490000004</v>
      </c>
      <c r="E102" s="201" t="s">
        <v>2179</v>
      </c>
      <c r="F102" s="5"/>
      <c r="G102" s="205" t="s">
        <v>4579</v>
      </c>
      <c r="H102" s="205"/>
      <c r="I102" s="261"/>
      <c r="J102" s="386">
        <f>VLOOKUP($A102,'Well Survey WQ Data'!A63:AC250,7,FALSE)</f>
        <v>1.7748010112E-3</v>
      </c>
      <c r="K102" s="469">
        <v>0.27</v>
      </c>
      <c r="L102" s="386">
        <v>5.0000000000000001E-3</v>
      </c>
      <c r="M102" s="392">
        <v>3.6500000000000005E-2</v>
      </c>
      <c r="N102" s="476">
        <v>535.93387966666671</v>
      </c>
      <c r="O102" s="392">
        <v>6.0999999999999999E-2</v>
      </c>
      <c r="P102" s="469" t="s">
        <v>4634</v>
      </c>
      <c r="Q102" s="296">
        <v>1.45</v>
      </c>
      <c r="R102" s="392">
        <v>0.13500000000000001</v>
      </c>
      <c r="S102" s="385">
        <v>0.76900000000000002</v>
      </c>
      <c r="T102" s="390">
        <v>7.0000000000000001E-3</v>
      </c>
      <c r="U102" s="469">
        <v>1.8499999999999999E-2</v>
      </c>
      <c r="V102" s="296">
        <v>0.20500000000000002</v>
      </c>
      <c r="W102" s="390">
        <v>2.5000000000000001E-3</v>
      </c>
      <c r="X102" s="390">
        <v>4.5000000000000005E-3</v>
      </c>
      <c r="Y102" s="392"/>
      <c r="Z102" s="392"/>
      <c r="AA102" s="470">
        <f>VLOOKUP($A102,'Well Survey WQ Data'!A63:AE240,23,FALSE)</f>
        <v>0.85000000000000009</v>
      </c>
      <c r="AB102" s="471">
        <f>VLOOKUP($A102,'Well Survey WQ Data'!A63:AE240,24,FALSE)</f>
        <v>6.4388496974012108</v>
      </c>
      <c r="AC102" s="394">
        <v>198.5</v>
      </c>
      <c r="AD102" s="296">
        <v>30.372</v>
      </c>
      <c r="AE102" s="390">
        <v>5.4999999999999997E-3</v>
      </c>
      <c r="AF102" s="296">
        <f t="shared" si="2"/>
        <v>500.31593983333335</v>
      </c>
      <c r="AG102" s="296">
        <f t="shared" si="3"/>
        <v>4.4695999999999998</v>
      </c>
      <c r="AH102" s="201"/>
      <c r="AI102" s="463"/>
      <c r="AJ102" s="201"/>
      <c r="AK102" s="201"/>
      <c r="AL102" s="201"/>
      <c r="AM102" s="201"/>
      <c r="AN102" s="201"/>
      <c r="AO102" s="201"/>
      <c r="AP102" s="201"/>
      <c r="AQ102" s="450" t="s">
        <v>7</v>
      </c>
      <c r="AR102" s="201"/>
      <c r="AS102" s="201"/>
      <c r="AT102" s="201"/>
      <c r="AU102" s="201"/>
      <c r="AV102" s="201"/>
      <c r="AW102" s="205"/>
      <c r="AX102" s="205"/>
      <c r="AY102" s="205"/>
      <c r="AZ102" s="205"/>
      <c r="BA102" s="205"/>
      <c r="BB102" s="205"/>
      <c r="BC102" s="205"/>
      <c r="BD102" s="205"/>
      <c r="BE102" s="205"/>
      <c r="BF102" s="211"/>
      <c r="BG102" s="211"/>
      <c r="BH102" s="212"/>
      <c r="BI102" s="199"/>
      <c r="BJ102" s="199"/>
      <c r="BK102" s="199"/>
      <c r="BL102" s="199"/>
      <c r="BM102" s="199"/>
      <c r="BN102" s="199"/>
      <c r="BO102" s="199"/>
      <c r="BP102" s="199"/>
      <c r="BQ102" s="199"/>
    </row>
    <row r="103" spans="1:69" ht="15" customHeight="1" x14ac:dyDescent="0.25">
      <c r="A103" s="232" t="s">
        <v>2331</v>
      </c>
      <c r="B103" s="235" t="s">
        <v>2455</v>
      </c>
      <c r="C103" s="229">
        <v>659404.71169999999</v>
      </c>
      <c r="D103" s="229">
        <v>6130528.8770000003</v>
      </c>
      <c r="E103" s="201" t="s">
        <v>2179</v>
      </c>
      <c r="F103" s="5"/>
      <c r="G103" s="205" t="s">
        <v>4580</v>
      </c>
      <c r="H103" s="205"/>
      <c r="I103" s="261"/>
      <c r="J103" s="386">
        <f>VLOOKUP($A103,'Well Survey WQ Data'!A64:AC251,7,FALSE)</f>
        <v>1.3110623602E-3</v>
      </c>
      <c r="K103" s="469">
        <v>0.1</v>
      </c>
      <c r="L103" s="386">
        <v>1E-3</v>
      </c>
      <c r="M103" s="392">
        <v>0.11449999999999999</v>
      </c>
      <c r="N103" s="476">
        <v>436.78102716666666</v>
      </c>
      <c r="O103" s="392">
        <v>6.1499999999999999E-2</v>
      </c>
      <c r="P103" s="469" t="s">
        <v>4634</v>
      </c>
      <c r="Q103" s="296">
        <v>37.6</v>
      </c>
      <c r="R103" s="392">
        <v>0.1217</v>
      </c>
      <c r="S103" s="385">
        <v>6.7500000000000004E-2</v>
      </c>
      <c r="T103" s="390">
        <v>0.1205</v>
      </c>
      <c r="U103" s="469">
        <v>1.2E-2</v>
      </c>
      <c r="V103" s="296">
        <v>10.6</v>
      </c>
      <c r="W103" s="395">
        <v>0.19650000000000001</v>
      </c>
      <c r="X103" s="390">
        <v>5.0000000000000001E-3</v>
      </c>
      <c r="Y103" s="392"/>
      <c r="Z103" s="392"/>
      <c r="AA103" s="470">
        <f>VLOOKUP($A103,'Well Survey WQ Data'!A64:AE241,23,FALSE)</f>
        <v>2.2999999999999998</v>
      </c>
      <c r="AB103" s="471">
        <f>VLOOKUP($A103,'Well Survey WQ Data'!A64:AE241,24,FALSE)</f>
        <v>8.567306657173372</v>
      </c>
      <c r="AC103" s="394">
        <v>106</v>
      </c>
      <c r="AD103" s="296">
        <v>12.158999999999999</v>
      </c>
      <c r="AE103" s="390">
        <v>8.5000000000000006E-3</v>
      </c>
      <c r="AF103" s="296">
        <f t="shared" si="2"/>
        <v>387.42071358333334</v>
      </c>
      <c r="AG103" s="296">
        <f t="shared" si="3"/>
        <v>137.672</v>
      </c>
      <c r="AI103" s="218" t="s">
        <v>2178</v>
      </c>
      <c r="AO103" s="164"/>
      <c r="AP103" s="195"/>
      <c r="AQ103" s="450" t="s">
        <v>7</v>
      </c>
      <c r="AR103" s="195"/>
      <c r="AS103" s="195"/>
      <c r="AT103" s="201"/>
      <c r="AU103" s="201"/>
      <c r="AV103" s="201"/>
      <c r="AW103" s="205"/>
      <c r="AX103" s="205"/>
      <c r="AY103" s="205"/>
      <c r="AZ103" s="205"/>
      <c r="BA103" s="205"/>
      <c r="BB103" s="205"/>
      <c r="BC103" s="205"/>
      <c r="BD103" s="205"/>
      <c r="BE103" s="205"/>
      <c r="BF103" s="211"/>
      <c r="BG103" s="211"/>
      <c r="BH103" s="212"/>
      <c r="BI103" s="199"/>
      <c r="BJ103" s="199"/>
      <c r="BK103" s="199"/>
      <c r="BL103" s="199"/>
      <c r="BM103" s="199"/>
      <c r="BN103" s="199"/>
      <c r="BO103" s="199"/>
      <c r="BP103" s="199"/>
      <c r="BQ103" s="199"/>
    </row>
    <row r="104" spans="1:69" ht="15" customHeight="1" x14ac:dyDescent="0.25">
      <c r="A104" s="268" t="s">
        <v>2260</v>
      </c>
      <c r="B104" s="264" t="s">
        <v>2232</v>
      </c>
      <c r="C104" s="270">
        <v>628741.79427960003</v>
      </c>
      <c r="D104" s="270">
        <v>6182083.8948807996</v>
      </c>
      <c r="E104" s="201" t="s">
        <v>2179</v>
      </c>
      <c r="F104" s="5"/>
      <c r="G104" s="272" t="s">
        <v>968</v>
      </c>
      <c r="H104" s="272"/>
      <c r="I104" s="398"/>
      <c r="J104" s="386">
        <f>VLOOKUP($A104,'Well Survey WQ Data'!A65:AC252,7,FALSE)</f>
        <v>1E-3</v>
      </c>
      <c r="K104" s="469">
        <v>0.27</v>
      </c>
      <c r="L104" s="387">
        <v>1.6E-2</v>
      </c>
      <c r="M104" s="392">
        <v>2.9000000000000001E-2</v>
      </c>
      <c r="N104" s="476">
        <v>646.01896975</v>
      </c>
      <c r="O104" s="392">
        <v>0.14799999999999999</v>
      </c>
      <c r="P104" s="469" t="s">
        <v>4634</v>
      </c>
      <c r="Q104" s="296">
        <v>110</v>
      </c>
      <c r="R104" s="392">
        <v>0.34</v>
      </c>
      <c r="S104" s="385">
        <v>0.4</v>
      </c>
      <c r="T104" s="390">
        <v>0.19900000000000001</v>
      </c>
      <c r="U104" s="469">
        <v>0.03</v>
      </c>
      <c r="V104" s="296">
        <v>65.5</v>
      </c>
      <c r="W104" s="390">
        <v>4.2000000000000003E-2</v>
      </c>
      <c r="X104" s="390">
        <v>1E-3</v>
      </c>
      <c r="Y104" s="392">
        <v>0.67</v>
      </c>
      <c r="Z104" s="392"/>
      <c r="AA104" s="470">
        <f>VLOOKUP($A104,'Well Survey WQ Data'!A65:AE242,23,FALSE)</f>
        <v>3</v>
      </c>
      <c r="AB104" s="471">
        <f>VLOOKUP($A104,'Well Survey WQ Data'!A65:AE242,24,FALSE)</f>
        <v>12.492651904592382</v>
      </c>
      <c r="AC104" s="394">
        <v>33.5</v>
      </c>
      <c r="AD104" s="296">
        <v>73.8</v>
      </c>
      <c r="AE104" s="390">
        <v>1E-3</v>
      </c>
      <c r="AF104" s="296">
        <f t="shared" si="2"/>
        <v>610.56648487500001</v>
      </c>
      <c r="AG104" s="296">
        <f t="shared" si="3"/>
        <v>544.86</v>
      </c>
      <c r="AH104" s="201"/>
      <c r="AI104" s="205">
        <v>594</v>
      </c>
      <c r="AJ104" s="201">
        <v>160</v>
      </c>
      <c r="AK104" s="201"/>
      <c r="AL104" s="201"/>
      <c r="AM104" s="201"/>
      <c r="AN104" s="201" t="s">
        <v>1965</v>
      </c>
      <c r="AO104" s="201"/>
      <c r="AP104" s="201" t="s">
        <v>2079</v>
      </c>
      <c r="AQ104" s="447" t="s">
        <v>1897</v>
      </c>
      <c r="AR104" s="201" t="s">
        <v>1965</v>
      </c>
      <c r="AS104" s="201"/>
      <c r="AT104" s="201"/>
      <c r="AU104" s="201"/>
      <c r="AV104" s="201"/>
      <c r="AW104" s="205"/>
      <c r="AX104" s="205"/>
      <c r="AY104" s="205"/>
      <c r="AZ104" s="205"/>
      <c r="BA104" s="205"/>
      <c r="BB104" s="205"/>
      <c r="BC104" s="205"/>
      <c r="BD104" s="209"/>
      <c r="BE104" s="209"/>
      <c r="BF104" s="211"/>
      <c r="BG104" s="211"/>
      <c r="BH104" s="212"/>
      <c r="BI104" s="199"/>
      <c r="BJ104" s="199"/>
      <c r="BK104" s="199"/>
      <c r="BL104" s="199"/>
      <c r="BM104" s="199"/>
      <c r="BN104" s="199"/>
      <c r="BO104" s="199"/>
      <c r="BP104" s="199"/>
      <c r="BQ104" s="199"/>
    </row>
    <row r="105" spans="1:69" ht="15" customHeight="1" x14ac:dyDescent="0.25">
      <c r="A105" s="201" t="s">
        <v>2306</v>
      </c>
      <c r="B105" s="226" t="s">
        <v>2231</v>
      </c>
      <c r="C105" s="204">
        <v>629885.82943444001</v>
      </c>
      <c r="D105" s="204">
        <v>6179932.2715990804</v>
      </c>
      <c r="E105" s="201" t="s">
        <v>2179</v>
      </c>
      <c r="F105" s="5"/>
      <c r="G105" s="205" t="s">
        <v>4581</v>
      </c>
      <c r="H105" s="205"/>
      <c r="I105" s="261"/>
      <c r="J105" s="386">
        <f>VLOOKUP($A105,'Well Survey WQ Data'!A66:AC253,7,FALSE)</f>
        <v>1E-3</v>
      </c>
      <c r="K105" s="469">
        <v>0.18</v>
      </c>
      <c r="L105" s="386">
        <v>1E-3</v>
      </c>
      <c r="M105" s="392">
        <v>7.5999999999999998E-2</v>
      </c>
      <c r="N105" s="476">
        <v>568.22211625000011</v>
      </c>
      <c r="O105" s="392">
        <v>5.5E-2</v>
      </c>
      <c r="P105" s="469" t="s">
        <v>4634</v>
      </c>
      <c r="Q105" s="296">
        <v>139</v>
      </c>
      <c r="R105" s="392">
        <v>0.25</v>
      </c>
      <c r="S105" s="385">
        <v>0.36</v>
      </c>
      <c r="T105" s="395">
        <v>1.05</v>
      </c>
      <c r="U105" s="469">
        <v>2.8000000000000001E-2</v>
      </c>
      <c r="V105" s="296">
        <v>55.8</v>
      </c>
      <c r="W105" s="395">
        <v>0.27300000000000002</v>
      </c>
      <c r="X105" s="390">
        <v>1E-3</v>
      </c>
      <c r="Y105" s="392">
        <v>0.53</v>
      </c>
      <c r="Z105" s="392"/>
      <c r="AA105" s="470">
        <f>VLOOKUP($A105,'Well Survey WQ Data'!A66:AE243,23,FALSE)</f>
        <v>3.1</v>
      </c>
      <c r="AB105" s="471">
        <f>VLOOKUP($A105,'Well Survey WQ Data'!A66:AE243,24,FALSE)</f>
        <v>15.85112168031328</v>
      </c>
      <c r="AC105" s="394">
        <v>8.8000000000000007</v>
      </c>
      <c r="AD105" s="296">
        <v>34.1</v>
      </c>
      <c r="AE105" s="390">
        <v>1E-3</v>
      </c>
      <c r="AF105" s="296">
        <f t="shared" si="2"/>
        <v>527.15605812500007</v>
      </c>
      <c r="AG105" s="296">
        <f t="shared" si="3"/>
        <v>577.39599999999996</v>
      </c>
      <c r="AH105" s="201"/>
      <c r="AI105" s="205">
        <v>590</v>
      </c>
      <c r="AN105" s="189"/>
      <c r="AO105" s="164" t="s">
        <v>1961</v>
      </c>
      <c r="AP105" s="188" t="s">
        <v>2079</v>
      </c>
      <c r="AQ105" s="447" t="s">
        <v>1897</v>
      </c>
      <c r="AR105" s="188" t="s">
        <v>2141</v>
      </c>
      <c r="AS105" s="201"/>
      <c r="AT105" s="201"/>
      <c r="AU105" s="201"/>
      <c r="AV105" s="201"/>
      <c r="AW105" s="205"/>
      <c r="AX105" s="205"/>
      <c r="AY105" s="205"/>
      <c r="AZ105" s="205"/>
      <c r="BA105" s="205"/>
      <c r="BB105" s="205"/>
      <c r="BC105" s="205"/>
      <c r="BD105" s="209"/>
      <c r="BE105" s="209"/>
      <c r="BF105" s="211"/>
      <c r="BG105" s="211"/>
      <c r="BH105" s="212"/>
      <c r="BI105" s="199"/>
      <c r="BJ105" s="199"/>
      <c r="BK105" s="199"/>
      <c r="BL105" s="199"/>
      <c r="BM105" s="199"/>
      <c r="BN105" s="199"/>
      <c r="BO105" s="199"/>
      <c r="BP105" s="199"/>
      <c r="BQ105" s="199"/>
    </row>
    <row r="106" spans="1:69" ht="15" customHeight="1" x14ac:dyDescent="0.25">
      <c r="A106" s="201" t="s">
        <v>2298</v>
      </c>
      <c r="B106" s="226" t="s">
        <v>2230</v>
      </c>
      <c r="C106" s="204">
        <v>671538.46631702001</v>
      </c>
      <c r="D106" s="204">
        <v>6194730.2376860902</v>
      </c>
      <c r="E106" s="201" t="s">
        <v>2179</v>
      </c>
      <c r="F106" s="5"/>
      <c r="G106" s="205" t="s">
        <v>918</v>
      </c>
      <c r="H106" s="205"/>
      <c r="I106" s="261"/>
      <c r="J106" s="386">
        <f>VLOOKUP($A106,'Well Survey WQ Data'!A67:AC254,7,FALSE)</f>
        <v>1E-3</v>
      </c>
      <c r="K106" s="469">
        <v>1.68</v>
      </c>
      <c r="L106" s="387">
        <v>1.2E-2</v>
      </c>
      <c r="M106" s="392">
        <v>7.0000000000000001E-3</v>
      </c>
      <c r="N106" s="476">
        <v>1353.0550794999999</v>
      </c>
      <c r="O106" s="392">
        <v>0.77500000000000002</v>
      </c>
      <c r="P106" s="469">
        <v>1.9</v>
      </c>
      <c r="Q106" s="296">
        <v>19.600000000000001</v>
      </c>
      <c r="R106" s="392">
        <v>47.6</v>
      </c>
      <c r="S106" s="385">
        <v>0.52</v>
      </c>
      <c r="T106" s="390">
        <v>0.28100000000000003</v>
      </c>
      <c r="U106" s="469">
        <v>0.45</v>
      </c>
      <c r="V106" s="296">
        <v>10.9</v>
      </c>
      <c r="W106" s="390">
        <v>5.5999999999999999E-3</v>
      </c>
      <c r="X106" s="390">
        <v>1E-3</v>
      </c>
      <c r="Y106" s="392"/>
      <c r="Z106" s="392"/>
      <c r="AA106" s="470">
        <f>VLOOKUP($A106,'Well Survey WQ Data'!A67:AE244,23,FALSE)</f>
        <v>6.41</v>
      </c>
      <c r="AB106" s="471">
        <f>VLOOKUP($A106,'Well Survey WQ Data'!A67:AE244,24,FALSE)</f>
        <v>6.4174581701673201</v>
      </c>
      <c r="AC106" s="397">
        <v>650</v>
      </c>
      <c r="AD106" s="296">
        <v>372</v>
      </c>
      <c r="AE106" s="390">
        <v>7.0000000000000001E-3</v>
      </c>
      <c r="AF106" s="296">
        <f t="shared" si="2"/>
        <v>1784.61353975</v>
      </c>
      <c r="AG106" s="296">
        <f t="shared" si="3"/>
        <v>93.908000000000001</v>
      </c>
      <c r="AH106" s="201"/>
      <c r="AI106" s="215">
        <v>593</v>
      </c>
      <c r="AJ106" s="1">
        <v>486</v>
      </c>
      <c r="AK106" s="1">
        <v>96.4</v>
      </c>
      <c r="AL106" s="2">
        <v>29.38128619323377</v>
      </c>
      <c r="AM106" s="2">
        <v>725.61871380676621</v>
      </c>
      <c r="AN106" s="2">
        <v>6</v>
      </c>
      <c r="AO106" s="164" t="s">
        <v>1961</v>
      </c>
      <c r="AP106" s="161" t="s">
        <v>1987</v>
      </c>
      <c r="AQ106" s="447" t="s">
        <v>7</v>
      </c>
      <c r="AR106" s="199" t="s">
        <v>2194</v>
      </c>
      <c r="AS106" s="1">
        <v>67</v>
      </c>
      <c r="AT106" s="201"/>
      <c r="AU106" s="201"/>
      <c r="AV106" s="201"/>
      <c r="AW106" s="205"/>
      <c r="AX106" s="205"/>
      <c r="AY106" s="205"/>
      <c r="AZ106" s="205"/>
      <c r="BA106" s="205"/>
      <c r="BB106" s="205"/>
      <c r="BC106" s="205"/>
      <c r="BD106" s="209"/>
      <c r="BE106" s="209"/>
      <c r="BF106" s="211"/>
      <c r="BG106" s="211"/>
      <c r="BH106" s="212"/>
      <c r="BI106" s="199"/>
      <c r="BJ106" s="199"/>
      <c r="BK106" s="199"/>
      <c r="BL106" s="199"/>
      <c r="BM106" s="199"/>
      <c r="BN106" s="199"/>
      <c r="BO106" s="199"/>
      <c r="BP106" s="199"/>
      <c r="BQ106" s="199"/>
    </row>
    <row r="107" spans="1:69" ht="15" customHeight="1" x14ac:dyDescent="0.25">
      <c r="A107" s="201" t="s">
        <v>2248</v>
      </c>
      <c r="B107" s="226" t="s">
        <v>2229</v>
      </c>
      <c r="C107" s="204">
        <v>681429.44128280005</v>
      </c>
      <c r="D107" s="204">
        <v>6214648.4644528097</v>
      </c>
      <c r="E107" s="201" t="s">
        <v>2179</v>
      </c>
      <c r="F107" s="5"/>
      <c r="G107" s="205" t="s">
        <v>4582</v>
      </c>
      <c r="H107" s="205"/>
      <c r="I107" s="261"/>
      <c r="J107" s="386">
        <f>VLOOKUP($A107,'Well Survey WQ Data'!A68:AC255,7,FALSE)</f>
        <v>1.5244590087999999E-3</v>
      </c>
      <c r="K107" s="469">
        <v>1.78</v>
      </c>
      <c r="L107" s="387">
        <v>1.9E-2</v>
      </c>
      <c r="M107" s="392">
        <v>7.0000000000000001E-3</v>
      </c>
      <c r="N107" s="476">
        <v>1167.71551675</v>
      </c>
      <c r="O107" s="392">
        <v>0.93700000000000006</v>
      </c>
      <c r="P107" s="469" t="s">
        <v>4634</v>
      </c>
      <c r="Q107" s="296">
        <v>19.049999999999997</v>
      </c>
      <c r="R107" s="392">
        <v>7.9355000000000002</v>
      </c>
      <c r="S107" s="385">
        <v>0.64780000000000004</v>
      </c>
      <c r="T107" s="390">
        <v>0.2</v>
      </c>
      <c r="U107" s="469">
        <v>4.7500000000000001E-2</v>
      </c>
      <c r="V107" s="296">
        <v>10.8</v>
      </c>
      <c r="W107" s="390">
        <v>1.15E-2</v>
      </c>
      <c r="X107" s="390">
        <v>1E-3</v>
      </c>
      <c r="Y107" s="392">
        <v>0.88600000000000001</v>
      </c>
      <c r="Z107" s="392"/>
      <c r="AA107" s="470">
        <f>VLOOKUP($A107,'Well Survey WQ Data'!A68:AE245,23,FALSE)</f>
        <v>3.3</v>
      </c>
      <c r="AB107" s="471">
        <f>VLOOKUP($A107,'Well Survey WQ Data'!A68:AE245,24,FALSE)</f>
        <v>7.5939921680313285</v>
      </c>
      <c r="AC107" s="397">
        <v>569</v>
      </c>
      <c r="AD107" s="296">
        <v>437</v>
      </c>
      <c r="AE107" s="390">
        <v>2.5000000000000009E-3</v>
      </c>
      <c r="AF107" s="296">
        <f t="shared" si="2"/>
        <v>1633.6140583749998</v>
      </c>
      <c r="AG107" s="296">
        <f t="shared" si="3"/>
        <v>92.120999999999995</v>
      </c>
      <c r="AH107" s="201"/>
      <c r="AI107" s="239">
        <v>633</v>
      </c>
      <c r="AN107" s="1"/>
      <c r="AO107" s="164"/>
      <c r="AP107" s="188"/>
      <c r="AQ107" s="447" t="s">
        <v>7</v>
      </c>
      <c r="AR107" s="188" t="s">
        <v>2132</v>
      </c>
      <c r="AS107" s="1">
        <v>150</v>
      </c>
      <c r="AT107" s="201"/>
      <c r="AU107" s="201"/>
      <c r="AV107" s="201"/>
      <c r="AW107" s="205"/>
      <c r="AX107" s="205"/>
      <c r="AY107" s="205"/>
      <c r="AZ107" s="205"/>
      <c r="BA107" s="205"/>
      <c r="BB107" s="205"/>
      <c r="BC107" s="205"/>
      <c r="BD107" s="209"/>
      <c r="BE107" s="209"/>
      <c r="BF107" s="211"/>
      <c r="BG107" s="211"/>
      <c r="BH107" s="212"/>
      <c r="BI107" s="199"/>
      <c r="BJ107" s="199"/>
      <c r="BK107" s="199"/>
      <c r="BL107" s="199"/>
      <c r="BM107" s="199"/>
      <c r="BN107" s="199"/>
      <c r="BO107" s="199"/>
      <c r="BP107" s="199"/>
      <c r="BQ107" s="199"/>
    </row>
    <row r="108" spans="1:69" ht="15" customHeight="1" x14ac:dyDescent="0.25">
      <c r="A108" s="304" t="s">
        <v>4136</v>
      </c>
      <c r="B108" s="304" t="s">
        <v>4135</v>
      </c>
      <c r="C108" s="376">
        <v>560020.18900000001</v>
      </c>
      <c r="D108" s="376">
        <v>6217043.1670000004</v>
      </c>
      <c r="E108" s="201" t="s">
        <v>2179</v>
      </c>
      <c r="F108" s="5"/>
      <c r="G108" s="205" t="s">
        <v>2184</v>
      </c>
      <c r="H108" s="205"/>
      <c r="I108" s="261"/>
      <c r="J108" s="386">
        <f>VLOOKUP($A108,'Well Survey WQ Data'!A69:AC256,7,FALSE)</f>
        <v>1E-3</v>
      </c>
      <c r="K108" s="469">
        <v>1.17</v>
      </c>
      <c r="L108" s="386">
        <f>VLOOKUP($A108,'WQ Info from Dirk'!$A$5:$AQ$232,28,FALSE)</f>
        <v>3.0000000000000001E-3</v>
      </c>
      <c r="M108" s="392">
        <v>1.7999999999999999E-2</v>
      </c>
      <c r="N108" s="476">
        <v>780.76515391666669</v>
      </c>
      <c r="O108" s="392">
        <v>0.98099999999999998</v>
      </c>
      <c r="P108" s="469">
        <v>6.4799999999999996E-2</v>
      </c>
      <c r="Q108" s="296">
        <v>41.4</v>
      </c>
      <c r="R108" s="392">
        <v>34.53</v>
      </c>
      <c r="S108" s="385">
        <f>VLOOKUP($A108,'WQ Info from Dirk'!$A$5:$AQ$232,18,FALSE)</f>
        <v>0.55120000000000002</v>
      </c>
      <c r="T108" s="395">
        <v>0.49099999999999999</v>
      </c>
      <c r="U108" s="469">
        <v>0.40799999999999997</v>
      </c>
      <c r="V108" s="296">
        <v>39.799999999999997</v>
      </c>
      <c r="W108" s="390">
        <v>4.7E-2</v>
      </c>
      <c r="X108" s="390">
        <v>1E-3</v>
      </c>
      <c r="Y108" s="392"/>
      <c r="Z108" s="392"/>
      <c r="AA108" s="470">
        <f>VLOOKUP($A108,'Well Survey WQ Data'!A69:AE246,23,FALSE)</f>
        <v>2.1</v>
      </c>
      <c r="AB108" s="471">
        <f>VLOOKUP($A108,'Well Survey WQ Data'!A69:AE246,24,FALSE)</f>
        <v>8.2357379850480612</v>
      </c>
      <c r="AC108" s="397">
        <v>290</v>
      </c>
      <c r="AD108" s="296">
        <f>VLOOKUP($A108,'WQ Info from Dirk'!$A$5:$AQ$232,23,FALSE)</f>
        <v>219</v>
      </c>
      <c r="AE108" s="390">
        <v>1.6E-2</v>
      </c>
      <c r="AF108" s="296">
        <f t="shared" ref="AF108:AF139" si="4">S108+R108+Y108+AD108+0.5*N108+O108+Q108+T108+V108+AC108+AA108+Z108</f>
        <v>1019.2357769583333</v>
      </c>
      <c r="AG108" s="296">
        <f t="shared" ref="AG108:AG139" si="5">2.5*Q108+4.12*V108</f>
        <v>267.476</v>
      </c>
      <c r="AH108" s="201"/>
      <c r="AN108" s="1"/>
      <c r="AO108" s="164"/>
      <c r="AP108" s="188"/>
      <c r="AQ108" s="447" t="s">
        <v>1897</v>
      </c>
      <c r="AR108" s="188"/>
      <c r="AT108" s="201"/>
      <c r="AU108" s="201"/>
      <c r="AV108" s="201"/>
      <c r="AW108" s="205"/>
      <c r="AX108" s="205"/>
      <c r="AY108" s="205"/>
      <c r="AZ108" s="205"/>
      <c r="BA108" s="205"/>
      <c r="BB108" s="205"/>
      <c r="BC108" s="205"/>
      <c r="BD108" s="209"/>
      <c r="BE108" s="209"/>
      <c r="BF108" s="211"/>
      <c r="BG108" s="211"/>
      <c r="BH108" s="212"/>
      <c r="BI108" s="199"/>
      <c r="BJ108" s="199"/>
      <c r="BK108" s="199"/>
      <c r="BL108" s="199"/>
      <c r="BM108" s="199"/>
      <c r="BN108" s="199"/>
      <c r="BO108" s="199"/>
      <c r="BP108" s="199"/>
      <c r="BQ108" s="199"/>
    </row>
    <row r="109" spans="1:69" ht="15" customHeight="1" x14ac:dyDescent="0.25">
      <c r="A109" s="201" t="s">
        <v>2308</v>
      </c>
      <c r="B109" s="226" t="s">
        <v>2228</v>
      </c>
      <c r="C109" s="204">
        <v>663607.98781764996</v>
      </c>
      <c r="D109" s="204">
        <v>6178235.2046186198</v>
      </c>
      <c r="E109" s="201" t="s">
        <v>2179</v>
      </c>
      <c r="F109" s="5"/>
      <c r="G109" s="205" t="s">
        <v>433</v>
      </c>
      <c r="H109" s="205"/>
      <c r="I109" s="261"/>
      <c r="J109" s="386">
        <f>VLOOKUP($A109,'Well Survey WQ Data'!A70:AC257,7,FALSE)</f>
        <v>1E-3</v>
      </c>
      <c r="K109" s="469">
        <v>2.54</v>
      </c>
      <c r="L109" s="387">
        <v>2.8000000000000001E-2</v>
      </c>
      <c r="M109" s="392">
        <v>8.9999999999999993E-3</v>
      </c>
      <c r="N109" s="476">
        <v>1880.8533404999998</v>
      </c>
      <c r="O109" s="392">
        <v>0.70399999999999996</v>
      </c>
      <c r="P109" s="469" t="s">
        <v>4634</v>
      </c>
      <c r="Q109" s="296">
        <v>67.599999999999994</v>
      </c>
      <c r="R109" s="392">
        <v>19.100000000000001</v>
      </c>
      <c r="S109" s="385"/>
      <c r="T109" s="395">
        <v>0.43</v>
      </c>
      <c r="U109" s="469">
        <v>0.37</v>
      </c>
      <c r="V109" s="296">
        <v>19.899999999999999</v>
      </c>
      <c r="W109" s="390">
        <v>1.0999999999999999E-2</v>
      </c>
      <c r="X109" s="390">
        <v>1E-3</v>
      </c>
      <c r="Y109" s="392"/>
      <c r="Z109" s="392"/>
      <c r="AA109" s="470">
        <f>VLOOKUP($A109,'Well Survey WQ Data'!A70:AE247,23,FALSE)</f>
        <v>4.8</v>
      </c>
      <c r="AB109" s="471">
        <f>VLOOKUP($A109,'Well Survey WQ Data'!A70:AE247,24,FALSE)</f>
        <v>5.861278462086152</v>
      </c>
      <c r="AC109" s="397">
        <v>935</v>
      </c>
      <c r="AD109" s="296">
        <v>491</v>
      </c>
      <c r="AE109" s="390">
        <v>1E-3</v>
      </c>
      <c r="AF109" s="296">
        <f t="shared" si="4"/>
        <v>2478.96067025</v>
      </c>
      <c r="AG109" s="296">
        <f t="shared" si="5"/>
        <v>250.988</v>
      </c>
      <c r="AH109" s="201"/>
      <c r="AI109" s="239">
        <v>593</v>
      </c>
      <c r="AJ109" s="1">
        <v>135</v>
      </c>
      <c r="AK109" s="1" t="s">
        <v>1961</v>
      </c>
      <c r="AL109" s="2" t="s">
        <v>1961</v>
      </c>
      <c r="AM109" s="2" t="s">
        <v>1961</v>
      </c>
      <c r="AN109" s="2">
        <v>5</v>
      </c>
      <c r="AO109" s="164" t="s">
        <v>1961</v>
      </c>
      <c r="AP109" s="159" t="s">
        <v>1975</v>
      </c>
      <c r="AQ109" s="447" t="s">
        <v>7</v>
      </c>
      <c r="AR109" s="161" t="s">
        <v>2064</v>
      </c>
      <c r="AS109" s="1">
        <v>50</v>
      </c>
      <c r="AT109" s="201"/>
      <c r="AU109" s="201"/>
      <c r="AV109" s="201"/>
      <c r="AW109" s="205"/>
      <c r="AX109" s="205"/>
      <c r="AY109" s="205"/>
      <c r="AZ109" s="205"/>
      <c r="BA109" s="205"/>
      <c r="BB109" s="205"/>
      <c r="BC109" s="205"/>
      <c r="BD109" s="209"/>
      <c r="BE109" s="209"/>
      <c r="BF109" s="211"/>
      <c r="BG109" s="211"/>
      <c r="BH109" s="212"/>
      <c r="BI109" s="199"/>
      <c r="BJ109" s="199"/>
      <c r="BK109" s="199"/>
      <c r="BL109" s="199"/>
      <c r="BM109" s="199"/>
      <c r="BN109" s="199"/>
      <c r="BO109" s="199"/>
      <c r="BP109" s="199"/>
      <c r="BQ109" s="199"/>
    </row>
    <row r="110" spans="1:69" ht="15" customHeight="1" x14ac:dyDescent="0.25">
      <c r="A110" s="269" t="s">
        <v>2313</v>
      </c>
      <c r="B110" s="266" t="s">
        <v>2443</v>
      </c>
      <c r="C110" s="271">
        <v>631741.96816449997</v>
      </c>
      <c r="D110" s="271">
        <v>6192709.3296555998</v>
      </c>
      <c r="E110" s="201" t="s">
        <v>2179</v>
      </c>
      <c r="F110" s="5"/>
      <c r="G110" s="205" t="s">
        <v>4583</v>
      </c>
      <c r="H110" s="205"/>
      <c r="I110" s="261"/>
      <c r="J110" s="386">
        <f>VLOOKUP($A110,'Well Survey WQ Data'!A71:AC258,7,FALSE)</f>
        <v>5.0000000000000001E-3</v>
      </c>
      <c r="K110" s="469">
        <v>0.11</v>
      </c>
      <c r="L110" s="386">
        <v>1E-3</v>
      </c>
      <c r="M110" s="392">
        <v>3.2000000000000001E-2</v>
      </c>
      <c r="N110" s="476">
        <v>413.64536158333334</v>
      </c>
      <c r="O110" s="392">
        <v>7.3999999999999996E-2</v>
      </c>
      <c r="P110" s="469">
        <v>0.1</v>
      </c>
      <c r="Q110" s="296">
        <v>50.4</v>
      </c>
      <c r="R110" s="392">
        <v>0.28999999999999998</v>
      </c>
      <c r="S110" s="385">
        <v>0.11</v>
      </c>
      <c r="T110" s="395">
        <v>0.996</v>
      </c>
      <c r="U110" s="469">
        <v>7.0000000000000001E-3</v>
      </c>
      <c r="V110" s="296">
        <v>28.3</v>
      </c>
      <c r="W110" s="395">
        <v>0.23499999999999999</v>
      </c>
      <c r="X110" s="390">
        <v>1E-3</v>
      </c>
      <c r="Y110" s="392"/>
      <c r="Z110" s="392"/>
      <c r="AA110" s="470">
        <f>VLOOKUP($A110,'Well Survey WQ Data'!A71:AE248,23,FALSE)</f>
        <v>1.9</v>
      </c>
      <c r="AB110" s="471">
        <f>VLOOKUP($A110,'Well Survey WQ Data'!A71:AE248,24,FALSE)</f>
        <v>4.2783054467782131</v>
      </c>
      <c r="AC110" s="394">
        <v>40</v>
      </c>
      <c r="AD110" s="296">
        <v>32</v>
      </c>
      <c r="AE110" s="478"/>
      <c r="AF110" s="296">
        <f t="shared" si="4"/>
        <v>360.89268079166663</v>
      </c>
      <c r="AG110" s="296">
        <f t="shared" si="5"/>
        <v>242.596</v>
      </c>
      <c r="AP110" s="233"/>
      <c r="AQ110" s="447" t="s">
        <v>1897</v>
      </c>
      <c r="AR110" s="233" t="s">
        <v>2438</v>
      </c>
      <c r="AS110" s="1">
        <v>52</v>
      </c>
      <c r="AV110" s="201"/>
      <c r="AW110" s="205"/>
      <c r="AX110" s="205"/>
      <c r="AY110" s="205"/>
      <c r="AZ110" s="205"/>
      <c r="BA110" s="205"/>
      <c r="BB110" s="205"/>
      <c r="BC110" s="205"/>
      <c r="BD110" s="205"/>
      <c r="BE110" s="205"/>
      <c r="BF110" s="211"/>
      <c r="BG110" s="211"/>
      <c r="BH110" s="212"/>
      <c r="BI110" s="199"/>
      <c r="BJ110" s="199"/>
      <c r="BK110" s="199"/>
      <c r="BL110" s="199"/>
      <c r="BM110" s="199"/>
      <c r="BN110" s="199"/>
      <c r="BO110" s="199"/>
      <c r="BP110" s="199"/>
      <c r="BQ110" s="199"/>
    </row>
    <row r="111" spans="1:69" ht="15" customHeight="1" x14ac:dyDescent="0.25">
      <c r="A111" s="232" t="s">
        <v>2376</v>
      </c>
      <c r="B111" s="236" t="s">
        <v>2473</v>
      </c>
      <c r="C111" s="229">
        <v>657115.58140000002</v>
      </c>
      <c r="D111" s="229">
        <v>6211887.9639999997</v>
      </c>
      <c r="E111" s="201" t="s">
        <v>2179</v>
      </c>
      <c r="F111" s="5"/>
      <c r="G111" s="205" t="s">
        <v>2178</v>
      </c>
      <c r="H111" s="205"/>
      <c r="I111" s="261"/>
      <c r="J111" s="386">
        <f>VLOOKUP($A111,'Well Survey WQ Data'!A72:AC259,7,FALSE)</f>
        <v>6.0000000000000001E-3</v>
      </c>
      <c r="K111" s="469">
        <v>1.86</v>
      </c>
      <c r="L111" s="387">
        <v>0.01</v>
      </c>
      <c r="M111" s="392">
        <v>4.0000000000000001E-3</v>
      </c>
      <c r="N111" s="476">
        <v>648.81558866666649</v>
      </c>
      <c r="O111" s="392">
        <v>0.39</v>
      </c>
      <c r="P111" s="469">
        <v>0.1</v>
      </c>
      <c r="Q111" s="296">
        <v>146</v>
      </c>
      <c r="R111" s="392">
        <v>0.7</v>
      </c>
      <c r="S111" s="385">
        <v>0.34</v>
      </c>
      <c r="T111" s="390">
        <v>0.112</v>
      </c>
      <c r="U111" s="469">
        <v>1.2E-2</v>
      </c>
      <c r="V111" s="296">
        <v>73.2</v>
      </c>
      <c r="W111" s="395">
        <v>0.28599999999999998</v>
      </c>
      <c r="X111" s="390">
        <v>1E-3</v>
      </c>
      <c r="Y111" s="392">
        <v>0.31</v>
      </c>
      <c r="Z111" s="392"/>
      <c r="AA111" s="470">
        <f>VLOOKUP($A111,'Well Survey WQ Data'!A72:AE249,23,FALSE)</f>
        <v>4.4000000000000004</v>
      </c>
      <c r="AB111" s="471">
        <f>VLOOKUP($A111,'Well Survey WQ Data'!A72:AE249,24,FALSE)</f>
        <v>10.866895834816662</v>
      </c>
      <c r="AC111" s="397">
        <v>262</v>
      </c>
      <c r="AD111" s="389">
        <v>752</v>
      </c>
      <c r="AE111" s="390">
        <v>5.0000000000000001E-3</v>
      </c>
      <c r="AF111" s="296">
        <f t="shared" si="4"/>
        <v>1563.8597943333336</v>
      </c>
      <c r="AG111" s="296">
        <f t="shared" si="5"/>
        <v>666.58400000000006</v>
      </c>
      <c r="AI111" s="218" t="s">
        <v>2178</v>
      </c>
      <c r="AO111" s="164"/>
      <c r="AP111" s="159"/>
      <c r="AQ111" s="447" t="s">
        <v>4584</v>
      </c>
      <c r="AR111" s="161"/>
      <c r="AT111" s="201"/>
      <c r="AU111" s="201"/>
      <c r="AV111" s="201"/>
      <c r="AW111" s="205"/>
      <c r="AX111" s="205"/>
      <c r="AY111" s="205"/>
      <c r="AZ111" s="205"/>
      <c r="BA111" s="205"/>
      <c r="BB111" s="205"/>
      <c r="BC111" s="205"/>
      <c r="BD111" s="205"/>
      <c r="BE111" s="205"/>
      <c r="BF111" s="211"/>
      <c r="BG111" s="211"/>
      <c r="BH111" s="212"/>
      <c r="BI111" s="199"/>
      <c r="BJ111" s="199"/>
      <c r="BK111" s="199"/>
      <c r="BL111" s="199"/>
      <c r="BM111" s="199"/>
      <c r="BN111" s="199"/>
      <c r="BO111" s="199"/>
      <c r="BP111" s="199"/>
      <c r="BQ111" s="199"/>
    </row>
    <row r="112" spans="1:69" ht="15" customHeight="1" x14ac:dyDescent="0.25">
      <c r="A112" s="232" t="s">
        <v>2348</v>
      </c>
      <c r="B112" s="236" t="s">
        <v>2462</v>
      </c>
      <c r="C112" s="229">
        <v>657021.29749999999</v>
      </c>
      <c r="D112" s="229">
        <v>6212180.227</v>
      </c>
      <c r="E112" s="201" t="s">
        <v>2179</v>
      </c>
      <c r="F112" s="5"/>
      <c r="G112" s="205" t="s">
        <v>2178</v>
      </c>
      <c r="H112" s="205"/>
      <c r="I112" s="261"/>
      <c r="J112" s="386">
        <f>VLOOKUP($A112,'Well Survey WQ Data'!A73:AC260,7,FALSE)</f>
        <v>2E-3</v>
      </c>
      <c r="K112" s="469">
        <v>0.75</v>
      </c>
      <c r="L112" s="386">
        <v>7.0000000000000001E-3</v>
      </c>
      <c r="M112" s="392">
        <v>6.0000000000000001E-3</v>
      </c>
      <c r="N112" s="476">
        <v>499.32359566666656</v>
      </c>
      <c r="O112" s="392">
        <v>0.27500000000000002</v>
      </c>
      <c r="P112" s="469">
        <v>0.17</v>
      </c>
      <c r="Q112" s="296">
        <v>145</v>
      </c>
      <c r="R112" s="392">
        <v>0.46</v>
      </c>
      <c r="S112" s="385">
        <v>0.21</v>
      </c>
      <c r="T112" s="390">
        <v>0.10299999999999999</v>
      </c>
      <c r="U112" s="469">
        <v>8.9999999999999993E-3</v>
      </c>
      <c r="V112" s="296">
        <v>69.400000000000006</v>
      </c>
      <c r="W112" s="395">
        <v>1.0629999999999999</v>
      </c>
      <c r="X112" s="390">
        <v>1E-3</v>
      </c>
      <c r="Y112" s="392"/>
      <c r="Z112" s="392"/>
      <c r="AA112" s="470">
        <f>VLOOKUP($A112,'Well Survey WQ Data'!A73:AE250,23,FALSE)</f>
        <v>3.8</v>
      </c>
      <c r="AB112" s="471">
        <f>VLOOKUP($A112,'Well Survey WQ Data'!A73:AE250,24,FALSE)</f>
        <v>10.824112780348878</v>
      </c>
      <c r="AC112" s="394">
        <v>94.5</v>
      </c>
      <c r="AD112" s="296">
        <v>426</v>
      </c>
      <c r="AE112" s="390">
        <v>5.0000000000000001E-3</v>
      </c>
      <c r="AF112" s="296">
        <f t="shared" si="4"/>
        <v>989.40979783333319</v>
      </c>
      <c r="AG112" s="296">
        <f t="shared" si="5"/>
        <v>648.42800000000011</v>
      </c>
      <c r="AH112" s="201"/>
      <c r="AI112" s="218" t="s">
        <v>2178</v>
      </c>
      <c r="AO112" s="198"/>
      <c r="AP112" s="199"/>
      <c r="AQ112" s="447" t="s">
        <v>4584</v>
      </c>
      <c r="AR112" s="199"/>
      <c r="AS112" s="201"/>
      <c r="AT112" s="201"/>
      <c r="AU112" s="201"/>
      <c r="AV112" s="201"/>
      <c r="AW112" s="205"/>
      <c r="AX112" s="205"/>
      <c r="AY112" s="205"/>
      <c r="AZ112" s="205"/>
      <c r="BA112" s="205"/>
      <c r="BB112" s="205"/>
      <c r="BC112" s="205"/>
      <c r="BD112" s="205"/>
      <c r="BE112" s="205"/>
      <c r="BF112" s="211"/>
      <c r="BG112" s="211"/>
      <c r="BH112" s="212"/>
      <c r="BI112" s="199"/>
      <c r="BJ112" s="199"/>
      <c r="BK112" s="199"/>
      <c r="BL112" s="199"/>
      <c r="BM112" s="199"/>
      <c r="BN112" s="199"/>
      <c r="BO112" s="199"/>
      <c r="BP112" s="199"/>
      <c r="BQ112" s="199"/>
    </row>
    <row r="113" spans="1:69" ht="15" customHeight="1" x14ac:dyDescent="0.25">
      <c r="A113" s="269" t="s">
        <v>2388</v>
      </c>
      <c r="B113" s="265" t="s">
        <v>2479</v>
      </c>
      <c r="C113" s="271">
        <v>648758.48372589005</v>
      </c>
      <c r="D113" s="271">
        <v>6217596.0244156299</v>
      </c>
      <c r="E113" s="201" t="s">
        <v>2179</v>
      </c>
      <c r="F113" s="5"/>
      <c r="G113" s="205" t="s">
        <v>2178</v>
      </c>
      <c r="H113" s="205"/>
      <c r="I113" s="261"/>
      <c r="J113" s="386">
        <f>VLOOKUP($A113,'Well Survey WQ Data'!A74:AC261,7,FALSE)</f>
        <v>1E-3</v>
      </c>
      <c r="K113" s="469">
        <v>0.6</v>
      </c>
      <c r="L113" s="386">
        <v>8.0000000000000002E-3</v>
      </c>
      <c r="M113" s="392">
        <v>4.0000000000000001E-3</v>
      </c>
      <c r="N113" s="476">
        <v>702.45982425</v>
      </c>
      <c r="O113" s="392">
        <v>0.29399999999999998</v>
      </c>
      <c r="P113" s="469" t="s">
        <v>4634</v>
      </c>
      <c r="Q113" s="296">
        <v>252</v>
      </c>
      <c r="R113" s="392">
        <v>1.3</v>
      </c>
      <c r="S113" s="385"/>
      <c r="T113" s="395">
        <v>1.127</v>
      </c>
      <c r="U113" s="469">
        <v>0.01</v>
      </c>
      <c r="V113" s="296">
        <v>133</v>
      </c>
      <c r="W113" s="395">
        <v>0.498</v>
      </c>
      <c r="X113" s="390">
        <v>1E-3</v>
      </c>
      <c r="Y113" s="392"/>
      <c r="Z113" s="392"/>
      <c r="AA113" s="470">
        <f>VLOOKUP($A113,'Well Survey WQ Data'!A74:AE251,23,FALSE)</f>
        <v>5.0999999999999996</v>
      </c>
      <c r="AB113" s="471">
        <f>VLOOKUP($A113,'Well Survey WQ Data'!A74:AE251,24,FALSE)</f>
        <v>14.118407974368102</v>
      </c>
      <c r="AC113" s="394">
        <v>172</v>
      </c>
      <c r="AD113" s="389">
        <v>853</v>
      </c>
      <c r="AE113" s="390">
        <v>7.0000000000000001E-3</v>
      </c>
      <c r="AF113" s="296">
        <f t="shared" si="4"/>
        <v>1769.050912125</v>
      </c>
      <c r="AG113" s="296">
        <f t="shared" si="5"/>
        <v>1177.96</v>
      </c>
      <c r="AH113" s="201"/>
      <c r="AI113" s="218">
        <v>634</v>
      </c>
      <c r="AJ113" s="201"/>
      <c r="AK113" s="201"/>
      <c r="AL113" s="201"/>
      <c r="AM113" s="203"/>
      <c r="AN113" s="201"/>
      <c r="AO113" s="201"/>
      <c r="AP113" s="201"/>
      <c r="AQ113" s="450" t="s">
        <v>7</v>
      </c>
      <c r="AR113" s="201"/>
      <c r="AS113" s="201"/>
      <c r="AT113" s="201"/>
      <c r="AU113" s="201"/>
      <c r="AV113" s="201"/>
      <c r="AW113" s="205"/>
      <c r="AX113" s="205"/>
      <c r="AY113" s="205"/>
      <c r="AZ113" s="205"/>
      <c r="BA113" s="205"/>
      <c r="BB113" s="205"/>
      <c r="BC113" s="205"/>
      <c r="BD113" s="205"/>
      <c r="BE113" s="205"/>
      <c r="BF113" s="211"/>
      <c r="BG113" s="211"/>
      <c r="BH113" s="212"/>
      <c r="BI113" s="199"/>
      <c r="BJ113" s="199"/>
      <c r="BK113" s="199"/>
      <c r="BL113" s="199"/>
      <c r="BM113" s="199"/>
      <c r="BN113" s="199"/>
      <c r="BO113" s="199"/>
      <c r="BP113" s="199"/>
      <c r="BQ113" s="199"/>
    </row>
    <row r="114" spans="1:69" ht="15" customHeight="1" x14ac:dyDescent="0.25">
      <c r="A114" s="232" t="s">
        <v>2268</v>
      </c>
      <c r="B114" s="235" t="s">
        <v>2459</v>
      </c>
      <c r="C114" s="229">
        <v>625162.28565436997</v>
      </c>
      <c r="D114" s="229">
        <v>6181798.6865245802</v>
      </c>
      <c r="E114" s="201" t="s">
        <v>2179</v>
      </c>
      <c r="F114" s="5"/>
      <c r="G114" s="205" t="s">
        <v>4585</v>
      </c>
      <c r="H114" s="205"/>
      <c r="I114" s="261"/>
      <c r="J114" s="386">
        <f>VLOOKUP($A114,'Well Survey WQ Data'!A75:AC262,7,FALSE)</f>
        <v>4.6080379591999995E-3</v>
      </c>
      <c r="K114" s="469">
        <v>0.49</v>
      </c>
      <c r="L114" s="386">
        <v>4.5000000000000005E-3</v>
      </c>
      <c r="M114" s="392">
        <v>1.9E-2</v>
      </c>
      <c r="N114" s="476">
        <v>665.468183125</v>
      </c>
      <c r="O114" s="392">
        <v>0.1125</v>
      </c>
      <c r="P114" s="469" t="s">
        <v>4634</v>
      </c>
      <c r="Q114" s="296">
        <v>125.5</v>
      </c>
      <c r="R114" s="392">
        <v>0.54649999999999999</v>
      </c>
      <c r="S114" s="385">
        <v>0.375</v>
      </c>
      <c r="T114" s="395">
        <v>3.9379999999999997</v>
      </c>
      <c r="U114" s="469">
        <v>3.2000000000000001E-2</v>
      </c>
      <c r="V114" s="296">
        <v>82.8</v>
      </c>
      <c r="W114" s="395">
        <v>0.5635</v>
      </c>
      <c r="X114" s="390">
        <v>1E-3</v>
      </c>
      <c r="Y114" s="392">
        <v>0.65</v>
      </c>
      <c r="Z114" s="392"/>
      <c r="AA114" s="470">
        <f>VLOOKUP($A114,'Well Survey WQ Data'!A75:AE252,23,FALSE)</f>
        <v>3</v>
      </c>
      <c r="AB114" s="471">
        <f>VLOOKUP($A114,'Well Survey WQ Data'!A75:AE252,24,FALSE)</f>
        <v>12.139691705233179</v>
      </c>
      <c r="AC114" s="394">
        <v>35</v>
      </c>
      <c r="AD114" s="296">
        <v>173.5</v>
      </c>
      <c r="AE114" s="390">
        <v>2.5999999999999999E-2</v>
      </c>
      <c r="AF114" s="296">
        <f t="shared" si="4"/>
        <v>758.15609156249991</v>
      </c>
      <c r="AG114" s="296">
        <f t="shared" si="5"/>
        <v>654.88599999999997</v>
      </c>
      <c r="AH114" s="201"/>
      <c r="AI114" s="205">
        <v>590</v>
      </c>
      <c r="AO114" s="164"/>
      <c r="AP114" s="230" t="s">
        <v>2074</v>
      </c>
      <c r="AQ114" s="447" t="s">
        <v>1897</v>
      </c>
      <c r="AS114" s="201"/>
      <c r="AT114" s="201"/>
      <c r="AU114" s="201"/>
      <c r="AV114" s="201"/>
      <c r="AW114" s="205"/>
      <c r="AX114" s="205"/>
      <c r="AY114" s="205"/>
      <c r="AZ114" s="205"/>
      <c r="BA114" s="205"/>
      <c r="BB114" s="205"/>
      <c r="BC114" s="205"/>
      <c r="BD114" s="205"/>
      <c r="BE114" s="205"/>
      <c r="BF114" s="211"/>
      <c r="BG114" s="211"/>
      <c r="BH114" s="212"/>
      <c r="BI114" s="199"/>
      <c r="BJ114" s="199"/>
      <c r="BK114" s="199"/>
      <c r="BL114" s="199"/>
      <c r="BM114" s="199"/>
      <c r="BN114" s="199"/>
      <c r="BO114" s="199"/>
      <c r="BP114" s="199"/>
      <c r="BQ114" s="199"/>
    </row>
    <row r="115" spans="1:69" ht="15" customHeight="1" x14ac:dyDescent="0.25">
      <c r="A115" s="232" t="s">
        <v>2362</v>
      </c>
      <c r="B115" s="236" t="s">
        <v>2468</v>
      </c>
      <c r="C115" s="229">
        <v>654791.17520000006</v>
      </c>
      <c r="D115" s="229">
        <v>6205919.0499999998</v>
      </c>
      <c r="E115" s="201" t="s">
        <v>2179</v>
      </c>
      <c r="F115" s="5"/>
      <c r="G115" s="205" t="s">
        <v>4586</v>
      </c>
      <c r="H115" s="205"/>
      <c r="I115" s="261"/>
      <c r="J115" s="386">
        <f>VLOOKUP($A115,'Well Survey WQ Data'!A76:AC263,7,FALSE)</f>
        <v>1.2E-2</v>
      </c>
      <c r="K115" s="469">
        <v>1.02</v>
      </c>
      <c r="L115" s="387">
        <v>1.6E-2</v>
      </c>
      <c r="M115" s="392">
        <v>2.5999999999999999E-2</v>
      </c>
      <c r="N115" s="476">
        <v>1155.2578506666666</v>
      </c>
      <c r="O115" s="392">
        <v>0.49399999999999999</v>
      </c>
      <c r="P115" s="469">
        <v>0.09</v>
      </c>
      <c r="Q115" s="296">
        <v>93.2</v>
      </c>
      <c r="R115" s="392">
        <v>1.5</v>
      </c>
      <c r="S115" s="385"/>
      <c r="T115" s="390">
        <v>4.8000000000000001E-2</v>
      </c>
      <c r="U115" s="469">
        <v>0.06</v>
      </c>
      <c r="V115" s="296">
        <v>63.2</v>
      </c>
      <c r="W115" s="395">
        <v>0.18</v>
      </c>
      <c r="X115" s="390">
        <v>1E-3</v>
      </c>
      <c r="Y115" s="392"/>
      <c r="Z115" s="392"/>
      <c r="AA115" s="470">
        <f>VLOOKUP($A115,'Well Survey WQ Data'!A76:AE253,23,FALSE)</f>
        <v>7.7</v>
      </c>
      <c r="AB115" s="471">
        <f>VLOOKUP($A115,'Well Survey WQ Data'!A76:AE253,24,FALSE)</f>
        <v>6.2035428978284086</v>
      </c>
      <c r="AC115" s="397">
        <v>956</v>
      </c>
      <c r="AD115" s="389">
        <v>1521</v>
      </c>
      <c r="AE115" s="390">
        <v>5.2999999999999999E-2</v>
      </c>
      <c r="AF115" s="296">
        <f t="shared" si="4"/>
        <v>3220.7709253333328</v>
      </c>
      <c r="AG115" s="296">
        <f t="shared" si="5"/>
        <v>493.38400000000001</v>
      </c>
      <c r="AH115" s="201"/>
      <c r="AI115" s="213" t="s">
        <v>2178</v>
      </c>
      <c r="AO115" s="198"/>
      <c r="AP115" s="199"/>
      <c r="AQ115" s="447" t="s">
        <v>1897</v>
      </c>
      <c r="AR115" s="199"/>
      <c r="AS115" s="199"/>
      <c r="AT115" s="201"/>
      <c r="AU115" s="201"/>
      <c r="AV115" s="201"/>
      <c r="AW115" s="205"/>
      <c r="AX115" s="205"/>
      <c r="AY115" s="205"/>
      <c r="AZ115" s="205"/>
      <c r="BA115" s="205"/>
      <c r="BB115" s="205"/>
      <c r="BC115" s="205"/>
      <c r="BD115" s="205"/>
      <c r="BE115" s="205"/>
      <c r="BF115" s="211"/>
      <c r="BG115" s="211"/>
      <c r="BH115" s="212"/>
      <c r="BI115" s="199"/>
      <c r="BJ115" s="199"/>
      <c r="BK115" s="199"/>
      <c r="BL115" s="199"/>
      <c r="BM115" s="199"/>
      <c r="BN115" s="199"/>
      <c r="BO115" s="199"/>
      <c r="BP115" s="199"/>
      <c r="BQ115" s="199"/>
    </row>
    <row r="116" spans="1:69" ht="15" customHeight="1" x14ac:dyDescent="0.25">
      <c r="A116" s="201" t="s">
        <v>2360</v>
      </c>
      <c r="B116" s="226" t="s">
        <v>2227</v>
      </c>
      <c r="C116" s="204">
        <v>655531.2365</v>
      </c>
      <c r="D116" s="204">
        <v>6206142.1579999998</v>
      </c>
      <c r="E116" s="201" t="s">
        <v>2179</v>
      </c>
      <c r="F116" s="5"/>
      <c r="G116" s="205" t="s">
        <v>4587</v>
      </c>
      <c r="H116" s="205"/>
      <c r="I116" s="261"/>
      <c r="J116" s="386">
        <f>VLOOKUP($A116,'Well Survey WQ Data'!A77:AC264,7,FALSE)</f>
        <v>1.9279030792E-3</v>
      </c>
      <c r="K116" s="469">
        <v>1.98</v>
      </c>
      <c r="L116" s="387">
        <v>2.1000000000000001E-2</v>
      </c>
      <c r="M116" s="392">
        <v>4.5000000000000005E-3</v>
      </c>
      <c r="N116" s="476">
        <v>877.75698270833323</v>
      </c>
      <c r="O116" s="392">
        <v>0.47399999999999998</v>
      </c>
      <c r="P116" s="469" t="s">
        <v>4634</v>
      </c>
      <c r="Q116" s="296">
        <v>126.5</v>
      </c>
      <c r="R116" s="392">
        <v>0.81200000000000006</v>
      </c>
      <c r="S116" s="385"/>
      <c r="T116" s="395">
        <v>0.42799999999999999</v>
      </c>
      <c r="U116" s="469">
        <v>7.350000000000001E-2</v>
      </c>
      <c r="V116" s="296">
        <v>44.3</v>
      </c>
      <c r="W116" s="395">
        <v>0.17599999999999999</v>
      </c>
      <c r="X116" s="390">
        <v>1E-3</v>
      </c>
      <c r="Y116" s="392">
        <v>3.2</v>
      </c>
      <c r="Z116" s="392"/>
      <c r="AA116" s="470">
        <f>VLOOKUP($A116,'Well Survey WQ Data'!A77:AE254,23,FALSE)</f>
        <v>6.2850000000000001</v>
      </c>
      <c r="AB116" s="471">
        <f>VLOOKUP($A116,'Well Survey WQ Data'!A77:AE254,24,FALSE)</f>
        <v>6.738331078675686</v>
      </c>
      <c r="AC116" s="397">
        <v>951</v>
      </c>
      <c r="AD116" s="389">
        <v>1778</v>
      </c>
      <c r="AE116" s="390">
        <v>1.6500000000000001E-2</v>
      </c>
      <c r="AF116" s="296">
        <f t="shared" si="4"/>
        <v>3349.8774913541665</v>
      </c>
      <c r="AG116" s="296">
        <f t="shared" si="5"/>
        <v>498.76599999999996</v>
      </c>
      <c r="AH116" s="201"/>
      <c r="AI116" s="242" t="s">
        <v>2490</v>
      </c>
      <c r="AO116" s="198"/>
      <c r="AP116" s="199" t="s">
        <v>2074</v>
      </c>
      <c r="AQ116" s="447" t="s">
        <v>1897</v>
      </c>
      <c r="AR116" s="199" t="s">
        <v>2199</v>
      </c>
      <c r="AS116" s="199"/>
      <c r="AT116" s="201"/>
      <c r="AU116" s="201"/>
      <c r="AV116" s="201"/>
      <c r="AW116" s="205"/>
      <c r="AX116" s="205"/>
      <c r="AY116" s="205"/>
      <c r="AZ116" s="205"/>
      <c r="BA116" s="205"/>
      <c r="BB116" s="205"/>
      <c r="BC116" s="205"/>
      <c r="BD116" s="209"/>
      <c r="BE116" s="209"/>
      <c r="BF116" s="211"/>
      <c r="BG116" s="211"/>
      <c r="BH116" s="212"/>
      <c r="BI116" s="199"/>
      <c r="BJ116" s="199"/>
      <c r="BK116" s="199"/>
      <c r="BL116" s="199"/>
      <c r="BM116" s="199"/>
      <c r="BN116" s="199"/>
      <c r="BO116" s="199"/>
      <c r="BP116" s="199"/>
      <c r="BQ116" s="199"/>
    </row>
    <row r="117" spans="1:69" ht="15" customHeight="1" x14ac:dyDescent="0.25">
      <c r="A117" s="201" t="s">
        <v>2398</v>
      </c>
      <c r="B117" s="226" t="s">
        <v>2226</v>
      </c>
      <c r="C117" s="204">
        <v>659290.57570000004</v>
      </c>
      <c r="D117" s="204">
        <v>6196995.4510000004</v>
      </c>
      <c r="E117" s="201" t="s">
        <v>2179</v>
      </c>
      <c r="F117" s="5"/>
      <c r="G117" s="205" t="s">
        <v>750</v>
      </c>
      <c r="H117" s="205"/>
      <c r="I117" s="261"/>
      <c r="J117" s="386">
        <f>VLOOKUP($A117,'Well Survey WQ Data'!A78:AC265,7,FALSE)</f>
        <v>2.0811884801999999E-3</v>
      </c>
      <c r="K117" s="469">
        <v>1.1599999999999999</v>
      </c>
      <c r="L117" s="387">
        <v>1.2500000000000001E-2</v>
      </c>
      <c r="M117" s="392">
        <v>1E-3</v>
      </c>
      <c r="N117" s="476">
        <v>1411.6569577083333</v>
      </c>
      <c r="O117" s="392">
        <v>0.626</v>
      </c>
      <c r="P117" s="469" t="s">
        <v>4634</v>
      </c>
      <c r="Q117" s="296">
        <v>2.85</v>
      </c>
      <c r="R117" s="392">
        <v>6.9074999999999998</v>
      </c>
      <c r="S117" s="385">
        <v>0.63900000000000001</v>
      </c>
      <c r="T117" s="390">
        <v>2.6000000000000002E-2</v>
      </c>
      <c r="U117" s="469">
        <v>0.09</v>
      </c>
      <c r="V117" s="296">
        <v>0.92999999999999994</v>
      </c>
      <c r="W117" s="390">
        <v>4.0000000000000001E-3</v>
      </c>
      <c r="X117" s="390">
        <v>1E-3</v>
      </c>
      <c r="Y117" s="392">
        <v>2</v>
      </c>
      <c r="Z117" s="392"/>
      <c r="AA117" s="470">
        <f>VLOOKUP($A117,'Well Survey WQ Data'!A78:AE255,23,FALSE)</f>
        <v>3.35</v>
      </c>
      <c r="AB117" s="471">
        <f>VLOOKUP($A117,'Well Survey WQ Data'!A78:AE255,24,FALSE)</f>
        <v>6.5885903880384475</v>
      </c>
      <c r="AC117" s="397">
        <v>1036.5</v>
      </c>
      <c r="AD117" s="389">
        <v>1104</v>
      </c>
      <c r="AE117" s="390">
        <v>8.5000000000000006E-3</v>
      </c>
      <c r="AF117" s="296">
        <f t="shared" si="4"/>
        <v>2863.6569788541665</v>
      </c>
      <c r="AG117" s="296">
        <f t="shared" si="5"/>
        <v>10.9566</v>
      </c>
      <c r="AI117" s="239">
        <v>593</v>
      </c>
      <c r="AJ117" s="1">
        <v>236</v>
      </c>
      <c r="AK117" s="1">
        <v>133</v>
      </c>
      <c r="AL117" s="2">
        <v>40.536421822615054</v>
      </c>
      <c r="AM117" s="2">
        <v>695.46357817738499</v>
      </c>
      <c r="AN117" s="2">
        <v>10</v>
      </c>
      <c r="AO117" s="164" t="s">
        <v>1961</v>
      </c>
      <c r="AP117" s="159" t="s">
        <v>1975</v>
      </c>
      <c r="AQ117" s="450" t="s">
        <v>7</v>
      </c>
      <c r="AR117" s="161" t="s">
        <v>2051</v>
      </c>
      <c r="AS117" s="1">
        <v>156</v>
      </c>
      <c r="AU117" s="201"/>
      <c r="AV117" s="201"/>
      <c r="AW117" s="205"/>
      <c r="AX117" s="205"/>
      <c r="AY117" s="205"/>
      <c r="AZ117" s="205"/>
      <c r="BA117" s="205"/>
      <c r="BB117" s="205"/>
      <c r="BC117" s="205"/>
      <c r="BD117" s="209"/>
      <c r="BE117" s="209"/>
      <c r="BF117" s="211"/>
      <c r="BG117" s="211"/>
      <c r="BH117" s="212"/>
      <c r="BI117" s="199"/>
      <c r="BJ117" s="199"/>
      <c r="BK117" s="199"/>
      <c r="BL117" s="199"/>
      <c r="BM117" s="199"/>
      <c r="BN117" s="199"/>
      <c r="BO117" s="199"/>
      <c r="BP117" s="199"/>
      <c r="BQ117" s="199"/>
    </row>
    <row r="118" spans="1:69" ht="15" customHeight="1" x14ac:dyDescent="0.25">
      <c r="A118" s="268" t="s">
        <v>2254</v>
      </c>
      <c r="B118" s="264" t="s">
        <v>2225</v>
      </c>
      <c r="C118" s="270">
        <v>678436.13725838996</v>
      </c>
      <c r="D118" s="270">
        <v>6209124.3587647602</v>
      </c>
      <c r="E118" s="201" t="s">
        <v>2179</v>
      </c>
      <c r="F118" s="5"/>
      <c r="G118" s="205" t="s">
        <v>4588</v>
      </c>
      <c r="H118" s="205"/>
      <c r="I118" s="261"/>
      <c r="J118" s="386">
        <f>VLOOKUP($A118,'Well Survey WQ Data'!A79:AC266,7,FALSE)</f>
        <v>1E-3</v>
      </c>
      <c r="K118" s="469">
        <v>0.16</v>
      </c>
      <c r="L118" s="386">
        <v>6.0000000000000001E-3</v>
      </c>
      <c r="M118" s="392">
        <v>3.5999999999999997E-2</v>
      </c>
      <c r="N118" s="476">
        <v>194.49213374999994</v>
      </c>
      <c r="O118" s="392">
        <v>8.7999999999999995E-2</v>
      </c>
      <c r="P118" s="469" t="s">
        <v>33</v>
      </c>
      <c r="Q118" s="296">
        <v>40.4</v>
      </c>
      <c r="R118" s="392">
        <v>2.6</v>
      </c>
      <c r="S118" s="391">
        <v>1.85</v>
      </c>
      <c r="T118" s="390">
        <v>0.123</v>
      </c>
      <c r="U118" s="469">
        <v>3.5000000000000003E-2</v>
      </c>
      <c r="V118" s="296">
        <v>18.600000000000001</v>
      </c>
      <c r="W118" s="395">
        <v>9.2999999999999999E-2</v>
      </c>
      <c r="X118" s="390">
        <v>1E-3</v>
      </c>
      <c r="Y118" s="392">
        <v>0.27</v>
      </c>
      <c r="Z118" s="392"/>
      <c r="AA118" s="470">
        <f>VLOOKUP($A118,'Well Survey WQ Data'!A79:AE256,23,FALSE)</f>
        <v>4.2</v>
      </c>
      <c r="AB118" s="471">
        <f>VLOOKUP($A118,'Well Survey WQ Data'!A79:AE256,24,FALSE)</f>
        <v>11.465858597365612</v>
      </c>
      <c r="AC118" s="394">
        <v>13.2</v>
      </c>
      <c r="AD118" s="296">
        <v>49.9</v>
      </c>
      <c r="AE118" s="390">
        <v>1.2000000000000004E-2</v>
      </c>
      <c r="AF118" s="296">
        <f t="shared" si="4"/>
        <v>228.47706687499993</v>
      </c>
      <c r="AG118" s="296">
        <f t="shared" si="5"/>
        <v>177.63200000000001</v>
      </c>
      <c r="AH118" s="201"/>
      <c r="AI118" s="205"/>
      <c r="AJ118" s="201"/>
      <c r="AK118" s="201"/>
      <c r="AL118" s="201"/>
      <c r="AM118" s="201"/>
      <c r="AN118" s="201"/>
      <c r="AO118" s="201"/>
      <c r="AP118" s="201"/>
      <c r="AQ118" s="447" t="s">
        <v>1897</v>
      </c>
      <c r="AR118" s="201"/>
      <c r="AS118" s="201"/>
      <c r="AT118" s="201"/>
      <c r="AU118" s="201"/>
      <c r="AV118" s="201"/>
      <c r="AW118" s="205"/>
      <c r="AX118" s="205"/>
      <c r="AY118" s="205"/>
      <c r="AZ118" s="205"/>
      <c r="BA118" s="205"/>
      <c r="BB118" s="205"/>
      <c r="BC118" s="205"/>
      <c r="BD118" s="209"/>
      <c r="BE118" s="209"/>
      <c r="BF118" s="211"/>
      <c r="BG118" s="211"/>
      <c r="BH118" s="212"/>
      <c r="BI118" s="199"/>
      <c r="BJ118" s="199"/>
      <c r="BK118" s="199"/>
      <c r="BL118" s="199"/>
      <c r="BM118" s="199"/>
      <c r="BN118" s="199"/>
      <c r="BO118" s="199"/>
      <c r="BP118" s="199"/>
      <c r="BQ118" s="199"/>
    </row>
    <row r="119" spans="1:69" ht="15" customHeight="1" x14ac:dyDescent="0.25">
      <c r="A119" s="201" t="s">
        <v>2280</v>
      </c>
      <c r="B119" s="226" t="s">
        <v>2224</v>
      </c>
      <c r="C119" s="204">
        <v>627988.16530097998</v>
      </c>
      <c r="D119" s="204">
        <v>6179759.3264799602</v>
      </c>
      <c r="E119" s="201" t="s">
        <v>2179</v>
      </c>
      <c r="F119" s="5"/>
      <c r="G119" s="205" t="s">
        <v>4589</v>
      </c>
      <c r="H119" s="205"/>
      <c r="I119" s="261"/>
      <c r="J119" s="386">
        <f>VLOOKUP($A119,'Well Survey WQ Data'!A80:AC267,7,FALSE)</f>
        <v>1E-3</v>
      </c>
      <c r="K119" s="469">
        <v>0.17</v>
      </c>
      <c r="L119" s="387">
        <v>1.2E-2</v>
      </c>
      <c r="M119" s="392">
        <v>7.1999999999999995E-2</v>
      </c>
      <c r="N119" s="476">
        <v>589.57811524999977</v>
      </c>
      <c r="O119" s="392">
        <v>4.5999999999999999E-2</v>
      </c>
      <c r="P119" s="469" t="s">
        <v>4634</v>
      </c>
      <c r="Q119" s="296">
        <v>108</v>
      </c>
      <c r="R119" s="392">
        <v>0.26</v>
      </c>
      <c r="S119" s="385">
        <v>0.34</v>
      </c>
      <c r="T119" s="395">
        <v>1.377</v>
      </c>
      <c r="U119" s="469">
        <v>2.8000000000000001E-2</v>
      </c>
      <c r="V119" s="296">
        <v>59.6</v>
      </c>
      <c r="W119" s="395">
        <v>0.185</v>
      </c>
      <c r="X119" s="390">
        <v>1E-3</v>
      </c>
      <c r="Y119" s="392">
        <v>0.78</v>
      </c>
      <c r="Z119" s="392"/>
      <c r="AA119" s="470">
        <f>VLOOKUP($A119,'Well Survey WQ Data'!A80:AE257,23,FALSE)</f>
        <v>2.6</v>
      </c>
      <c r="AB119" s="471">
        <f>VLOOKUP($A119,'Well Survey WQ Data'!A80:AE257,24,FALSE)</f>
        <v>15.27355044499822</v>
      </c>
      <c r="AC119" s="394">
        <v>8.6999999999999993</v>
      </c>
      <c r="AD119" s="296">
        <v>38.1</v>
      </c>
      <c r="AE119" s="390">
        <v>1E-3</v>
      </c>
      <c r="AF119" s="296">
        <f t="shared" si="4"/>
        <v>514.59205762499994</v>
      </c>
      <c r="AG119" s="296">
        <f t="shared" si="5"/>
        <v>515.55200000000002</v>
      </c>
      <c r="AI119" s="239">
        <v>590</v>
      </c>
      <c r="AO119" s="164"/>
      <c r="AP119" s="188"/>
      <c r="AQ119" s="447" t="s">
        <v>1897</v>
      </c>
      <c r="AR119" s="188" t="s">
        <v>2146</v>
      </c>
      <c r="AS119" s="188"/>
      <c r="AT119" s="201"/>
      <c r="AU119" s="201"/>
      <c r="AV119" s="201"/>
      <c r="AW119" s="205"/>
      <c r="AX119" s="205"/>
      <c r="AY119" s="205"/>
      <c r="AZ119" s="205"/>
      <c r="BA119" s="205"/>
      <c r="BB119" s="205"/>
      <c r="BC119" s="205"/>
      <c r="BD119" s="209"/>
      <c r="BE119" s="209"/>
      <c r="BF119" s="211"/>
      <c r="BG119" s="211"/>
      <c r="BH119" s="212"/>
      <c r="BI119" s="199"/>
      <c r="BJ119" s="199"/>
      <c r="BK119" s="199"/>
      <c r="BL119" s="199"/>
      <c r="BM119" s="199"/>
      <c r="BN119" s="199"/>
      <c r="BO119" s="199"/>
      <c r="BP119" s="199"/>
      <c r="BQ119" s="199"/>
    </row>
    <row r="120" spans="1:69" ht="15" customHeight="1" x14ac:dyDescent="0.25">
      <c r="A120" s="232" t="s">
        <v>2262</v>
      </c>
      <c r="B120" s="231" t="s">
        <v>2435</v>
      </c>
      <c r="C120" s="229">
        <v>678404.41524374997</v>
      </c>
      <c r="D120" s="229">
        <v>6161891.0159270205</v>
      </c>
      <c r="E120" s="201" t="s">
        <v>2179</v>
      </c>
      <c r="F120" s="5"/>
      <c r="G120" s="205" t="s">
        <v>4590</v>
      </c>
      <c r="H120" s="205"/>
      <c r="I120" s="261"/>
      <c r="J120" s="386">
        <f>VLOOKUP($A120,'Well Survey WQ Data'!A81:AC268,7,FALSE)</f>
        <v>1.7999999999999999E-2</v>
      </c>
      <c r="K120" s="469">
        <v>2.2250000000000001</v>
      </c>
      <c r="L120" s="387">
        <v>3.4000000000000002E-2</v>
      </c>
      <c r="M120" s="392">
        <v>8.0000000000000002E-3</v>
      </c>
      <c r="N120" s="476">
        <v>785.59567749999997</v>
      </c>
      <c r="O120" s="392">
        <v>0.36499999999999999</v>
      </c>
      <c r="P120" s="469">
        <v>0.22</v>
      </c>
      <c r="Q120" s="296">
        <v>219</v>
      </c>
      <c r="R120" s="392">
        <v>3.48</v>
      </c>
      <c r="S120" s="385">
        <v>0.79</v>
      </c>
      <c r="T120" s="395">
        <v>3.0880000000000001</v>
      </c>
      <c r="U120" s="469">
        <v>0.19</v>
      </c>
      <c r="V120" s="296">
        <v>152</v>
      </c>
      <c r="W120" s="395">
        <v>0.11799999999999999</v>
      </c>
      <c r="X120" s="390">
        <v>1E-3</v>
      </c>
      <c r="Y120" s="392"/>
      <c r="Z120" s="392"/>
      <c r="AA120" s="470">
        <f>VLOOKUP($A120,'Well Survey WQ Data'!A81:AE258,23,FALSE)</f>
        <v>5.8</v>
      </c>
      <c r="AB120" s="471">
        <f>VLOOKUP($A120,'Well Survey WQ Data'!A81:AE258,24,FALSE)</f>
        <v>6.3960666429334294</v>
      </c>
      <c r="AC120" s="397">
        <v>331</v>
      </c>
      <c r="AD120" s="389">
        <v>1187</v>
      </c>
      <c r="AE120" s="390">
        <v>1E-3</v>
      </c>
      <c r="AF120" s="296">
        <f t="shared" si="4"/>
        <v>2295.3208387499999</v>
      </c>
      <c r="AG120" s="296">
        <f t="shared" si="5"/>
        <v>1173.74</v>
      </c>
      <c r="AH120" s="201"/>
      <c r="AI120" s="205">
        <v>622</v>
      </c>
      <c r="AJ120" s="201"/>
      <c r="AK120" s="201"/>
      <c r="AL120" s="201"/>
      <c r="AM120" s="201"/>
      <c r="AN120" s="201"/>
      <c r="AO120" s="201"/>
      <c r="AP120" s="201" t="s">
        <v>2436</v>
      </c>
      <c r="AQ120" s="450" t="s">
        <v>7</v>
      </c>
      <c r="AR120" s="201"/>
      <c r="AS120" s="201"/>
      <c r="AT120" s="201"/>
      <c r="AU120" s="201"/>
      <c r="AV120" s="201"/>
      <c r="AW120" s="205"/>
      <c r="AX120" s="205"/>
      <c r="AY120" s="205"/>
      <c r="AZ120" s="205"/>
      <c r="BA120" s="205"/>
      <c r="BB120" s="205"/>
      <c r="BC120" s="205"/>
      <c r="BD120" s="205"/>
      <c r="BE120" s="205"/>
      <c r="BF120" s="211"/>
      <c r="BG120" s="211"/>
      <c r="BH120" s="212"/>
      <c r="BI120" s="199"/>
      <c r="BJ120" s="199"/>
      <c r="BK120" s="199"/>
      <c r="BL120" s="199"/>
      <c r="BM120" s="199"/>
      <c r="BN120" s="199"/>
      <c r="BO120" s="199"/>
      <c r="BP120" s="199"/>
      <c r="BQ120" s="199"/>
    </row>
    <row r="121" spans="1:69" ht="15" customHeight="1" x14ac:dyDescent="0.25">
      <c r="A121" s="232" t="s">
        <v>2384</v>
      </c>
      <c r="B121" s="236" t="s">
        <v>2477</v>
      </c>
      <c r="C121" s="229">
        <v>641827.95239999995</v>
      </c>
      <c r="D121" s="229">
        <v>6178893.1780000003</v>
      </c>
      <c r="E121" s="201" t="s">
        <v>2179</v>
      </c>
      <c r="F121" s="5"/>
      <c r="G121" s="205" t="s">
        <v>4591</v>
      </c>
      <c r="H121" s="205"/>
      <c r="I121" s="261"/>
      <c r="J121" s="386">
        <f>VLOOKUP($A121,'Well Survey WQ Data'!A82:AC269,7,FALSE)</f>
        <v>1E-3</v>
      </c>
      <c r="K121" s="469">
        <v>2.7</v>
      </c>
      <c r="L121" s="387">
        <v>2.5999999999999999E-2</v>
      </c>
      <c r="M121" s="392">
        <v>6.0000000000000001E-3</v>
      </c>
      <c r="N121" s="476">
        <v>1287.4616539999997</v>
      </c>
      <c r="O121" s="392">
        <v>0.64800000000000002</v>
      </c>
      <c r="P121" s="469" t="s">
        <v>4634</v>
      </c>
      <c r="Q121" s="296">
        <v>47.5</v>
      </c>
      <c r="R121" s="392">
        <v>10.199999999999999</v>
      </c>
      <c r="S121" s="385">
        <v>0.9</v>
      </c>
      <c r="T121" s="395">
        <v>0.35</v>
      </c>
      <c r="U121" s="469">
        <v>0.30599999999999999</v>
      </c>
      <c r="V121" s="296">
        <v>37.9</v>
      </c>
      <c r="W121" s="390">
        <v>8.9999999999999993E-3</v>
      </c>
      <c r="X121" s="390">
        <v>1E-3</v>
      </c>
      <c r="Y121" s="392"/>
      <c r="Z121" s="392"/>
      <c r="AA121" s="470">
        <f>VLOOKUP($A121,'Well Survey WQ Data'!A82:AE259,23,FALSE)</f>
        <v>5.5</v>
      </c>
      <c r="AB121" s="471">
        <f>VLOOKUP($A121,'Well Survey WQ Data'!A82:AE259,24,FALSE)</f>
        <v>5.7757123531505883</v>
      </c>
      <c r="AC121" s="397">
        <v>550</v>
      </c>
      <c r="AD121" s="296">
        <v>496</v>
      </c>
      <c r="AE121" s="390">
        <v>3.0000000000000001E-3</v>
      </c>
      <c r="AF121" s="296">
        <f t="shared" si="4"/>
        <v>1792.7288269999997</v>
      </c>
      <c r="AG121" s="296">
        <f t="shared" si="5"/>
        <v>274.89800000000002</v>
      </c>
      <c r="AI121" s="239">
        <v>591</v>
      </c>
      <c r="AO121" s="164"/>
      <c r="AP121" s="159"/>
      <c r="AQ121" s="450" t="s">
        <v>7</v>
      </c>
      <c r="AR121" s="161"/>
      <c r="AT121" s="201"/>
      <c r="AU121" s="201"/>
      <c r="AV121" s="201"/>
      <c r="AW121" s="205"/>
      <c r="AX121" s="205"/>
      <c r="AY121" s="205"/>
      <c r="AZ121" s="205"/>
      <c r="BA121" s="205"/>
      <c r="BB121" s="205"/>
      <c r="BC121" s="205"/>
      <c r="BD121" s="205"/>
      <c r="BE121" s="205"/>
      <c r="BF121" s="211"/>
      <c r="BG121" s="211"/>
      <c r="BH121" s="212"/>
      <c r="BI121" s="199"/>
      <c r="BJ121" s="199"/>
      <c r="BK121" s="199"/>
      <c r="BL121" s="199"/>
      <c r="BM121" s="199"/>
      <c r="BN121" s="199"/>
      <c r="BO121" s="199"/>
      <c r="BP121" s="199"/>
      <c r="BQ121" s="199"/>
    </row>
    <row r="122" spans="1:69" ht="15" customHeight="1" x14ac:dyDescent="0.25">
      <c r="A122" s="232" t="s">
        <v>2364</v>
      </c>
      <c r="B122" s="236" t="s">
        <v>2469</v>
      </c>
      <c r="C122" s="229">
        <v>641867.54180000001</v>
      </c>
      <c r="D122" s="229">
        <v>6178771.5999999996</v>
      </c>
      <c r="E122" s="201" t="s">
        <v>2179</v>
      </c>
      <c r="F122" s="5"/>
      <c r="G122" s="205" t="s">
        <v>4592</v>
      </c>
      <c r="H122" s="205"/>
      <c r="I122" s="261"/>
      <c r="J122" s="386">
        <f>VLOOKUP($A122,'Well Survey WQ Data'!A83:AC270,7,FALSE)</f>
        <v>1E-3</v>
      </c>
      <c r="K122" s="469">
        <v>3.35</v>
      </c>
      <c r="L122" s="387">
        <v>0.03</v>
      </c>
      <c r="M122" s="392">
        <v>4.0000000000000001E-3</v>
      </c>
      <c r="N122" s="476">
        <v>893.64686291666681</v>
      </c>
      <c r="O122" s="392">
        <v>0.78300000000000003</v>
      </c>
      <c r="P122" s="469">
        <v>0.28000000000000003</v>
      </c>
      <c r="Q122" s="296">
        <v>136</v>
      </c>
      <c r="R122" s="392">
        <v>5.2</v>
      </c>
      <c r="S122" s="385">
        <v>0.42</v>
      </c>
      <c r="T122" s="395">
        <v>1.472</v>
      </c>
      <c r="U122" s="469">
        <v>0.36</v>
      </c>
      <c r="V122" s="296">
        <v>64.8</v>
      </c>
      <c r="W122" s="390">
        <v>4.2999999999999997E-2</v>
      </c>
      <c r="X122" s="390">
        <v>1E-3</v>
      </c>
      <c r="Y122" s="392"/>
      <c r="Z122" s="392"/>
      <c r="AA122" s="470">
        <f>VLOOKUP($A122,'Well Survey WQ Data'!A83:AE260,23,FALSE)</f>
        <v>6.9</v>
      </c>
      <c r="AB122" s="471">
        <f>VLOOKUP($A122,'Well Survey WQ Data'!A83:AE260,24,FALSE)</f>
        <v>6.7169395514417944</v>
      </c>
      <c r="AC122" s="397">
        <v>534</v>
      </c>
      <c r="AD122" s="389">
        <v>1050</v>
      </c>
      <c r="AE122" s="390">
        <v>3.0000000000000001E-3</v>
      </c>
      <c r="AF122" s="296">
        <f t="shared" si="4"/>
        <v>2246.3984314583331</v>
      </c>
      <c r="AG122" s="296">
        <f t="shared" si="5"/>
        <v>606.976</v>
      </c>
      <c r="AH122" s="201"/>
      <c r="AI122" s="213">
        <v>591</v>
      </c>
      <c r="AO122" s="198"/>
      <c r="AP122" s="199"/>
      <c r="AQ122" s="450" t="s">
        <v>7</v>
      </c>
      <c r="AR122" s="199"/>
      <c r="AS122" s="199"/>
      <c r="AT122" s="201"/>
      <c r="AU122" s="201"/>
      <c r="AV122" s="201"/>
      <c r="AW122" s="205"/>
      <c r="AX122" s="205"/>
      <c r="AY122" s="205"/>
      <c r="AZ122" s="205"/>
      <c r="BA122" s="205"/>
      <c r="BB122" s="205"/>
      <c r="BC122" s="205"/>
      <c r="BD122" s="205"/>
      <c r="BE122" s="205"/>
      <c r="BF122" s="211"/>
      <c r="BG122" s="211"/>
      <c r="BH122" s="212"/>
      <c r="BI122" s="199"/>
      <c r="BJ122" s="199"/>
      <c r="BK122" s="199"/>
      <c r="BL122" s="199"/>
      <c r="BM122" s="199"/>
      <c r="BN122" s="199"/>
      <c r="BO122" s="199"/>
      <c r="BP122" s="199"/>
      <c r="BQ122" s="199"/>
    </row>
    <row r="123" spans="1:69" ht="15" customHeight="1" x14ac:dyDescent="0.25">
      <c r="A123" s="201" t="s">
        <v>2368</v>
      </c>
      <c r="B123" s="226" t="s">
        <v>2223</v>
      </c>
      <c r="C123" s="204">
        <v>669369.41240000003</v>
      </c>
      <c r="D123" s="204">
        <v>6201544.8899999997</v>
      </c>
      <c r="E123" s="201" t="s">
        <v>2179</v>
      </c>
      <c r="F123" s="5"/>
      <c r="G123" s="205" t="s">
        <v>642</v>
      </c>
      <c r="H123" s="205"/>
      <c r="I123" s="261"/>
      <c r="J123" s="386">
        <f>VLOOKUP($A123,'Well Survey WQ Data'!A84:AC271,7,FALSE)</f>
        <v>2.2630105582050003E-2</v>
      </c>
      <c r="K123" s="469">
        <v>1.5899999999999999</v>
      </c>
      <c r="L123" s="387">
        <v>1.2E-2</v>
      </c>
      <c r="M123" s="392">
        <v>4.5000000000000005E-3</v>
      </c>
      <c r="N123" s="476">
        <v>1164.0290645416665</v>
      </c>
      <c r="O123" s="392">
        <v>0.72550000000000003</v>
      </c>
      <c r="P123" s="469" t="s">
        <v>4634</v>
      </c>
      <c r="Q123" s="296">
        <v>7.9499999999999993</v>
      </c>
      <c r="R123" s="392">
        <v>4.3134999999999994</v>
      </c>
      <c r="S123" s="385">
        <v>1.25705</v>
      </c>
      <c r="T123" s="390">
        <v>0.1305</v>
      </c>
      <c r="U123" s="469">
        <v>0.111</v>
      </c>
      <c r="V123" s="296">
        <v>2.8</v>
      </c>
      <c r="W123" s="390">
        <v>3.5000000000000001E-3</v>
      </c>
      <c r="X123" s="390">
        <v>1E-3</v>
      </c>
      <c r="Y123" s="392"/>
      <c r="Z123" s="392"/>
      <c r="AA123" s="470">
        <f>VLOOKUP($A123,'Well Survey WQ Data'!A84:AE261,23,FALSE)</f>
        <v>2.3499999999999996</v>
      </c>
      <c r="AB123" s="471">
        <f>VLOOKUP($A123,'Well Survey WQ Data'!A84:AE261,24,FALSE)</f>
        <v>6.1393683161267365</v>
      </c>
      <c r="AC123" s="397">
        <v>772</v>
      </c>
      <c r="AD123" s="389">
        <v>739.5</v>
      </c>
      <c r="AE123" s="390">
        <v>5.0000000000000001E-3</v>
      </c>
      <c r="AF123" s="296">
        <f t="shared" si="4"/>
        <v>2113.0410822708332</v>
      </c>
      <c r="AG123" s="296">
        <f t="shared" si="5"/>
        <v>31.411000000000001</v>
      </c>
      <c r="AH123" s="1">
        <v>593</v>
      </c>
      <c r="AI123" s="239">
        <v>593</v>
      </c>
      <c r="AJ123" s="1">
        <v>217</v>
      </c>
      <c r="AK123" s="1">
        <v>162</v>
      </c>
      <c r="AL123" s="2">
        <v>49.37519049070405</v>
      </c>
      <c r="AM123" s="2">
        <v>671.62480950929591</v>
      </c>
      <c r="AN123" s="2">
        <v>3</v>
      </c>
      <c r="AO123" s="164" t="s">
        <v>1961</v>
      </c>
      <c r="AP123" s="159" t="s">
        <v>1975</v>
      </c>
      <c r="AQ123" s="451" t="s">
        <v>1897</v>
      </c>
      <c r="AR123" s="161" t="s">
        <v>2055</v>
      </c>
      <c r="AS123" s="1">
        <v>137</v>
      </c>
      <c r="AT123" s="201"/>
      <c r="AU123" s="201"/>
      <c r="AV123" s="201"/>
      <c r="AW123" s="205"/>
      <c r="AX123" s="205"/>
      <c r="AY123" s="205"/>
      <c r="AZ123" s="205"/>
      <c r="BA123" s="205"/>
      <c r="BB123" s="205"/>
      <c r="BC123" s="205"/>
      <c r="BD123" s="209"/>
      <c r="BE123" s="209"/>
      <c r="BF123" s="211"/>
      <c r="BG123" s="211"/>
      <c r="BH123" s="212"/>
      <c r="BI123" s="199"/>
      <c r="BJ123" s="199"/>
      <c r="BK123" s="199"/>
      <c r="BL123" s="199"/>
      <c r="BM123" s="199"/>
      <c r="BN123" s="199"/>
      <c r="BO123" s="199"/>
      <c r="BP123" s="199"/>
      <c r="BQ123" s="199"/>
    </row>
    <row r="124" spans="1:69" ht="15" customHeight="1" x14ac:dyDescent="0.25">
      <c r="A124" s="232" t="s">
        <v>2338</v>
      </c>
      <c r="B124" s="235" t="s">
        <v>2460</v>
      </c>
      <c r="C124" s="229">
        <v>643078.41059999994</v>
      </c>
      <c r="D124" s="229">
        <v>6198599.693</v>
      </c>
      <c r="E124" s="201" t="s">
        <v>2179</v>
      </c>
      <c r="F124" s="5"/>
      <c r="G124" s="205" t="s">
        <v>4593</v>
      </c>
      <c r="H124" s="205"/>
      <c r="I124" s="261"/>
      <c r="J124" s="386">
        <f>VLOOKUP($A124,'Well Survey WQ Data'!A85:AC272,7,FALSE)</f>
        <v>1E-3</v>
      </c>
      <c r="K124" s="469">
        <v>1</v>
      </c>
      <c r="L124" s="386">
        <v>1E-3</v>
      </c>
      <c r="M124" s="392">
        <v>1.6E-2</v>
      </c>
      <c r="N124" s="476">
        <v>660.51054049999993</v>
      </c>
      <c r="O124" s="392">
        <v>0.16900000000000001</v>
      </c>
      <c r="P124" s="469">
        <v>0.32</v>
      </c>
      <c r="Q124" s="296">
        <v>116</v>
      </c>
      <c r="R124" s="392">
        <v>4.5</v>
      </c>
      <c r="S124" s="385">
        <v>0.38</v>
      </c>
      <c r="T124" s="395">
        <v>5.8949999999999996</v>
      </c>
      <c r="U124" s="469">
        <v>2.1000000000000001E-2</v>
      </c>
      <c r="V124" s="296">
        <v>41.4</v>
      </c>
      <c r="W124" s="395">
        <v>0.222</v>
      </c>
      <c r="X124" s="390">
        <v>2E-3</v>
      </c>
      <c r="Y124" s="392"/>
      <c r="Z124" s="392"/>
      <c r="AA124" s="470">
        <f>VLOOKUP($A124,'Well Survey WQ Data'!A85:AE262,23,FALSE)</f>
        <v>4.8</v>
      </c>
      <c r="AB124" s="471">
        <f>VLOOKUP($A124,'Well Survey WQ Data'!A85:AE262,24,FALSE)</f>
        <v>8.9844414382342475</v>
      </c>
      <c r="AC124" s="397">
        <v>216</v>
      </c>
      <c r="AD124" s="296">
        <v>420</v>
      </c>
      <c r="AE124" s="390"/>
      <c r="AF124" s="296">
        <f t="shared" si="4"/>
        <v>1139.3992702499997</v>
      </c>
      <c r="AG124" s="296">
        <f t="shared" si="5"/>
        <v>460.56799999999998</v>
      </c>
      <c r="AH124" s="201"/>
      <c r="AI124" s="205">
        <v>593</v>
      </c>
      <c r="AJ124" s="201"/>
      <c r="AK124" s="201"/>
      <c r="AL124" s="201"/>
      <c r="AM124" s="201"/>
      <c r="AN124" s="201"/>
      <c r="AO124" s="201"/>
      <c r="AP124" s="201"/>
      <c r="AQ124" s="450" t="s">
        <v>7</v>
      </c>
      <c r="AR124" s="201"/>
      <c r="AS124" s="201"/>
      <c r="AT124" s="201"/>
      <c r="AU124" s="201"/>
      <c r="AV124" s="201"/>
      <c r="AW124" s="205"/>
      <c r="AX124" s="205"/>
      <c r="AY124" s="205"/>
      <c r="AZ124" s="205"/>
      <c r="BA124" s="205"/>
      <c r="BB124" s="205"/>
      <c r="BC124" s="205"/>
      <c r="BD124" s="205"/>
      <c r="BE124" s="205"/>
      <c r="BF124" s="211"/>
      <c r="BG124" s="211"/>
      <c r="BH124" s="212"/>
      <c r="BI124" s="199"/>
      <c r="BJ124" s="199"/>
      <c r="BK124" s="199"/>
      <c r="BL124" s="199"/>
      <c r="BM124" s="199"/>
      <c r="BN124" s="199"/>
      <c r="BO124" s="199"/>
      <c r="BP124" s="199"/>
      <c r="BQ124" s="199"/>
    </row>
    <row r="125" spans="1:69" ht="15" customHeight="1" x14ac:dyDescent="0.25">
      <c r="A125" s="232" t="s">
        <v>2346</v>
      </c>
      <c r="B125" s="235" t="s">
        <v>2458</v>
      </c>
      <c r="C125" s="229">
        <v>643083.50730000006</v>
      </c>
      <c r="D125" s="229">
        <v>6198578.2640000004</v>
      </c>
      <c r="E125" s="201" t="s">
        <v>2179</v>
      </c>
      <c r="F125" s="5"/>
      <c r="G125" s="205" t="s">
        <v>4594</v>
      </c>
      <c r="H125" s="205"/>
      <c r="I125" s="261"/>
      <c r="J125" s="386">
        <f>VLOOKUP($A125,'Well Survey WQ Data'!A86:AC273,7,FALSE)</f>
        <v>1E-3</v>
      </c>
      <c r="K125" s="469">
        <v>0.39</v>
      </c>
      <c r="L125" s="386">
        <v>1E-3</v>
      </c>
      <c r="M125" s="392">
        <v>0.03</v>
      </c>
      <c r="N125" s="476">
        <v>582.4594489166667</v>
      </c>
      <c r="O125" s="392">
        <v>0.106</v>
      </c>
      <c r="P125" s="469">
        <v>0.27</v>
      </c>
      <c r="Q125" s="296">
        <v>166</v>
      </c>
      <c r="R125" s="392">
        <v>0.56000000000000005</v>
      </c>
      <c r="S125" s="385">
        <v>0.18</v>
      </c>
      <c r="T125" s="395">
        <v>3.56</v>
      </c>
      <c r="U125" s="469">
        <v>2.1999999999999999E-2</v>
      </c>
      <c r="V125" s="296">
        <v>58.8</v>
      </c>
      <c r="W125" s="395">
        <v>0.183</v>
      </c>
      <c r="X125" s="390">
        <v>1E-3</v>
      </c>
      <c r="Y125" s="392">
        <v>1.1000000000000001</v>
      </c>
      <c r="Z125" s="392"/>
      <c r="AA125" s="470">
        <f>VLOOKUP($A125,'Well Survey WQ Data'!A86:AE263,23,FALSE)</f>
        <v>5.5</v>
      </c>
      <c r="AB125" s="471">
        <f>VLOOKUP($A125,'Well Survey WQ Data'!A86:AE263,24,FALSE)</f>
        <v>12.193170523317908</v>
      </c>
      <c r="AC125" s="394">
        <v>51.8</v>
      </c>
      <c r="AD125" s="296">
        <v>281</v>
      </c>
      <c r="AE125" s="390"/>
      <c r="AF125" s="296">
        <f t="shared" si="4"/>
        <v>859.83572445833317</v>
      </c>
      <c r="AG125" s="296">
        <f t="shared" si="5"/>
        <v>657.25599999999997</v>
      </c>
      <c r="AH125" s="201"/>
      <c r="AI125" s="205">
        <v>593</v>
      </c>
      <c r="AO125" s="198"/>
      <c r="AP125" s="199"/>
      <c r="AQ125" s="450" t="s">
        <v>7</v>
      </c>
      <c r="AR125" s="199"/>
      <c r="AS125" s="201"/>
      <c r="AT125" s="201"/>
      <c r="AU125" s="201"/>
      <c r="AV125" s="201"/>
      <c r="AW125" s="205"/>
      <c r="AX125" s="205"/>
      <c r="AY125" s="205"/>
      <c r="AZ125" s="205"/>
      <c r="BA125" s="205"/>
      <c r="BB125" s="205"/>
      <c r="BC125" s="205"/>
      <c r="BD125" s="205"/>
      <c r="BE125" s="205"/>
      <c r="BF125" s="211"/>
      <c r="BG125" s="211"/>
      <c r="BH125" s="212"/>
      <c r="BI125" s="199"/>
      <c r="BJ125" s="199"/>
      <c r="BK125" s="199"/>
      <c r="BL125" s="199"/>
      <c r="BM125" s="199"/>
      <c r="BN125" s="199"/>
      <c r="BO125" s="199"/>
      <c r="BP125" s="199"/>
      <c r="BQ125" s="199"/>
    </row>
    <row r="126" spans="1:69" ht="15" customHeight="1" x14ac:dyDescent="0.25">
      <c r="A126" s="201" t="s">
        <v>2336</v>
      </c>
      <c r="B126" s="226" t="s">
        <v>2222</v>
      </c>
      <c r="C126" s="204">
        <v>685340.63760000002</v>
      </c>
      <c r="D126" s="204">
        <v>6168526.9970000004</v>
      </c>
      <c r="E126" s="201" t="s">
        <v>2179</v>
      </c>
      <c r="F126" s="5"/>
      <c r="G126" s="205" t="s">
        <v>4595</v>
      </c>
      <c r="H126" s="205"/>
      <c r="I126" s="261"/>
      <c r="J126" s="386">
        <f>VLOOKUP($A126,'Well Survey WQ Data'!A87:AC274,7,FALSE)</f>
        <v>1E-3</v>
      </c>
      <c r="K126" s="469">
        <v>0.1</v>
      </c>
      <c r="L126" s="386">
        <v>7.0000000000000001E-3</v>
      </c>
      <c r="M126" s="392">
        <v>1.2E-2</v>
      </c>
      <c r="N126" s="476">
        <v>442.62850308333327</v>
      </c>
      <c r="O126" s="392">
        <v>0.17399999999999999</v>
      </c>
      <c r="P126" s="469" t="s">
        <v>4634</v>
      </c>
      <c r="Q126" s="296">
        <v>109</v>
      </c>
      <c r="R126" s="392">
        <v>0.83</v>
      </c>
      <c r="S126" s="385">
        <v>0.38</v>
      </c>
      <c r="T126" s="390">
        <v>2.5999999999999999E-2</v>
      </c>
      <c r="U126" s="469">
        <v>5.3999999999999999E-2</v>
      </c>
      <c r="V126" s="296">
        <v>48.3</v>
      </c>
      <c r="W126" s="390">
        <v>1E-3</v>
      </c>
      <c r="X126" s="390">
        <v>1E-3</v>
      </c>
      <c r="Y126" s="392"/>
      <c r="Z126" s="392"/>
      <c r="AA126" s="470">
        <f>VLOOKUP($A126,'Well Survey WQ Data'!A87:AE264,23,FALSE)</f>
        <v>2</v>
      </c>
      <c r="AB126" s="471">
        <f>VLOOKUP($A126,'Well Survey WQ Data'!A87:AE264,24,FALSE)</f>
        <v>10.417673762904949</v>
      </c>
      <c r="AC126" s="394">
        <v>20.9</v>
      </c>
      <c r="AD126" s="296">
        <v>169</v>
      </c>
      <c r="AE126" s="390">
        <v>2.5000000000000001E-2</v>
      </c>
      <c r="AF126" s="296">
        <f t="shared" si="4"/>
        <v>571.92425154166665</v>
      </c>
      <c r="AG126" s="296">
        <f t="shared" si="5"/>
        <v>471.49599999999998</v>
      </c>
      <c r="AH126" s="201"/>
      <c r="AI126" s="205">
        <v>622</v>
      </c>
      <c r="AJ126" s="201"/>
      <c r="AK126" s="201"/>
      <c r="AL126" s="201"/>
      <c r="AM126" s="201"/>
      <c r="AN126" s="201"/>
      <c r="AO126" s="201"/>
      <c r="AP126" s="201"/>
      <c r="AQ126" s="450" t="s">
        <v>1897</v>
      </c>
      <c r="AR126" s="201"/>
      <c r="AS126" s="201"/>
      <c r="AT126" s="201"/>
      <c r="AU126" s="201"/>
      <c r="AV126" s="201"/>
      <c r="AW126" s="205"/>
      <c r="AX126" s="205"/>
      <c r="AY126" s="205"/>
      <c r="AZ126" s="205"/>
      <c r="BA126" s="205"/>
      <c r="BB126" s="205"/>
      <c r="BC126" s="205"/>
      <c r="BD126" s="209"/>
      <c r="BE126" s="209"/>
      <c r="BF126" s="211"/>
      <c r="BG126" s="211"/>
      <c r="BH126" s="212"/>
      <c r="BI126" s="199"/>
      <c r="BJ126" s="199"/>
      <c r="BK126" s="199"/>
      <c r="BL126" s="199"/>
      <c r="BM126" s="199"/>
      <c r="BN126" s="199"/>
      <c r="BO126" s="199"/>
      <c r="BP126" s="199"/>
      <c r="BQ126" s="199"/>
    </row>
    <row r="127" spans="1:69" ht="15" customHeight="1" x14ac:dyDescent="0.25">
      <c r="A127" s="201" t="s">
        <v>2390</v>
      </c>
      <c r="B127" s="226" t="s">
        <v>2221</v>
      </c>
      <c r="C127" s="204">
        <v>637990.97210000001</v>
      </c>
      <c r="D127" s="204">
        <v>6187062.3859999999</v>
      </c>
      <c r="E127" s="201" t="s">
        <v>2179</v>
      </c>
      <c r="F127" s="5"/>
      <c r="G127" s="205" t="s">
        <v>431</v>
      </c>
      <c r="H127" s="205"/>
      <c r="I127" s="261"/>
      <c r="J127" s="386">
        <f>VLOOKUP($A127,'Well Survey WQ Data'!A88:AC275,7,FALSE)</f>
        <v>2E-3</v>
      </c>
      <c r="K127" s="469">
        <v>0.78</v>
      </c>
      <c r="L127" s="386">
        <v>8.9999999999999993E-3</v>
      </c>
      <c r="M127" s="392">
        <v>1.2E-2</v>
      </c>
      <c r="N127" s="476">
        <v>795.25672466666663</v>
      </c>
      <c r="O127" s="392">
        <v>0.38500000000000001</v>
      </c>
      <c r="P127" s="469" t="s">
        <v>4634</v>
      </c>
      <c r="Q127" s="296">
        <v>29.6</v>
      </c>
      <c r="R127" s="392">
        <v>0.4</v>
      </c>
      <c r="S127" s="385">
        <v>0.47</v>
      </c>
      <c r="T127" s="390">
        <v>9.7000000000000003E-2</v>
      </c>
      <c r="U127" s="469">
        <v>5.7000000000000002E-2</v>
      </c>
      <c r="V127" s="296">
        <v>12.9</v>
      </c>
      <c r="W127" s="395">
        <v>6.8000000000000005E-2</v>
      </c>
      <c r="X127" s="390">
        <v>1E-3</v>
      </c>
      <c r="Y127" s="392"/>
      <c r="Z127" s="392"/>
      <c r="AA127" s="470">
        <f>VLOOKUP($A127,'Well Survey WQ Data'!A88:AE265,23,FALSE)</f>
        <v>2.7</v>
      </c>
      <c r="AB127" s="471">
        <f>VLOOKUP($A127,'Well Survey WQ Data'!A88:AE265,24,FALSE)</f>
        <v>7.1447700961196157</v>
      </c>
      <c r="AC127" s="397">
        <v>309</v>
      </c>
      <c r="AD127" s="296">
        <v>212</v>
      </c>
      <c r="AE127" s="390">
        <v>1E-3</v>
      </c>
      <c r="AF127" s="296">
        <f t="shared" si="4"/>
        <v>965.18036233333328</v>
      </c>
      <c r="AG127" s="296">
        <f t="shared" si="5"/>
        <v>127.148</v>
      </c>
      <c r="AH127" s="201"/>
      <c r="AI127" s="239">
        <v>596</v>
      </c>
      <c r="AJ127" s="1">
        <v>215</v>
      </c>
      <c r="AK127" s="1" t="s">
        <v>1961</v>
      </c>
      <c r="AL127" s="2" t="s">
        <v>1961</v>
      </c>
      <c r="AM127" s="2" t="s">
        <v>1961</v>
      </c>
      <c r="AN127" s="2">
        <v>5</v>
      </c>
      <c r="AO127" s="164" t="s">
        <v>1961</v>
      </c>
      <c r="AP127" s="195" t="s">
        <v>2079</v>
      </c>
      <c r="AQ127" s="447" t="s">
        <v>1897</v>
      </c>
      <c r="AR127" s="195" t="s">
        <v>2167</v>
      </c>
      <c r="AS127" s="195"/>
      <c r="AT127" s="201"/>
      <c r="AU127" s="201"/>
      <c r="AV127" s="201"/>
      <c r="AW127" s="205"/>
      <c r="AX127" s="205"/>
      <c r="AY127" s="205"/>
      <c r="AZ127" s="205"/>
      <c r="BA127" s="205"/>
      <c r="BB127" s="205"/>
      <c r="BC127" s="205"/>
      <c r="BD127" s="209"/>
      <c r="BE127" s="209"/>
      <c r="BF127" s="211"/>
      <c r="BG127" s="211"/>
      <c r="BH127" s="212"/>
      <c r="BI127" s="199"/>
      <c r="BJ127" s="199"/>
      <c r="BK127" s="199"/>
      <c r="BL127" s="199"/>
      <c r="BM127" s="199"/>
      <c r="BN127" s="199"/>
      <c r="BO127" s="199"/>
      <c r="BP127" s="199"/>
      <c r="BQ127" s="199"/>
    </row>
    <row r="128" spans="1:69" ht="15" customHeight="1" x14ac:dyDescent="0.25">
      <c r="A128" s="232" t="s">
        <v>2354</v>
      </c>
      <c r="B128" s="236" t="s">
        <v>2465</v>
      </c>
      <c r="C128" s="229">
        <v>656130.7635</v>
      </c>
      <c r="D128" s="229">
        <v>6198130.574</v>
      </c>
      <c r="E128" s="201" t="s">
        <v>2179</v>
      </c>
      <c r="F128" s="5"/>
      <c r="G128" s="272" t="s">
        <v>4596</v>
      </c>
      <c r="H128" s="205"/>
      <c r="I128" s="261"/>
      <c r="J128" s="386">
        <f>VLOOKUP($A128,'Well Survey WQ Data'!A89:AC276,7,FALSE)</f>
        <v>1E-3</v>
      </c>
      <c r="K128" s="469">
        <v>1</v>
      </c>
      <c r="L128" s="387">
        <v>2.1999999999999999E-2</v>
      </c>
      <c r="M128" s="392">
        <v>1.6E-2</v>
      </c>
      <c r="N128" s="476">
        <v>672.2054923333335</v>
      </c>
      <c r="O128" s="392">
        <v>0.69199999999999995</v>
      </c>
      <c r="P128" s="469" t="s">
        <v>4634</v>
      </c>
      <c r="Q128" s="296">
        <v>4.5</v>
      </c>
      <c r="R128" s="392">
        <v>160</v>
      </c>
      <c r="S128" s="385">
        <v>0.6</v>
      </c>
      <c r="T128" s="395">
        <v>3.63</v>
      </c>
      <c r="U128" s="469">
        <v>7.0000000000000007E-2</v>
      </c>
      <c r="V128" s="296">
        <v>4.5999999999999996</v>
      </c>
      <c r="W128" s="395">
        <v>0.05</v>
      </c>
      <c r="X128" s="390">
        <v>1E-3</v>
      </c>
      <c r="Y128" s="392"/>
      <c r="Z128" s="392"/>
      <c r="AA128" s="470">
        <f>VLOOKUP($A128,'Well Survey WQ Data'!A89:AE266,23,FALSE)</f>
        <v>2.2999999999999998</v>
      </c>
      <c r="AB128" s="471">
        <f>VLOOKUP($A128,'Well Survey WQ Data'!A89:AE266,24,FALSE)</f>
        <v>7.9148650765396944</v>
      </c>
      <c r="AC128" s="397">
        <v>382</v>
      </c>
      <c r="AD128" s="296">
        <v>131</v>
      </c>
      <c r="AE128" s="390">
        <v>4.0000000000000001E-3</v>
      </c>
      <c r="AF128" s="296">
        <f t="shared" si="4"/>
        <v>1025.4247461666669</v>
      </c>
      <c r="AG128" s="296">
        <f t="shared" si="5"/>
        <v>30.201999999999998</v>
      </c>
      <c r="AH128" s="201"/>
      <c r="AI128" s="218">
        <v>593</v>
      </c>
      <c r="AO128" s="198"/>
      <c r="AP128" s="199"/>
      <c r="AQ128" s="450" t="s">
        <v>7</v>
      </c>
      <c r="AR128" s="199"/>
      <c r="AS128" s="201"/>
      <c r="AT128" s="201"/>
      <c r="AU128" s="201"/>
      <c r="AV128" s="201"/>
      <c r="AW128" s="205"/>
      <c r="AX128" s="205"/>
      <c r="AY128" s="205"/>
      <c r="AZ128" s="205"/>
      <c r="BA128" s="205"/>
      <c r="BB128" s="205"/>
      <c r="BC128" s="205"/>
      <c r="BD128" s="205"/>
      <c r="BE128" s="205"/>
      <c r="BF128" s="211"/>
      <c r="BG128" s="211"/>
      <c r="BH128" s="212"/>
      <c r="BI128" s="199"/>
      <c r="BJ128" s="199"/>
      <c r="BK128" s="199"/>
      <c r="BL128" s="199"/>
      <c r="BM128" s="199"/>
      <c r="BN128" s="199"/>
      <c r="BO128" s="199"/>
      <c r="BP128" s="199"/>
      <c r="BQ128" s="199"/>
    </row>
    <row r="129" spans="1:69" ht="15" customHeight="1" x14ac:dyDescent="0.25">
      <c r="A129" s="304" t="s">
        <v>4156</v>
      </c>
      <c r="B129" s="304" t="s">
        <v>4155</v>
      </c>
      <c r="C129" s="376">
        <v>670808.63753430999</v>
      </c>
      <c r="D129" s="376">
        <v>6178275.2283057999</v>
      </c>
      <c r="E129" s="201" t="s">
        <v>2179</v>
      </c>
      <c r="F129" s="5"/>
      <c r="G129" s="272" t="s">
        <v>4597</v>
      </c>
      <c r="H129" s="205"/>
      <c r="I129" s="261"/>
      <c r="J129" s="386">
        <f>VLOOKUP($A129,'Well Survey WQ Data'!A90:AC277,7,FALSE)</f>
        <v>1.5890853488400001E-2</v>
      </c>
      <c r="K129" s="469">
        <v>0.38</v>
      </c>
      <c r="L129" s="386">
        <f>VLOOKUP($A129,'WQ Info from Dirk'!$A$5:$AQ$232,28,FALSE)</f>
        <v>3.0000000000000001E-3</v>
      </c>
      <c r="M129" s="392">
        <v>0.59399999999999997</v>
      </c>
      <c r="N129" s="476">
        <v>902.03671966666695</v>
      </c>
      <c r="O129" s="392">
        <v>0.67200000000000004</v>
      </c>
      <c r="P129" s="469">
        <v>1.518</v>
      </c>
      <c r="Q129" s="296">
        <v>2.2000000000000002</v>
      </c>
      <c r="R129" s="392">
        <v>1.6649</v>
      </c>
      <c r="S129" s="385">
        <f>VLOOKUP($A129,'WQ Info from Dirk'!$A$5:$AQ$232,18,FALSE)</f>
        <v>1.3440000000000001</v>
      </c>
      <c r="T129" s="395">
        <v>1.476</v>
      </c>
      <c r="U129" s="469">
        <v>0.09</v>
      </c>
      <c r="V129" s="296">
        <v>0.63</v>
      </c>
      <c r="W129" s="390">
        <v>1.0999999999999999E-2</v>
      </c>
      <c r="X129" s="390">
        <v>1E-3</v>
      </c>
      <c r="Y129" s="392"/>
      <c r="Z129" s="392"/>
      <c r="AA129" s="470">
        <f>VLOOKUP($A129,'Well Survey WQ Data'!A90:AE267,23,FALSE)</f>
        <v>1.2</v>
      </c>
      <c r="AB129" s="471">
        <f>VLOOKUP($A129,'Well Survey WQ Data'!A90:AE267,24,FALSE)</f>
        <v>6.674156496974013</v>
      </c>
      <c r="AC129" s="397">
        <v>331</v>
      </c>
      <c r="AD129" s="385">
        <f>VLOOKUP($A129,'WQ Info from Dirk'!$A$5:$AQ$232,23,FALSE)</f>
        <v>0.67</v>
      </c>
      <c r="AE129" s="390">
        <v>3.0000000000000001E-3</v>
      </c>
      <c r="AF129" s="296">
        <f t="shared" si="4"/>
        <v>791.87525983333353</v>
      </c>
      <c r="AG129" s="296">
        <f t="shared" si="5"/>
        <v>8.095600000000001</v>
      </c>
      <c r="AH129" s="201"/>
      <c r="AI129" s="218"/>
      <c r="AO129" s="198"/>
      <c r="AP129" s="199"/>
      <c r="AQ129" s="451" t="s">
        <v>7</v>
      </c>
      <c r="AR129" s="199"/>
      <c r="AS129" s="201"/>
      <c r="AT129" s="201"/>
      <c r="AU129" s="201"/>
      <c r="AV129" s="201"/>
      <c r="AW129" s="205"/>
      <c r="AX129" s="205"/>
      <c r="AY129" s="205"/>
      <c r="AZ129" s="205"/>
      <c r="BA129" s="205"/>
      <c r="BB129" s="205"/>
      <c r="BC129" s="205"/>
      <c r="BD129" s="205"/>
      <c r="BE129" s="205"/>
      <c r="BF129" s="211"/>
      <c r="BG129" s="211"/>
      <c r="BH129" s="212"/>
      <c r="BI129" s="199"/>
      <c r="BJ129" s="199"/>
      <c r="BK129" s="199"/>
      <c r="BL129" s="199"/>
      <c r="BM129" s="199"/>
      <c r="BN129" s="199"/>
      <c r="BO129" s="199"/>
      <c r="BP129" s="199"/>
      <c r="BQ129" s="199"/>
    </row>
    <row r="130" spans="1:69" ht="15" customHeight="1" x14ac:dyDescent="0.25">
      <c r="A130" s="201" t="s">
        <v>2258</v>
      </c>
      <c r="B130" s="226" t="s">
        <v>2218</v>
      </c>
      <c r="C130" s="204">
        <v>633692.10685890005</v>
      </c>
      <c r="D130" s="204">
        <v>6178808.9568332396</v>
      </c>
      <c r="E130" s="201" t="s">
        <v>2179</v>
      </c>
      <c r="F130" s="5"/>
      <c r="G130" s="272" t="s">
        <v>4598</v>
      </c>
      <c r="H130" s="272"/>
      <c r="I130" s="398"/>
      <c r="J130" s="386">
        <f>VLOOKUP($A130,'Well Survey WQ Data'!A91:AC278,7,FALSE)</f>
        <v>3.4230566540499998E-3</v>
      </c>
      <c r="K130" s="469">
        <v>1.54</v>
      </c>
      <c r="L130" s="386">
        <v>6.9999999999999993E-3</v>
      </c>
      <c r="M130" s="392">
        <v>4.0000000000000001E-3</v>
      </c>
      <c r="N130" s="476">
        <v>798.18046262499979</v>
      </c>
      <c r="O130" s="392">
        <v>0.46899999999999997</v>
      </c>
      <c r="P130" s="469" t="s">
        <v>4634</v>
      </c>
      <c r="Q130" s="296">
        <v>221.5</v>
      </c>
      <c r="R130" s="392">
        <v>2.819</v>
      </c>
      <c r="S130" s="391">
        <v>2.2395</v>
      </c>
      <c r="T130" s="395">
        <v>5.9219999999999997</v>
      </c>
      <c r="U130" s="469">
        <v>0.13650000000000001</v>
      </c>
      <c r="V130" s="296">
        <v>72.300000000000011</v>
      </c>
      <c r="W130" s="395">
        <v>0.29300000000000004</v>
      </c>
      <c r="X130" s="390">
        <v>1E-3</v>
      </c>
      <c r="Y130" s="392"/>
      <c r="Z130" s="392"/>
      <c r="AA130" s="470">
        <f>VLOOKUP($A130,'Well Survey WQ Data'!A91:AE268,23,FALSE)</f>
        <v>5.8000000000000007</v>
      </c>
      <c r="AB130" s="471">
        <f>VLOOKUP($A130,'Well Survey WQ Data'!A91:AE268,24,FALSE)</f>
        <v>9.2304440014239937</v>
      </c>
      <c r="AC130" s="397">
        <v>609</v>
      </c>
      <c r="AD130" s="389">
        <v>1516.5</v>
      </c>
      <c r="AE130" s="390">
        <v>4.5000000000000005E-3</v>
      </c>
      <c r="AF130" s="296">
        <f t="shared" si="4"/>
        <v>2835.6397313125003</v>
      </c>
      <c r="AG130" s="296">
        <f t="shared" si="5"/>
        <v>851.62599999999998</v>
      </c>
      <c r="AH130" s="201"/>
      <c r="AI130" s="239">
        <v>591</v>
      </c>
      <c r="AK130" s="201"/>
      <c r="AL130" s="201"/>
      <c r="AM130" s="201"/>
      <c r="AO130" s="201"/>
      <c r="AP130" s="201"/>
      <c r="AQ130" s="450" t="s">
        <v>7</v>
      </c>
      <c r="AR130" s="201"/>
      <c r="AS130" s="201"/>
      <c r="AT130" s="201"/>
      <c r="AU130" s="201"/>
      <c r="AV130" s="201"/>
      <c r="AW130" s="205"/>
      <c r="AX130" s="205"/>
      <c r="AY130" s="205"/>
      <c r="AZ130" s="205"/>
      <c r="BA130" s="205"/>
      <c r="BB130" s="205"/>
      <c r="BC130" s="205"/>
      <c r="BD130" s="209"/>
      <c r="BE130" s="209"/>
      <c r="BF130" s="211"/>
      <c r="BG130" s="211"/>
      <c r="BH130" s="212"/>
      <c r="BI130" s="199"/>
      <c r="BJ130" s="199"/>
      <c r="BK130" s="199"/>
      <c r="BL130" s="199"/>
      <c r="BM130" s="199"/>
      <c r="BN130" s="199"/>
      <c r="BO130" s="199"/>
      <c r="BP130" s="199"/>
      <c r="BQ130" s="199"/>
    </row>
    <row r="131" spans="1:69" ht="15" customHeight="1" x14ac:dyDescent="0.25">
      <c r="A131" s="232" t="s">
        <v>2304</v>
      </c>
      <c r="B131" s="235" t="s">
        <v>2444</v>
      </c>
      <c r="C131" s="229">
        <v>680955.23661827995</v>
      </c>
      <c r="D131" s="229">
        <v>6155988.9117831402</v>
      </c>
      <c r="E131" s="201" t="s">
        <v>2179</v>
      </c>
      <c r="F131" s="5"/>
      <c r="G131" s="205" t="s">
        <v>4599</v>
      </c>
      <c r="H131" s="205"/>
      <c r="I131" s="261"/>
      <c r="J131" s="386">
        <f>VLOOKUP($A131,'Well Survey WQ Data'!A92:AC279,7,FALSE)</f>
        <v>1E-3</v>
      </c>
      <c r="K131" s="469">
        <v>0.61</v>
      </c>
      <c r="L131" s="386">
        <v>1.5E-3</v>
      </c>
      <c r="M131" s="392">
        <v>1.4E-2</v>
      </c>
      <c r="N131" s="476">
        <v>915.25710000000004</v>
      </c>
      <c r="O131" s="392">
        <v>0.5655</v>
      </c>
      <c r="P131" s="469" t="s">
        <v>4634</v>
      </c>
      <c r="Q131" s="296">
        <v>167.5</v>
      </c>
      <c r="R131" s="392">
        <v>0.26</v>
      </c>
      <c r="S131" s="385"/>
      <c r="T131" s="390">
        <v>8.6499999999999994E-2</v>
      </c>
      <c r="U131" s="469">
        <v>4.1500000000000002E-2</v>
      </c>
      <c r="V131" s="296">
        <v>72.95</v>
      </c>
      <c r="W131" s="390">
        <v>4.2000000000000003E-2</v>
      </c>
      <c r="X131" s="390">
        <v>1E-3</v>
      </c>
      <c r="Y131" s="392"/>
      <c r="Z131" s="392"/>
      <c r="AA131" s="470">
        <f>VLOOKUP($A131,'Well Survey WQ Data'!A92:AE269,23,FALSE)</f>
        <v>3.55</v>
      </c>
      <c r="AB131" s="471">
        <f>VLOOKUP($A131,'Well Survey WQ Data'!A92:AE269,24,FALSE)</f>
        <v>10.802721253114989</v>
      </c>
      <c r="AC131" s="394">
        <v>130.55000000000001</v>
      </c>
      <c r="AD131" s="296">
        <v>202</v>
      </c>
      <c r="AE131" s="390">
        <v>1E-3</v>
      </c>
      <c r="AF131" s="296">
        <f t="shared" si="4"/>
        <v>1035.0905500000001</v>
      </c>
      <c r="AG131" s="296">
        <f t="shared" si="5"/>
        <v>719.30400000000009</v>
      </c>
      <c r="AH131" s="201"/>
      <c r="AI131" s="239">
        <v>622</v>
      </c>
      <c r="AO131" s="164"/>
      <c r="AP131" s="159"/>
      <c r="AQ131" s="450" t="s">
        <v>7</v>
      </c>
      <c r="AT131" s="201"/>
      <c r="AU131" s="201"/>
      <c r="AV131" s="201"/>
      <c r="AW131" s="205"/>
      <c r="AX131" s="205"/>
      <c r="AY131" s="205"/>
      <c r="AZ131" s="205"/>
      <c r="BA131" s="205"/>
      <c r="BB131" s="205"/>
      <c r="BC131" s="205"/>
      <c r="BD131" s="205"/>
      <c r="BE131" s="205"/>
      <c r="BF131" s="211"/>
      <c r="BG131" s="211"/>
      <c r="BH131" s="212"/>
      <c r="BI131" s="199"/>
      <c r="BJ131" s="199"/>
      <c r="BK131" s="199"/>
      <c r="BL131" s="199"/>
      <c r="BM131" s="199"/>
      <c r="BN131" s="199"/>
      <c r="BO131" s="199"/>
      <c r="BP131" s="199"/>
      <c r="BQ131" s="199"/>
    </row>
    <row r="132" spans="1:69" ht="15" customHeight="1" x14ac:dyDescent="0.25">
      <c r="A132" s="269" t="s">
        <v>2282</v>
      </c>
      <c r="B132" s="266" t="s">
        <v>2449</v>
      </c>
      <c r="C132" s="271">
        <v>656875.52706092002</v>
      </c>
      <c r="D132" s="271">
        <v>6168954.7472120402</v>
      </c>
      <c r="E132" s="201" t="s">
        <v>2179</v>
      </c>
      <c r="F132" s="5"/>
      <c r="G132" s="205" t="s">
        <v>869</v>
      </c>
      <c r="H132" s="205"/>
      <c r="I132" s="261"/>
      <c r="J132" s="386">
        <f>VLOOKUP($A132,'Well Survey WQ Data'!A93:AC280,7,FALSE)</f>
        <v>5.0302561568000004E-3</v>
      </c>
      <c r="K132" s="469">
        <v>1.4500000000000002</v>
      </c>
      <c r="L132" s="386">
        <v>6.0000000000000001E-3</v>
      </c>
      <c r="M132" s="392">
        <v>4.5000000000000005E-3</v>
      </c>
      <c r="N132" s="476">
        <v>616.01887591666673</v>
      </c>
      <c r="O132" s="392">
        <v>0.4955</v>
      </c>
      <c r="P132" s="469" t="s">
        <v>4634</v>
      </c>
      <c r="Q132" s="296">
        <v>428.5</v>
      </c>
      <c r="R132" s="392">
        <v>7.02135</v>
      </c>
      <c r="S132" s="391">
        <v>1.9629000000000001</v>
      </c>
      <c r="T132" s="395">
        <v>4.4319999999999995</v>
      </c>
      <c r="U132" s="469">
        <v>0.20250000000000001</v>
      </c>
      <c r="V132" s="296">
        <v>124</v>
      </c>
      <c r="W132" s="395">
        <v>7.2070000000000007</v>
      </c>
      <c r="X132" s="390">
        <v>1E-3</v>
      </c>
      <c r="Y132" s="392"/>
      <c r="Z132" s="392"/>
      <c r="AA132" s="470">
        <f>VLOOKUP($A132,'Well Survey WQ Data'!A93:AE270,23,FALSE)</f>
        <v>7.1</v>
      </c>
      <c r="AB132" s="471">
        <f>VLOOKUP($A132,'Well Survey WQ Data'!A93:AE270,24,FALSE)</f>
        <v>14.760153791384834</v>
      </c>
      <c r="AC132" s="397">
        <v>261.5</v>
      </c>
      <c r="AD132" s="389">
        <v>1793.5</v>
      </c>
      <c r="AE132" s="390">
        <v>8.5499999999999993E-2</v>
      </c>
      <c r="AF132" s="296">
        <f t="shared" si="4"/>
        <v>2936.521187958333</v>
      </c>
      <c r="AG132" s="296">
        <f t="shared" si="5"/>
        <v>1582.13</v>
      </c>
      <c r="AH132" s="1">
        <v>850</v>
      </c>
      <c r="AI132" s="239">
        <v>850</v>
      </c>
      <c r="AJ132" s="1">
        <v>280</v>
      </c>
      <c r="AK132" s="1">
        <v>70.099999999999994</v>
      </c>
      <c r="AL132" s="2">
        <v>21.365437366656504</v>
      </c>
      <c r="AM132" s="2">
        <v>707.63456263334353</v>
      </c>
      <c r="AN132" s="2">
        <v>50</v>
      </c>
      <c r="AO132" s="164"/>
      <c r="AP132" s="199" t="s">
        <v>42</v>
      </c>
      <c r="AQ132" s="447" t="s">
        <v>1897</v>
      </c>
      <c r="AR132" s="199" t="s">
        <v>2185</v>
      </c>
      <c r="AS132" s="199"/>
      <c r="AW132" s="205"/>
      <c r="AX132" s="205"/>
      <c r="AY132" s="205"/>
      <c r="AZ132" s="205"/>
      <c r="BA132" s="205"/>
      <c r="BB132" s="205"/>
      <c r="BC132" s="205"/>
      <c r="BD132" s="205"/>
      <c r="BE132" s="205"/>
      <c r="BF132" s="211"/>
      <c r="BG132" s="211"/>
      <c r="BH132" s="212"/>
      <c r="BI132" s="199"/>
      <c r="BJ132" s="199"/>
      <c r="BK132" s="199"/>
      <c r="BL132" s="199"/>
      <c r="BM132" s="199"/>
      <c r="BN132" s="199"/>
      <c r="BO132" s="199"/>
      <c r="BP132" s="199"/>
      <c r="BQ132" s="199"/>
    </row>
    <row r="133" spans="1:69" ht="15" customHeight="1" x14ac:dyDescent="0.25">
      <c r="A133" s="232" t="s">
        <v>2374</v>
      </c>
      <c r="B133" s="236" t="s">
        <v>2472</v>
      </c>
      <c r="C133" s="229">
        <v>614064.73459999997</v>
      </c>
      <c r="D133" s="229">
        <v>6176121.1619999995</v>
      </c>
      <c r="E133" s="201" t="s">
        <v>2179</v>
      </c>
      <c r="F133" s="5"/>
      <c r="G133" s="205" t="s">
        <v>4600</v>
      </c>
      <c r="H133" s="205"/>
      <c r="I133" s="261"/>
      <c r="J133" s="386">
        <f>VLOOKUP($A133,'Well Survey WQ Data'!A94:AC281,7,FALSE)</f>
        <v>1.0999999999999999E-2</v>
      </c>
      <c r="K133" s="469">
        <v>0.48</v>
      </c>
      <c r="L133" s="386">
        <v>4.0000000000000001E-3</v>
      </c>
      <c r="M133" s="392">
        <v>3.5999999999999997E-2</v>
      </c>
      <c r="N133" s="476">
        <v>603.30697174999989</v>
      </c>
      <c r="O133" s="392">
        <v>0.121</v>
      </c>
      <c r="P133" s="469">
        <v>0.18</v>
      </c>
      <c r="Q133" s="296">
        <v>86.1</v>
      </c>
      <c r="R133" s="392">
        <v>0.86</v>
      </c>
      <c r="S133" s="385">
        <v>0.2</v>
      </c>
      <c r="T133" s="390">
        <v>2E-3</v>
      </c>
      <c r="U133" s="469">
        <v>0.03</v>
      </c>
      <c r="V133" s="296">
        <v>58.5</v>
      </c>
      <c r="W133" s="395">
        <v>8.6999999999999994E-2</v>
      </c>
      <c r="X133" s="390">
        <v>1E-3</v>
      </c>
      <c r="Y133" s="392"/>
      <c r="Z133" s="392"/>
      <c r="AA133" s="470">
        <f>VLOOKUP($A133,'Well Survey WQ Data'!A94:AE271,23,FALSE)</f>
        <v>3.3</v>
      </c>
      <c r="AB133" s="471">
        <f>VLOOKUP($A133,'Well Survey WQ Data'!A94:AE271,24,FALSE)</f>
        <v>8.8560922748308997</v>
      </c>
      <c r="AC133" s="394">
        <v>67</v>
      </c>
      <c r="AD133" s="296">
        <v>152</v>
      </c>
      <c r="AE133" s="390">
        <v>3.4000000000000002E-2</v>
      </c>
      <c r="AF133" s="296">
        <f t="shared" si="4"/>
        <v>669.73648587499986</v>
      </c>
      <c r="AG133" s="296">
        <f t="shared" si="5"/>
        <v>456.27</v>
      </c>
      <c r="AI133" s="239">
        <v>589</v>
      </c>
      <c r="AJ133" s="1">
        <v>200</v>
      </c>
      <c r="AO133" s="164"/>
      <c r="AP133" s="159" t="s">
        <v>1975</v>
      </c>
      <c r="AQ133" s="452" t="s">
        <v>7</v>
      </c>
      <c r="AR133" s="161"/>
      <c r="AS133" s="1">
        <v>36</v>
      </c>
      <c r="AT133" s="201"/>
      <c r="AU133" s="201"/>
      <c r="AV133" s="201"/>
      <c r="AW133" s="205"/>
      <c r="AX133" s="205"/>
      <c r="AY133" s="205"/>
      <c r="AZ133" s="205"/>
      <c r="BA133" s="205"/>
      <c r="BB133" s="205"/>
      <c r="BC133" s="205"/>
      <c r="BD133" s="205"/>
      <c r="BE133" s="205"/>
      <c r="BF133" s="211"/>
      <c r="BG133" s="211"/>
      <c r="BH133" s="212"/>
      <c r="BI133" s="199"/>
      <c r="BJ133" s="199"/>
      <c r="BK133" s="199"/>
      <c r="BL133" s="199"/>
      <c r="BM133" s="199"/>
      <c r="BN133" s="199"/>
      <c r="BO133" s="199"/>
      <c r="BP133" s="199"/>
      <c r="BQ133" s="199"/>
    </row>
    <row r="134" spans="1:69" ht="15" customHeight="1" x14ac:dyDescent="0.25">
      <c r="A134" s="232" t="s">
        <v>2382</v>
      </c>
      <c r="B134" s="236" t="s">
        <v>2476</v>
      </c>
      <c r="C134" s="229">
        <v>651003.06599999999</v>
      </c>
      <c r="D134" s="229">
        <v>6191761.4699999997</v>
      </c>
      <c r="E134" s="201" t="s">
        <v>2179</v>
      </c>
      <c r="F134" s="5"/>
      <c r="G134" s="205" t="s">
        <v>967</v>
      </c>
      <c r="H134" s="205"/>
      <c r="I134" s="261"/>
      <c r="J134" s="386">
        <f>VLOOKUP($A134,'Well Survey WQ Data'!A95:AC282,7,FALSE)</f>
        <v>4.4999999999999998E-2</v>
      </c>
      <c r="K134" s="469" t="s">
        <v>4634</v>
      </c>
      <c r="L134" s="386">
        <v>5.0000000000000001E-3</v>
      </c>
      <c r="M134" s="392">
        <v>2.4E-2</v>
      </c>
      <c r="N134" s="476">
        <v>130.67837483333335</v>
      </c>
      <c r="O134" s="392">
        <v>0.108</v>
      </c>
      <c r="P134" s="469" t="s">
        <v>4634</v>
      </c>
      <c r="Q134" s="296">
        <v>63.6</v>
      </c>
      <c r="R134" s="392">
        <v>0.18</v>
      </c>
      <c r="S134" s="385">
        <v>0.97</v>
      </c>
      <c r="T134" s="390">
        <v>2E-3</v>
      </c>
      <c r="U134" s="469">
        <v>8.6999999999999994E-2</v>
      </c>
      <c r="V134" s="296">
        <v>12.4</v>
      </c>
      <c r="W134" s="390">
        <v>1E-3</v>
      </c>
      <c r="X134" s="390">
        <v>2E-3</v>
      </c>
      <c r="Y134" s="392">
        <v>1.8</v>
      </c>
      <c r="Z134" s="392"/>
      <c r="AA134" s="470">
        <f>VLOOKUP($A134,'Well Survey WQ Data'!A95:AE272,23,FALSE)</f>
        <v>1.1000000000000001</v>
      </c>
      <c r="AB134" s="471">
        <f>VLOOKUP($A134,'Well Survey WQ Data'!A95:AE272,24,FALSE)</f>
        <v>17.562443859024565</v>
      </c>
      <c r="AC134" s="394">
        <v>5.8</v>
      </c>
      <c r="AD134" s="296">
        <v>113</v>
      </c>
      <c r="AE134" s="390">
        <v>3.4000000000000002E-2</v>
      </c>
      <c r="AF134" s="296">
        <f t="shared" si="4"/>
        <v>264.29918741666671</v>
      </c>
      <c r="AG134" s="296">
        <f t="shared" si="5"/>
        <v>210.08799999999999</v>
      </c>
      <c r="AI134" s="239">
        <v>593</v>
      </c>
      <c r="AJ134" s="1">
        <v>16</v>
      </c>
      <c r="AK134" s="1">
        <v>0.3</v>
      </c>
      <c r="AL134" s="2">
        <v>0.10057909174032308</v>
      </c>
      <c r="AM134" s="2">
        <v>803.89942090825969</v>
      </c>
      <c r="AN134" s="2">
        <v>0.26</v>
      </c>
      <c r="AP134" s="399" t="s">
        <v>3</v>
      </c>
      <c r="AQ134" s="452" t="s">
        <v>1897</v>
      </c>
      <c r="AS134" s="1">
        <v>10</v>
      </c>
      <c r="AT134" s="201"/>
      <c r="AU134" s="201"/>
      <c r="AV134" s="201"/>
      <c r="AW134" s="205"/>
      <c r="AX134" s="205"/>
      <c r="AY134" s="205"/>
      <c r="AZ134" s="205"/>
      <c r="BA134" s="205"/>
      <c r="BB134" s="205"/>
      <c r="BC134" s="205"/>
      <c r="BD134" s="205"/>
      <c r="BE134" s="205"/>
      <c r="BF134" s="211"/>
      <c r="BG134" s="211"/>
      <c r="BH134" s="212"/>
      <c r="BI134" s="199"/>
      <c r="BJ134" s="199"/>
      <c r="BK134" s="199"/>
      <c r="BL134" s="199"/>
      <c r="BM134" s="199"/>
      <c r="BN134" s="199"/>
      <c r="BO134" s="199"/>
      <c r="BP134" s="199"/>
      <c r="BQ134" s="199"/>
    </row>
    <row r="135" spans="1:69" ht="15" customHeight="1" x14ac:dyDescent="0.25">
      <c r="A135" s="304" t="s">
        <v>4166</v>
      </c>
      <c r="B135" s="304" t="s">
        <v>4165</v>
      </c>
      <c r="C135" s="376">
        <v>559349.54200000002</v>
      </c>
      <c r="D135" s="376">
        <v>6212563.7470000004</v>
      </c>
      <c r="E135" s="201" t="s">
        <v>2179</v>
      </c>
      <c r="F135" s="5"/>
      <c r="G135" s="205" t="s">
        <v>2184</v>
      </c>
      <c r="H135" s="205"/>
      <c r="I135" s="261"/>
      <c r="J135" s="386">
        <f>VLOOKUP($A135,'Well Survey WQ Data'!A96:AC283,7,FALSE)</f>
        <v>2.5982328995999998E-3</v>
      </c>
      <c r="K135" s="469">
        <v>0.01</v>
      </c>
      <c r="L135" s="386">
        <f>VLOOKUP($A135,'WQ Info from Dirk'!$A$5:$AQ$232,28,FALSE)</f>
        <v>5.0000000000000001E-3</v>
      </c>
      <c r="M135" s="392">
        <v>0.20300000000000001</v>
      </c>
      <c r="N135" s="476">
        <v>535.67964158333336</v>
      </c>
      <c r="O135" s="392">
        <v>1.7999999999999999E-2</v>
      </c>
      <c r="P135" s="469" t="s">
        <v>4634</v>
      </c>
      <c r="Q135" s="296">
        <v>103</v>
      </c>
      <c r="R135" s="392">
        <v>0.27479999999999999</v>
      </c>
      <c r="S135" s="385">
        <f>VLOOKUP($A135,'WQ Info from Dirk'!$A$5:$AQ$232,18,FALSE)</f>
        <v>0.20200000000000001</v>
      </c>
      <c r="T135" s="395">
        <v>0.57899999999999996</v>
      </c>
      <c r="U135" s="469">
        <v>1.4999999999999999E-2</v>
      </c>
      <c r="V135" s="296">
        <v>42.7</v>
      </c>
      <c r="W135" s="395">
        <v>0.17299999999999999</v>
      </c>
      <c r="X135" s="390">
        <v>3.0000000000000001E-3</v>
      </c>
      <c r="Y135" s="392"/>
      <c r="Z135" s="392"/>
      <c r="AA135" s="470">
        <f>VLOOKUP($A135,'Well Survey WQ Data'!A96:AE273,23,FALSE)</f>
        <v>1.6</v>
      </c>
      <c r="AB135" s="471">
        <f>VLOOKUP($A135,'Well Survey WQ Data'!A96:AE273,24,FALSE)</f>
        <v>18.824543965824141</v>
      </c>
      <c r="AC135" s="394">
        <v>4.0999999999999996</v>
      </c>
      <c r="AD135" s="296">
        <f>VLOOKUP($A135,'WQ Info from Dirk'!$A$5:$AQ$232,23,FALSE)</f>
        <v>13.07</v>
      </c>
      <c r="AE135" s="390">
        <v>2E-3</v>
      </c>
      <c r="AF135" s="296">
        <f t="shared" si="4"/>
        <v>433.38362079166671</v>
      </c>
      <c r="AG135" s="296">
        <f t="shared" si="5"/>
        <v>433.42399999999998</v>
      </c>
      <c r="AP135" s="237"/>
      <c r="AQ135" s="452" t="s">
        <v>1897</v>
      </c>
      <c r="AT135" s="201"/>
      <c r="AU135" s="201"/>
      <c r="AV135" s="201"/>
      <c r="AW135" s="205"/>
      <c r="AX135" s="205"/>
      <c r="AY135" s="205"/>
      <c r="AZ135" s="205"/>
      <c r="BA135" s="205"/>
      <c r="BB135" s="205"/>
      <c r="BC135" s="205"/>
      <c r="BD135" s="205"/>
      <c r="BE135" s="205"/>
      <c r="BF135" s="211"/>
      <c r="BG135" s="211"/>
      <c r="BH135" s="212"/>
      <c r="BI135" s="199"/>
      <c r="BJ135" s="199"/>
      <c r="BK135" s="199"/>
      <c r="BL135" s="199"/>
      <c r="BM135" s="199"/>
      <c r="BN135" s="199"/>
      <c r="BO135" s="199"/>
      <c r="BP135" s="199"/>
      <c r="BQ135" s="199"/>
    </row>
    <row r="136" spans="1:69" ht="15" customHeight="1" x14ac:dyDescent="0.25">
      <c r="A136" s="304" t="s">
        <v>4168</v>
      </c>
      <c r="B136" s="304" t="s">
        <v>4167</v>
      </c>
      <c r="C136" s="376">
        <v>558955.70955688995</v>
      </c>
      <c r="D136" s="376">
        <v>6212223.8530305997</v>
      </c>
      <c r="E136" s="201" t="s">
        <v>2179</v>
      </c>
      <c r="F136" s="5"/>
      <c r="G136" s="205" t="s">
        <v>2184</v>
      </c>
      <c r="H136" s="205"/>
      <c r="I136" s="261"/>
      <c r="J136" s="386">
        <f>VLOOKUP($A136,'Well Survey WQ Data'!A97:AC284,7,FALSE)</f>
        <v>1E-3</v>
      </c>
      <c r="K136" s="469">
        <v>0.02</v>
      </c>
      <c r="L136" s="386">
        <f>VLOOKUP($A136,'WQ Info from Dirk'!$A$5:$AQ$232,28,FALSE)</f>
        <v>8.0000000000000002E-3</v>
      </c>
      <c r="M136" s="392">
        <v>0.19800000000000001</v>
      </c>
      <c r="N136" s="476">
        <v>558.05259291666653</v>
      </c>
      <c r="O136" s="392">
        <v>2.3E-2</v>
      </c>
      <c r="P136" s="469" t="s">
        <v>4634</v>
      </c>
      <c r="Q136" s="296">
        <v>89.2</v>
      </c>
      <c r="R136" s="392">
        <v>0.20100000000000001</v>
      </c>
      <c r="S136" s="385">
        <f>VLOOKUP($A136,'WQ Info from Dirk'!$A$5:$AQ$232,18,FALSE)</f>
        <v>0.115</v>
      </c>
      <c r="T136" s="395">
        <v>2.89</v>
      </c>
      <c r="U136" s="469">
        <v>1.6E-2</v>
      </c>
      <c r="V136" s="296">
        <v>49.1</v>
      </c>
      <c r="W136" s="395">
        <v>7.3999999999999996E-2</v>
      </c>
      <c r="X136" s="390">
        <v>4.0000000000000001E-3</v>
      </c>
      <c r="Y136" s="392"/>
      <c r="Z136" s="392"/>
      <c r="AA136" s="470">
        <f>VLOOKUP($A136,'Well Survey WQ Data'!A97:AE274,23,FALSE)</f>
        <v>1.8</v>
      </c>
      <c r="AB136" s="471">
        <f>VLOOKUP($A136,'Well Survey WQ Data'!A97:AE274,24,FALSE)</f>
        <v>22.910325667497332</v>
      </c>
      <c r="AC136" s="394">
        <v>5.2</v>
      </c>
      <c r="AD136" s="296">
        <f>VLOOKUP($A136,'WQ Info from Dirk'!$A$5:$AQ$232,23,FALSE)</f>
        <v>12.962</v>
      </c>
      <c r="AE136" s="390">
        <v>0.02</v>
      </c>
      <c r="AF136" s="296">
        <f t="shared" si="4"/>
        <v>440.51729645833331</v>
      </c>
      <c r="AG136" s="296">
        <f t="shared" si="5"/>
        <v>425.29200000000003</v>
      </c>
      <c r="AP136" s="237"/>
      <c r="AQ136" s="452" t="s">
        <v>1897</v>
      </c>
      <c r="AT136" s="201"/>
      <c r="AU136" s="201"/>
      <c r="AV136" s="201"/>
      <c r="AW136" s="205"/>
      <c r="AX136" s="205"/>
      <c r="AY136" s="205"/>
      <c r="AZ136" s="205"/>
      <c r="BA136" s="205"/>
      <c r="BB136" s="205"/>
      <c r="BC136" s="205"/>
      <c r="BD136" s="205"/>
      <c r="BE136" s="205"/>
      <c r="BF136" s="211"/>
      <c r="BG136" s="211"/>
      <c r="BH136" s="212"/>
      <c r="BI136" s="199"/>
      <c r="BJ136" s="199"/>
      <c r="BK136" s="199"/>
      <c r="BL136" s="199"/>
      <c r="BM136" s="199"/>
      <c r="BN136" s="199"/>
      <c r="BO136" s="199"/>
      <c r="BP136" s="199"/>
      <c r="BQ136" s="199"/>
    </row>
    <row r="137" spans="1:69" ht="15" customHeight="1" x14ac:dyDescent="0.25">
      <c r="A137" s="201" t="s">
        <v>2238</v>
      </c>
      <c r="B137" s="226" t="s">
        <v>2219</v>
      </c>
      <c r="C137" s="204">
        <v>627831.89698523004</v>
      </c>
      <c r="D137" s="204">
        <v>6180462.3562353104</v>
      </c>
      <c r="E137" s="201" t="s">
        <v>2179</v>
      </c>
      <c r="F137" s="5"/>
      <c r="G137" s="205" t="s">
        <v>4601</v>
      </c>
      <c r="H137" s="205"/>
      <c r="I137" s="261"/>
      <c r="J137" s="386">
        <f>VLOOKUP($A137,'Well Survey WQ Data'!A98:AC285,7,FALSE)</f>
        <v>1E-3</v>
      </c>
      <c r="K137" s="469">
        <v>1.18</v>
      </c>
      <c r="L137" s="387">
        <v>1.4E-2</v>
      </c>
      <c r="M137" s="392">
        <v>0.02</v>
      </c>
      <c r="N137" s="476">
        <v>533.13726075</v>
      </c>
      <c r="O137" s="392">
        <v>0.18099999999999999</v>
      </c>
      <c r="P137" s="469" t="s">
        <v>33</v>
      </c>
      <c r="Q137" s="296">
        <v>109.9</v>
      </c>
      <c r="R137" s="392">
        <v>0.81</v>
      </c>
      <c r="S137" s="385">
        <v>0.52</v>
      </c>
      <c r="T137" s="395">
        <v>6.97</v>
      </c>
      <c r="U137" s="469">
        <v>4.2000000000000003E-2</v>
      </c>
      <c r="V137" s="296">
        <v>61.5</v>
      </c>
      <c r="W137" s="390">
        <v>4.2999999999999997E-2</v>
      </c>
      <c r="X137" s="390">
        <v>1E-3</v>
      </c>
      <c r="Y137" s="392"/>
      <c r="Z137" s="392"/>
      <c r="AA137" s="470">
        <f>VLOOKUP($A137,'Well Survey WQ Data'!A98:AE275,23,FALSE)</f>
        <v>4.5</v>
      </c>
      <c r="AB137" s="471">
        <f>VLOOKUP($A137,'Well Survey WQ Data'!A98:AE275,24,FALSE)</f>
        <v>11.701165396938412</v>
      </c>
      <c r="AC137" s="394">
        <v>32.9</v>
      </c>
      <c r="AD137" s="296">
        <v>126</v>
      </c>
      <c r="AE137" s="390">
        <v>1.9999999999999997E-2</v>
      </c>
      <c r="AF137" s="296">
        <f t="shared" si="4"/>
        <v>609.84963037499995</v>
      </c>
      <c r="AG137" s="296">
        <f t="shared" si="5"/>
        <v>528.13</v>
      </c>
      <c r="AH137" s="201"/>
      <c r="AI137" s="205">
        <v>590</v>
      </c>
      <c r="AJ137" s="1">
        <v>219</v>
      </c>
      <c r="AK137" s="1">
        <v>95</v>
      </c>
      <c r="AL137" s="2">
        <v>28.95458701615361</v>
      </c>
      <c r="AM137" s="2">
        <v>667.0454129838464</v>
      </c>
      <c r="AN137" s="1">
        <v>60</v>
      </c>
      <c r="AO137" s="201"/>
      <c r="AP137" s="201" t="s">
        <v>2197</v>
      </c>
      <c r="AQ137" s="447" t="s">
        <v>1897</v>
      </c>
      <c r="AR137" s="188" t="s">
        <v>1965</v>
      </c>
      <c r="AS137" s="188"/>
      <c r="AT137" s="201"/>
      <c r="AU137" s="201"/>
      <c r="AV137" s="201"/>
      <c r="AW137" s="205"/>
      <c r="AX137" s="205"/>
      <c r="AY137" s="205"/>
      <c r="AZ137" s="205"/>
      <c r="BA137" s="205"/>
      <c r="BB137" s="205"/>
      <c r="BC137" s="205"/>
      <c r="BD137" s="209"/>
      <c r="BE137" s="209"/>
      <c r="BF137" s="211"/>
      <c r="BG137" s="211"/>
      <c r="BH137" s="212"/>
      <c r="BI137" s="199"/>
      <c r="BJ137" s="199"/>
      <c r="BK137" s="199"/>
      <c r="BL137" s="199"/>
      <c r="BM137" s="199"/>
      <c r="BN137" s="199"/>
      <c r="BO137" s="199"/>
      <c r="BP137" s="199"/>
      <c r="BQ137" s="199"/>
    </row>
    <row r="138" spans="1:69" ht="15" customHeight="1" x14ac:dyDescent="0.25">
      <c r="A138" s="304" t="s">
        <v>4171</v>
      </c>
      <c r="B138" s="304" t="s">
        <v>4170</v>
      </c>
      <c r="C138" s="376">
        <v>560492.37734937004</v>
      </c>
      <c r="D138" s="376">
        <v>6217143.3573290901</v>
      </c>
      <c r="E138" s="201" t="s">
        <v>2179</v>
      </c>
      <c r="F138" s="5"/>
      <c r="G138" s="205" t="s">
        <v>4602</v>
      </c>
      <c r="H138" s="205"/>
      <c r="I138" s="261"/>
      <c r="J138" s="386">
        <f>VLOOKUP($A138,'Well Survey WQ Data'!A99:AC286,7,FALSE)</f>
        <v>3.9367114383999993E-3</v>
      </c>
      <c r="K138" s="469">
        <v>0.17</v>
      </c>
      <c r="L138" s="387">
        <f>VLOOKUP($A138,'WQ Info from Dirk'!$A$5:$AQ$232,28,FALSE)</f>
        <v>1.4E-2</v>
      </c>
      <c r="M138" s="392">
        <v>0.224</v>
      </c>
      <c r="N138" s="476">
        <v>568.47635433333335</v>
      </c>
      <c r="O138" s="392">
        <v>2.5999999999999999E-2</v>
      </c>
      <c r="P138" s="469" t="s">
        <v>4634</v>
      </c>
      <c r="Q138" s="296">
        <v>102</v>
      </c>
      <c r="R138" s="392">
        <v>0.23849999999999999</v>
      </c>
      <c r="S138" s="385">
        <f>VLOOKUP($A138,'WQ Info from Dirk'!$A$5:$AQ$232,18,FALSE)</f>
        <v>7.2999999999999995E-2</v>
      </c>
      <c r="T138" s="395">
        <v>4.1900000000000004</v>
      </c>
      <c r="U138" s="469">
        <v>1.7000000000000001E-2</v>
      </c>
      <c r="V138" s="296">
        <v>48</v>
      </c>
      <c r="W138" s="395">
        <v>0.13</v>
      </c>
      <c r="X138" s="390">
        <v>0.01</v>
      </c>
      <c r="Y138" s="392"/>
      <c r="Z138" s="392"/>
      <c r="AA138" s="470">
        <f>VLOOKUP($A138,'Well Survey WQ Data'!A99:AE276,23,FALSE)</f>
        <v>2</v>
      </c>
      <c r="AB138" s="471">
        <f>VLOOKUP($A138,'Well Survey WQ Data'!A99:AE276,24,FALSE)</f>
        <v>25.11365297258811</v>
      </c>
      <c r="AC138" s="394">
        <v>5.5</v>
      </c>
      <c r="AD138" s="296">
        <f>VLOOKUP($A138,'WQ Info from Dirk'!$A$5:$AQ$232,23,FALSE)</f>
        <v>21</v>
      </c>
      <c r="AE138" s="390">
        <v>1.2E-2</v>
      </c>
      <c r="AF138" s="296">
        <f t="shared" si="4"/>
        <v>467.26567716666671</v>
      </c>
      <c r="AG138" s="296">
        <f t="shared" si="5"/>
        <v>452.76</v>
      </c>
      <c r="AH138" s="201"/>
      <c r="AI138" s="205"/>
      <c r="AN138" s="1"/>
      <c r="AO138" s="201"/>
      <c r="AP138" s="201"/>
      <c r="AQ138" s="450" t="s">
        <v>1897</v>
      </c>
      <c r="AR138" s="188"/>
      <c r="AS138" s="188"/>
      <c r="AT138" s="201"/>
      <c r="AU138" s="201"/>
      <c r="AV138" s="201"/>
      <c r="AW138" s="205"/>
      <c r="AX138" s="205"/>
      <c r="AY138" s="205"/>
      <c r="AZ138" s="205"/>
      <c r="BA138" s="205"/>
      <c r="BB138" s="205"/>
      <c r="BC138" s="205"/>
      <c r="BD138" s="209"/>
      <c r="BE138" s="209"/>
      <c r="BF138" s="211"/>
      <c r="BG138" s="211"/>
      <c r="BH138" s="212"/>
      <c r="BI138" s="199"/>
      <c r="BJ138" s="199"/>
      <c r="BK138" s="199"/>
      <c r="BL138" s="199"/>
      <c r="BM138" s="199"/>
      <c r="BN138" s="199"/>
      <c r="BO138" s="199"/>
      <c r="BP138" s="199"/>
      <c r="BQ138" s="199"/>
    </row>
    <row r="139" spans="1:69" ht="15" customHeight="1" x14ac:dyDescent="0.25">
      <c r="A139" s="304" t="s">
        <v>4173</v>
      </c>
      <c r="B139" s="304" t="s">
        <v>4172</v>
      </c>
      <c r="C139" s="376">
        <v>559396.51572385</v>
      </c>
      <c r="D139" s="376">
        <v>6220015.36592896</v>
      </c>
      <c r="E139" s="201" t="s">
        <v>2179</v>
      </c>
      <c r="F139" s="5"/>
      <c r="G139" s="205" t="s">
        <v>4602</v>
      </c>
      <c r="H139" s="205"/>
      <c r="I139" s="261"/>
      <c r="J139" s="386">
        <f>VLOOKUP($A139,'Well Survey WQ Data'!A100:AC287,7,FALSE)</f>
        <v>4.6682873856E-3</v>
      </c>
      <c r="K139" s="469">
        <v>0.69</v>
      </c>
      <c r="L139" s="386">
        <f>VLOOKUP($A139,'WQ Info from Dirk'!$A$5:$AQ$232,28,FALSE)</f>
        <v>8.0000000000000002E-3</v>
      </c>
      <c r="M139" s="392">
        <v>1.6E-2</v>
      </c>
      <c r="N139" s="476">
        <v>997.37600091666673</v>
      </c>
      <c r="O139" s="392">
        <v>0.64500000000000002</v>
      </c>
      <c r="P139" s="469" t="s">
        <v>4634</v>
      </c>
      <c r="Q139" s="296">
        <v>94</v>
      </c>
      <c r="R139" s="392">
        <v>5.5259999999999998</v>
      </c>
      <c r="S139" s="385">
        <f>VLOOKUP($A139,'WQ Info from Dirk'!$A$5:$AQ$232,18,FALSE)</f>
        <v>1.3</v>
      </c>
      <c r="T139" s="395">
        <v>5.077</v>
      </c>
      <c r="U139" s="469">
        <v>0.46400000000000002</v>
      </c>
      <c r="V139" s="296">
        <v>69.099999999999994</v>
      </c>
      <c r="W139" s="395">
        <v>0.28499999999999998</v>
      </c>
      <c r="X139" s="390">
        <v>1E-3</v>
      </c>
      <c r="Y139" s="392">
        <v>2.0649999999999999</v>
      </c>
      <c r="Z139" s="392"/>
      <c r="AA139" s="470">
        <f>VLOOKUP($A139,'Well Survey WQ Data'!A100:AE277,23,FALSE)</f>
        <v>3.3</v>
      </c>
      <c r="AB139" s="471">
        <f>VLOOKUP($A139,'Well Survey WQ Data'!A100:AE277,24,FALSE)</f>
        <v>10.824112780348878</v>
      </c>
      <c r="AC139" s="397">
        <v>274</v>
      </c>
      <c r="AD139" s="296">
        <f>VLOOKUP($A139,'WQ Info from Dirk'!$A$5:$AQ$232,23,FALSE)</f>
        <v>390</v>
      </c>
      <c r="AE139" s="390">
        <v>4.0000000000000001E-3</v>
      </c>
      <c r="AF139" s="296">
        <f t="shared" si="4"/>
        <v>1343.7010004583333</v>
      </c>
      <c r="AG139" s="296">
        <f t="shared" si="5"/>
        <v>519.69200000000001</v>
      </c>
      <c r="AH139" s="201"/>
      <c r="AI139" s="205"/>
      <c r="AN139" s="1"/>
      <c r="AO139" s="201"/>
      <c r="AP139" s="201"/>
      <c r="AQ139" s="450" t="s">
        <v>1897</v>
      </c>
      <c r="AR139" s="188"/>
      <c r="AS139" s="188"/>
      <c r="AT139" s="201"/>
      <c r="AU139" s="201"/>
      <c r="AV139" s="201"/>
      <c r="AW139" s="205"/>
      <c r="AX139" s="205"/>
      <c r="AY139" s="205"/>
      <c r="AZ139" s="205"/>
      <c r="BA139" s="205"/>
      <c r="BB139" s="205"/>
      <c r="BC139" s="205"/>
      <c r="BD139" s="209"/>
      <c r="BE139" s="209"/>
      <c r="BF139" s="211"/>
      <c r="BG139" s="211"/>
      <c r="BH139" s="212"/>
      <c r="BI139" s="199"/>
      <c r="BJ139" s="199"/>
      <c r="BK139" s="199"/>
      <c r="BL139" s="199"/>
      <c r="BM139" s="199"/>
      <c r="BN139" s="199"/>
      <c r="BO139" s="199"/>
      <c r="BP139" s="199"/>
      <c r="BQ139" s="199"/>
    </row>
    <row r="140" spans="1:69" ht="15" customHeight="1" x14ac:dyDescent="0.25">
      <c r="A140" s="201" t="s">
        <v>2217</v>
      </c>
      <c r="B140" s="226" t="s">
        <v>2220</v>
      </c>
      <c r="C140" s="204">
        <v>636624.52932705998</v>
      </c>
      <c r="D140" s="204">
        <v>6190219.5556620304</v>
      </c>
      <c r="E140" s="201" t="s">
        <v>2179</v>
      </c>
      <c r="F140" s="5"/>
      <c r="G140" s="205" t="s">
        <v>4603</v>
      </c>
      <c r="H140" s="205"/>
      <c r="I140" s="261"/>
      <c r="J140" s="386">
        <f>VLOOKUP($A140,'Well Survey WQ Data'!A101:AC288,7,FALSE)</f>
        <v>1E-3</v>
      </c>
      <c r="K140" s="469">
        <v>0.3</v>
      </c>
      <c r="L140" s="387">
        <v>1.9E-2</v>
      </c>
      <c r="M140" s="392">
        <v>2.1999999999999999E-2</v>
      </c>
      <c r="N140" s="476">
        <v>595.67982925000013</v>
      </c>
      <c r="O140" s="392">
        <v>0.106</v>
      </c>
      <c r="P140" s="469" t="s">
        <v>33</v>
      </c>
      <c r="Q140" s="296">
        <v>126.6</v>
      </c>
      <c r="R140" s="392">
        <v>0.42</v>
      </c>
      <c r="S140" s="385">
        <v>0.26</v>
      </c>
      <c r="T140" s="395">
        <v>7.44</v>
      </c>
      <c r="U140" s="469">
        <v>3.5999999999999997E-2</v>
      </c>
      <c r="V140" s="296">
        <v>69.7</v>
      </c>
      <c r="W140" s="395">
        <v>0.27700000000000002</v>
      </c>
      <c r="X140" s="390">
        <v>1E-3</v>
      </c>
      <c r="Y140" s="392"/>
      <c r="Z140" s="392"/>
      <c r="AA140" s="470">
        <f>VLOOKUP($A140,'Well Survey WQ Data'!A101:AE278,23,FALSE)</f>
        <v>3</v>
      </c>
      <c r="AB140" s="471">
        <f>VLOOKUP($A140,'Well Survey WQ Data'!A101:AE278,24,FALSE)</f>
        <v>13.925884229263083</v>
      </c>
      <c r="AC140" s="394">
        <v>24.4</v>
      </c>
      <c r="AD140" s="296">
        <v>149</v>
      </c>
      <c r="AE140" s="390">
        <v>2.0000000000000018E-3</v>
      </c>
      <c r="AF140" s="296">
        <f t="shared" ref="AF140:AF166" si="6">S140+R140+Y140+AD140+0.5*N140+O140+Q140+T140+V140+AC140+AA140+Z140</f>
        <v>678.76591462500016</v>
      </c>
      <c r="AG140" s="296">
        <f t="shared" ref="AG140:AG166" si="7">2.5*Q140+4.12*V140</f>
        <v>603.66399999999999</v>
      </c>
      <c r="AH140" s="201"/>
      <c r="AI140" s="239">
        <v>591</v>
      </c>
      <c r="AJ140" s="1">
        <v>150</v>
      </c>
      <c r="AN140" s="159" t="s">
        <v>1965</v>
      </c>
      <c r="AO140" s="164" t="s">
        <v>1961</v>
      </c>
      <c r="AP140" s="159" t="s">
        <v>1975</v>
      </c>
      <c r="AQ140" s="452" t="s">
        <v>7</v>
      </c>
      <c r="AR140" s="159" t="s">
        <v>1965</v>
      </c>
      <c r="AT140" s="201"/>
      <c r="AU140" s="201"/>
      <c r="AV140" s="201"/>
      <c r="AW140" s="205"/>
      <c r="AX140" s="205"/>
      <c r="AY140" s="205"/>
      <c r="AZ140" s="205"/>
      <c r="BA140" s="205"/>
      <c r="BB140" s="205"/>
      <c r="BC140" s="205"/>
      <c r="BD140" s="209"/>
      <c r="BE140" s="209"/>
      <c r="BF140" s="211"/>
      <c r="BG140" s="211"/>
      <c r="BH140" s="212"/>
      <c r="BI140" s="199"/>
      <c r="BJ140" s="199"/>
      <c r="BK140" s="199"/>
      <c r="BL140" s="199"/>
      <c r="BM140" s="199"/>
      <c r="BN140" s="199"/>
      <c r="BO140" s="199"/>
      <c r="BP140" s="199"/>
      <c r="BQ140" s="199"/>
    </row>
    <row r="141" spans="1:69" ht="15" customHeight="1" x14ac:dyDescent="0.25">
      <c r="A141" s="232" t="s">
        <v>2340</v>
      </c>
      <c r="B141" s="235" t="s">
        <v>2461</v>
      </c>
      <c r="C141" s="229">
        <v>664197.4</v>
      </c>
      <c r="D141" s="229">
        <v>6187988</v>
      </c>
      <c r="E141" s="201" t="s">
        <v>2179</v>
      </c>
      <c r="F141" s="5"/>
      <c r="G141" s="205" t="s">
        <v>980</v>
      </c>
      <c r="H141" s="205"/>
      <c r="I141" s="261"/>
      <c r="J141" s="386">
        <f>VLOOKUP($A141,'Well Survey WQ Data'!A102:AC289,7,FALSE)</f>
        <v>1E-3</v>
      </c>
      <c r="K141" s="469">
        <v>6.55</v>
      </c>
      <c r="L141" s="386">
        <v>4.0000000000000001E-3</v>
      </c>
      <c r="M141" s="392">
        <v>5.0000000000000001E-3</v>
      </c>
      <c r="N141" s="476">
        <v>794.74824849999993</v>
      </c>
      <c r="O141" s="392">
        <v>1.373</v>
      </c>
      <c r="P141" s="469">
        <v>0.04</v>
      </c>
      <c r="Q141" s="296">
        <v>197</v>
      </c>
      <c r="R141" s="392">
        <v>5.6</v>
      </c>
      <c r="S141" s="385">
        <v>0.5</v>
      </c>
      <c r="T141" s="390">
        <v>1.7999999999999999E-2</v>
      </c>
      <c r="U141" s="469">
        <v>0.747</v>
      </c>
      <c r="V141" s="296">
        <v>233</v>
      </c>
      <c r="W141" s="395">
        <v>5.5E-2</v>
      </c>
      <c r="X141" s="390">
        <v>4.4999999999999998E-2</v>
      </c>
      <c r="Y141" s="392"/>
      <c r="Z141" s="392"/>
      <c r="AA141" s="470">
        <f>VLOOKUP($A141,'Well Survey WQ Data'!A102:AE279,23,FALSE)</f>
        <v>12.1</v>
      </c>
      <c r="AB141" s="471">
        <f>VLOOKUP($A141,'Well Survey WQ Data'!A102:AE279,24,FALSE)</f>
        <v>6.8452887148451413</v>
      </c>
      <c r="AC141" s="397">
        <v>538</v>
      </c>
      <c r="AD141" s="389">
        <v>1800</v>
      </c>
      <c r="AE141" s="390"/>
      <c r="AF141" s="296">
        <f t="shared" si="6"/>
        <v>3184.9651242499999</v>
      </c>
      <c r="AG141" s="296">
        <f t="shared" si="7"/>
        <v>1452.46</v>
      </c>
      <c r="AH141" s="1">
        <v>0</v>
      </c>
      <c r="AI141" s="239">
        <v>593</v>
      </c>
      <c r="AJ141" s="1">
        <v>160</v>
      </c>
      <c r="AK141" s="1">
        <v>60</v>
      </c>
      <c r="AL141" s="2">
        <v>18.287107589149649</v>
      </c>
      <c r="AM141" s="2">
        <v>756.71289241085037</v>
      </c>
      <c r="AN141" s="2">
        <v>5</v>
      </c>
      <c r="AP141" s="159" t="s">
        <v>1975</v>
      </c>
      <c r="AQ141" s="452" t="s">
        <v>7</v>
      </c>
      <c r="AR141" s="233" t="s">
        <v>1965</v>
      </c>
      <c r="AS141" s="1">
        <v>60</v>
      </c>
      <c r="AW141" s="1" t="s">
        <v>1718</v>
      </c>
      <c r="AX141" s="1" t="s">
        <v>1875</v>
      </c>
      <c r="AY141" s="205"/>
      <c r="AZ141" s="205"/>
      <c r="BA141" s="205"/>
      <c r="BB141" s="205"/>
      <c r="BC141" s="205"/>
      <c r="BD141" s="205"/>
      <c r="BE141" s="205"/>
      <c r="BF141" s="211"/>
      <c r="BG141" s="211"/>
      <c r="BH141" s="212"/>
      <c r="BI141" s="199"/>
      <c r="BJ141" s="199"/>
      <c r="BK141" s="199"/>
      <c r="BL141" s="199"/>
      <c r="BM141" s="199"/>
      <c r="BN141" s="199"/>
      <c r="BO141" s="199"/>
      <c r="BP141" s="199"/>
      <c r="BQ141" s="199"/>
    </row>
    <row r="142" spans="1:69" ht="15" customHeight="1" x14ac:dyDescent="0.25">
      <c r="A142" s="232" t="s">
        <v>2350</v>
      </c>
      <c r="B142" s="236" t="s">
        <v>2463</v>
      </c>
      <c r="C142" s="229">
        <v>647166.85849999997</v>
      </c>
      <c r="D142" s="229">
        <v>6221715.5939999996</v>
      </c>
      <c r="E142" s="201" t="s">
        <v>2179</v>
      </c>
      <c r="F142" s="5"/>
      <c r="G142" s="205" t="s">
        <v>4604</v>
      </c>
      <c r="H142" s="205"/>
      <c r="I142" s="261"/>
      <c r="J142" s="386">
        <f>VLOOKUP($A142,'Well Survey WQ Data'!A103:AC290,7,FALSE)</f>
        <v>1E-3</v>
      </c>
      <c r="K142" s="469" t="s">
        <v>4634</v>
      </c>
      <c r="L142" s="386">
        <v>1E-3</v>
      </c>
      <c r="M142" s="392">
        <v>0.14799999999999999</v>
      </c>
      <c r="N142" s="476">
        <v>447.71326475000001</v>
      </c>
      <c r="O142" s="392">
        <v>8.5000000000000006E-2</v>
      </c>
      <c r="P142" s="469">
        <v>0.11</v>
      </c>
      <c r="Q142" s="296">
        <v>127</v>
      </c>
      <c r="R142" s="392">
        <v>90</v>
      </c>
      <c r="S142" s="385">
        <v>0.18</v>
      </c>
      <c r="T142" s="390">
        <v>5.3999999999999999E-2</v>
      </c>
      <c r="U142" s="469">
        <v>1.7999999999999999E-2</v>
      </c>
      <c r="V142" s="296">
        <v>36.4</v>
      </c>
      <c r="W142" s="390">
        <v>1E-3</v>
      </c>
      <c r="X142" s="390">
        <v>1E-3</v>
      </c>
      <c r="Y142" s="392"/>
      <c r="Z142" s="392"/>
      <c r="AA142" s="470">
        <f>VLOOKUP($A142,'Well Survey WQ Data'!A103:AE280,23,FALSE)</f>
        <v>8.8000000000000007</v>
      </c>
      <c r="AB142" s="471">
        <f>VLOOKUP($A142,'Well Survey WQ Data'!A103:AE280,24,FALSE)</f>
        <v>9.6261872552509793</v>
      </c>
      <c r="AC142" s="394">
        <v>48.8</v>
      </c>
      <c r="AD142" s="296">
        <v>111</v>
      </c>
      <c r="AE142" s="390"/>
      <c r="AF142" s="296">
        <f t="shared" si="6"/>
        <v>646.17563237499985</v>
      </c>
      <c r="AG142" s="296">
        <f t="shared" si="7"/>
        <v>467.46799999999996</v>
      </c>
      <c r="AH142" s="201"/>
      <c r="AI142" s="218" t="s">
        <v>2178</v>
      </c>
      <c r="AO142" s="198"/>
      <c r="AP142" s="199"/>
      <c r="AQ142" s="452" t="s">
        <v>1897</v>
      </c>
      <c r="AR142" s="199"/>
      <c r="AS142" s="201"/>
      <c r="AT142" s="201"/>
      <c r="AU142" s="201"/>
      <c r="AV142" s="201"/>
      <c r="AW142" s="205"/>
      <c r="AX142" s="205"/>
      <c r="AY142" s="205"/>
      <c r="AZ142" s="205"/>
      <c r="BA142" s="205"/>
      <c r="BB142" s="205"/>
      <c r="BC142" s="205"/>
      <c r="BD142" s="205"/>
      <c r="BE142" s="205"/>
      <c r="BF142" s="211"/>
      <c r="BG142" s="211"/>
      <c r="BH142" s="212"/>
      <c r="BI142" s="199"/>
      <c r="BJ142" s="199"/>
      <c r="BK142" s="199"/>
      <c r="BL142" s="199"/>
      <c r="BM142" s="199"/>
      <c r="BN142" s="199"/>
      <c r="BO142" s="199"/>
      <c r="BP142" s="199"/>
      <c r="BQ142" s="199"/>
    </row>
    <row r="143" spans="1:69" ht="15" customHeight="1" x14ac:dyDescent="0.25">
      <c r="A143" s="269" t="s">
        <v>2334</v>
      </c>
      <c r="B143" s="266" t="s">
        <v>2456</v>
      </c>
      <c r="C143" s="271">
        <v>630013.06461204996</v>
      </c>
      <c r="D143" s="271">
        <v>6192715.9280913305</v>
      </c>
      <c r="E143" s="201" t="s">
        <v>2179</v>
      </c>
      <c r="F143" s="5"/>
      <c r="G143" s="205" t="s">
        <v>4605</v>
      </c>
      <c r="H143" s="205"/>
      <c r="I143" s="261"/>
      <c r="J143" s="386">
        <f>VLOOKUP($A143,'Well Survey WQ Data'!A104:AC291,7,FALSE)</f>
        <v>6.0999999999999999E-2</v>
      </c>
      <c r="K143" s="469">
        <v>0.04</v>
      </c>
      <c r="L143" s="386">
        <v>1E-3</v>
      </c>
      <c r="M143" s="392">
        <v>3.5000000000000003E-2</v>
      </c>
      <c r="N143" s="476">
        <v>518.89992808333329</v>
      </c>
      <c r="O143" s="392">
        <v>6.6000000000000003E-2</v>
      </c>
      <c r="P143" s="469" t="s">
        <v>4634</v>
      </c>
      <c r="Q143" s="296">
        <v>76.5</v>
      </c>
      <c r="R143" s="392">
        <v>1.03</v>
      </c>
      <c r="S143" s="385">
        <v>0.14000000000000001</v>
      </c>
      <c r="T143" s="395">
        <v>4.84</v>
      </c>
      <c r="U143" s="469">
        <v>3.0000000000000001E-3</v>
      </c>
      <c r="V143" s="296">
        <v>38.700000000000003</v>
      </c>
      <c r="W143" s="395">
        <v>0.99099999999999999</v>
      </c>
      <c r="X143" s="390">
        <v>1E-3</v>
      </c>
      <c r="Y143" s="392"/>
      <c r="Z143" s="392"/>
      <c r="AA143" s="470">
        <f>VLOOKUP($A143,'Well Survey WQ Data'!A104:AE281,23,FALSE)</f>
        <v>2.2000000000000002</v>
      </c>
      <c r="AB143" s="471">
        <f>VLOOKUP($A143,'Well Survey WQ Data'!A104:AE281,24,FALSE)</f>
        <v>8.5138278390886448</v>
      </c>
      <c r="AC143" s="394">
        <v>37.6</v>
      </c>
      <c r="AD143" s="296">
        <v>63.4</v>
      </c>
      <c r="AE143" s="390">
        <v>1.4999999999999999E-2</v>
      </c>
      <c r="AF143" s="296">
        <f t="shared" si="6"/>
        <v>483.92596404166659</v>
      </c>
      <c r="AG143" s="296">
        <f t="shared" si="7"/>
        <v>350.69400000000002</v>
      </c>
      <c r="AI143" s="239">
        <v>595</v>
      </c>
      <c r="AO143" s="164"/>
      <c r="AP143" s="195"/>
      <c r="AQ143" s="452" t="s">
        <v>1897</v>
      </c>
      <c r="AR143" s="195"/>
      <c r="AS143" s="195"/>
      <c r="AT143" s="201"/>
      <c r="AU143" s="201"/>
      <c r="AV143" s="201"/>
      <c r="AW143" s="205"/>
      <c r="AX143" s="205"/>
      <c r="AY143" s="205"/>
      <c r="AZ143" s="205"/>
      <c r="BA143" s="205"/>
      <c r="BB143" s="205"/>
      <c r="BC143" s="205"/>
      <c r="BD143" s="205"/>
      <c r="BE143" s="205"/>
      <c r="BF143" s="211"/>
      <c r="BG143" s="211"/>
      <c r="BH143" s="212"/>
      <c r="BI143" s="199"/>
      <c r="BJ143" s="199"/>
      <c r="BK143" s="199"/>
      <c r="BL143" s="199"/>
      <c r="BM143" s="199"/>
      <c r="BN143" s="199"/>
      <c r="BO143" s="199"/>
      <c r="BP143" s="199"/>
      <c r="BQ143" s="199"/>
    </row>
    <row r="144" spans="1:69" ht="15" customHeight="1" x14ac:dyDescent="0.25">
      <c r="A144" s="378" t="s">
        <v>2392</v>
      </c>
      <c r="B144" s="378" t="s">
        <v>2480</v>
      </c>
      <c r="C144" s="379">
        <v>655692.79873102996</v>
      </c>
      <c r="D144" s="229">
        <v>6187690.76770241</v>
      </c>
      <c r="E144" s="201" t="s">
        <v>2179</v>
      </c>
      <c r="F144" s="5"/>
      <c r="G144" s="205" t="s">
        <v>2184</v>
      </c>
      <c r="H144" s="205"/>
      <c r="I144" s="261"/>
      <c r="J144" s="386">
        <f>VLOOKUP($A144,'Well Survey WQ Data'!A105:AC292,7,FALSE)</f>
        <v>1.0999999999999999E-2</v>
      </c>
      <c r="K144" s="469">
        <v>0.02</v>
      </c>
      <c r="L144" s="386">
        <v>1E-3</v>
      </c>
      <c r="M144" s="392">
        <v>2.8000000000000001E-2</v>
      </c>
      <c r="N144" s="476">
        <v>36.356045916666666</v>
      </c>
      <c r="O144" s="392">
        <v>2.1999999999999999E-2</v>
      </c>
      <c r="P144" s="469" t="s">
        <v>4634</v>
      </c>
      <c r="Q144" s="296">
        <v>8.6</v>
      </c>
      <c r="R144" s="392">
        <v>2</v>
      </c>
      <c r="S144" s="385">
        <v>0.14000000000000001</v>
      </c>
      <c r="T144" s="390">
        <v>1.4999999999999999E-2</v>
      </c>
      <c r="U144" s="469">
        <v>1.0999999999999999E-2</v>
      </c>
      <c r="V144" s="296">
        <v>2.1</v>
      </c>
      <c r="W144" s="395">
        <v>0.188</v>
      </c>
      <c r="X144" s="390">
        <v>1E-3</v>
      </c>
      <c r="Y144" s="392">
        <v>0.14000000000000001</v>
      </c>
      <c r="Z144" s="392"/>
      <c r="AA144" s="470">
        <f>VLOOKUP($A144,'Well Survey WQ Data'!A105:AE282,23,FALSE)</f>
        <v>1.5</v>
      </c>
      <c r="AB144" s="471">
        <f>VLOOKUP($A144,'Well Survey WQ Data'!A105:AE282,24,FALSE)</f>
        <v>1.7968882876468495</v>
      </c>
      <c r="AC144" s="394">
        <v>3.5</v>
      </c>
      <c r="AD144" s="296">
        <v>8.6999999999999993</v>
      </c>
      <c r="AE144" s="390">
        <v>1.85</v>
      </c>
      <c r="AF144" s="296">
        <f t="shared" si="6"/>
        <v>44.895022958333335</v>
      </c>
      <c r="AG144" s="296">
        <f t="shared" si="7"/>
        <v>30.152000000000001</v>
      </c>
      <c r="AH144" s="201"/>
      <c r="AI144" s="239">
        <v>851</v>
      </c>
      <c r="AJ144" s="1">
        <v>18</v>
      </c>
      <c r="AO144" s="164"/>
      <c r="AP144" s="237" t="s">
        <v>22</v>
      </c>
      <c r="AQ144" s="447" t="s">
        <v>1897</v>
      </c>
      <c r="AR144" s="195"/>
      <c r="AS144" s="195"/>
      <c r="AT144" s="201"/>
      <c r="AU144" s="201"/>
      <c r="AV144" s="201"/>
      <c r="AW144" s="205"/>
      <c r="AX144" s="205"/>
      <c r="AY144" s="205"/>
      <c r="AZ144" s="205"/>
      <c r="BA144" s="205"/>
      <c r="BB144" s="205"/>
      <c r="BC144" s="205"/>
      <c r="BD144" s="205"/>
      <c r="BE144" s="205"/>
      <c r="BF144" s="211"/>
      <c r="BG144" s="211"/>
      <c r="BH144" s="212"/>
      <c r="BI144" s="199"/>
      <c r="BJ144" s="199"/>
      <c r="BK144" s="199"/>
      <c r="BL144" s="199"/>
      <c r="BM144" s="199"/>
      <c r="BN144" s="199"/>
      <c r="BO144" s="199"/>
      <c r="BP144" s="199"/>
      <c r="BQ144" s="199"/>
    </row>
    <row r="145" spans="1:43" ht="15" customHeight="1" x14ac:dyDescent="0.25">
      <c r="A145" s="456" t="s">
        <v>4228</v>
      </c>
      <c r="B145" s="456" t="s">
        <v>4227</v>
      </c>
      <c r="C145" s="457">
        <v>656134.56299999997</v>
      </c>
      <c r="D145" s="458">
        <v>6198322.7819999997</v>
      </c>
      <c r="E145" s="201" t="s">
        <v>2179</v>
      </c>
      <c r="G145" s="400" t="s">
        <v>2184</v>
      </c>
      <c r="J145" s="386"/>
      <c r="K145" s="469" t="s">
        <v>4634</v>
      </c>
      <c r="L145" s="392">
        <v>6.0000000000000001E-3</v>
      </c>
      <c r="M145" s="392"/>
      <c r="N145" s="476">
        <v>999</v>
      </c>
      <c r="O145" s="392">
        <v>0.29799999999999999</v>
      </c>
      <c r="P145" s="469" t="s">
        <v>4634</v>
      </c>
      <c r="Q145" s="296">
        <v>47.3</v>
      </c>
      <c r="R145" s="392">
        <v>75</v>
      </c>
      <c r="S145" s="377">
        <v>0.52</v>
      </c>
      <c r="T145" s="390">
        <v>0.02</v>
      </c>
      <c r="U145" s="469" t="s">
        <v>4634</v>
      </c>
      <c r="V145" s="296">
        <v>29.3</v>
      </c>
      <c r="W145" s="390">
        <v>7.0000000000000001E-3</v>
      </c>
      <c r="X145" s="390"/>
      <c r="Y145" s="392">
        <v>1.5</v>
      </c>
      <c r="Z145" s="392"/>
      <c r="AA145" s="470">
        <f>VLOOKUP($A145,'Well Survey WQ Data'!A106:AE283,23,FALSE)</f>
        <v>3.2</v>
      </c>
      <c r="AB145" s="471"/>
      <c r="AC145" s="397">
        <v>356</v>
      </c>
      <c r="AD145" s="377">
        <v>80</v>
      </c>
      <c r="AE145" s="390"/>
      <c r="AF145" s="296">
        <f t="shared" si="6"/>
        <v>1092.6379999999999</v>
      </c>
      <c r="AG145" s="296">
        <f t="shared" si="7"/>
        <v>238.96600000000001</v>
      </c>
      <c r="AQ145" s="452" t="s">
        <v>1897</v>
      </c>
    </row>
    <row r="146" spans="1:43" ht="15" customHeight="1" x14ac:dyDescent="0.25">
      <c r="A146" s="456" t="s">
        <v>4229</v>
      </c>
      <c r="B146" s="456" t="s">
        <v>4557</v>
      </c>
      <c r="C146" s="459">
        <v>618675.09790000005</v>
      </c>
      <c r="D146" s="460">
        <v>6239585.9040000001</v>
      </c>
      <c r="E146" s="201" t="s">
        <v>2179</v>
      </c>
      <c r="G146" s="400" t="s">
        <v>2184</v>
      </c>
      <c r="J146" s="386"/>
      <c r="K146" s="469" t="s">
        <v>4634</v>
      </c>
      <c r="L146" s="392">
        <v>0.02</v>
      </c>
      <c r="M146" s="392"/>
      <c r="N146" s="476">
        <v>744</v>
      </c>
      <c r="O146" s="392">
        <v>0.17499999999999999</v>
      </c>
      <c r="P146" s="469" t="s">
        <v>4634</v>
      </c>
      <c r="Q146" s="296">
        <v>48.6</v>
      </c>
      <c r="R146" s="392">
        <v>3.2</v>
      </c>
      <c r="S146" s="377">
        <v>0.36</v>
      </c>
      <c r="T146" s="390">
        <v>9.4E-2</v>
      </c>
      <c r="U146" s="469" t="s">
        <v>4634</v>
      </c>
      <c r="V146" s="296">
        <v>29.3</v>
      </c>
      <c r="W146" s="390">
        <v>2E-3</v>
      </c>
      <c r="X146" s="390"/>
      <c r="Y146" s="392"/>
      <c r="Z146" s="392"/>
      <c r="AA146" s="470">
        <f>VLOOKUP($A146,'Well Survey WQ Data'!A107:AE284,23,FALSE)</f>
        <v>3.3</v>
      </c>
      <c r="AB146" s="471"/>
      <c r="AC146" s="397">
        <v>202</v>
      </c>
      <c r="AD146" s="377">
        <v>62</v>
      </c>
      <c r="AE146" s="390"/>
      <c r="AF146" s="296">
        <f t="shared" si="6"/>
        <v>721.029</v>
      </c>
      <c r="AG146" s="296">
        <f t="shared" si="7"/>
        <v>242.21600000000001</v>
      </c>
      <c r="AQ146" s="452" t="s">
        <v>7</v>
      </c>
    </row>
    <row r="147" spans="1:43" ht="15" customHeight="1" x14ac:dyDescent="0.25">
      <c r="A147" s="456" t="s">
        <v>4231</v>
      </c>
      <c r="B147" s="456" t="s">
        <v>4232</v>
      </c>
      <c r="C147" s="461">
        <v>578085.2953</v>
      </c>
      <c r="D147" s="462">
        <v>6234404.3389999997</v>
      </c>
      <c r="E147" s="201" t="s">
        <v>2179</v>
      </c>
      <c r="G147" s="400" t="s">
        <v>2184</v>
      </c>
      <c r="J147" s="386"/>
      <c r="K147" s="469" t="s">
        <v>4634</v>
      </c>
      <c r="L147" s="371">
        <v>2E-3</v>
      </c>
      <c r="M147" s="392"/>
      <c r="N147" s="476">
        <v>537</v>
      </c>
      <c r="O147" s="392">
        <v>0.59799999999999998</v>
      </c>
      <c r="P147" s="469" t="s">
        <v>4634</v>
      </c>
      <c r="Q147" s="296">
        <v>188</v>
      </c>
      <c r="R147" s="392">
        <v>3.2</v>
      </c>
      <c r="S147" s="303">
        <v>1.18</v>
      </c>
      <c r="T147" s="395">
        <v>0.51800000000000002</v>
      </c>
      <c r="U147" s="469" t="s">
        <v>4634</v>
      </c>
      <c r="V147" s="296">
        <v>90.3</v>
      </c>
      <c r="W147" s="395">
        <v>0.41499999999999998</v>
      </c>
      <c r="X147" s="390"/>
      <c r="Y147" s="392"/>
      <c r="Z147" s="392"/>
      <c r="AA147" s="470">
        <f>VLOOKUP($A147,'Well Survey WQ Data'!A108:AE285,23,FALSE)</f>
        <v>3.5</v>
      </c>
      <c r="AB147" s="471"/>
      <c r="AC147" s="394">
        <v>63.7</v>
      </c>
      <c r="AD147" s="358">
        <v>537</v>
      </c>
      <c r="AE147" s="390"/>
      <c r="AF147" s="296">
        <f t="shared" si="6"/>
        <v>1156.4960000000001</v>
      </c>
      <c r="AG147" s="296">
        <f t="shared" si="7"/>
        <v>842.03600000000006</v>
      </c>
      <c r="AQ147" s="452" t="s">
        <v>7</v>
      </c>
    </row>
    <row r="148" spans="1:43" ht="15" customHeight="1" x14ac:dyDescent="0.25">
      <c r="A148" s="382" t="s">
        <v>4233</v>
      </c>
      <c r="B148" s="382" t="s">
        <v>4234</v>
      </c>
      <c r="C148" s="380">
        <v>622318.1642</v>
      </c>
      <c r="D148" s="376">
        <v>6240627.7649999997</v>
      </c>
      <c r="E148" s="201" t="s">
        <v>2179</v>
      </c>
      <c r="G148" s="400" t="s">
        <v>4606</v>
      </c>
      <c r="J148" s="386"/>
      <c r="K148" s="469" t="s">
        <v>4634</v>
      </c>
      <c r="L148" s="371">
        <v>5.0000000000000001E-3</v>
      </c>
      <c r="M148" s="392"/>
      <c r="N148" s="476">
        <v>980</v>
      </c>
      <c r="O148" s="392">
        <v>0.20599999999999999</v>
      </c>
      <c r="P148" s="469" t="s">
        <v>4634</v>
      </c>
      <c r="Q148" s="296">
        <v>63.4</v>
      </c>
      <c r="R148" s="392">
        <v>2.2000000000000002</v>
      </c>
      <c r="S148" s="303">
        <v>0.15</v>
      </c>
      <c r="T148" s="390">
        <v>8.9999999999999993E-3</v>
      </c>
      <c r="U148" s="469" t="s">
        <v>4634</v>
      </c>
      <c r="V148" s="296">
        <v>46.3</v>
      </c>
      <c r="W148" s="395">
        <v>0.79900000000000004</v>
      </c>
      <c r="X148" s="390"/>
      <c r="Y148" s="392">
        <v>2.9</v>
      </c>
      <c r="Z148" s="392"/>
      <c r="AA148" s="470">
        <f>VLOOKUP($A148,'Well Survey WQ Data'!A109:AE286,23,FALSE)</f>
        <v>2.8</v>
      </c>
      <c r="AB148" s="471"/>
      <c r="AC148" s="397">
        <v>336</v>
      </c>
      <c r="AD148" s="303">
        <v>255</v>
      </c>
      <c r="AE148" s="390"/>
      <c r="AF148" s="296">
        <f t="shared" si="6"/>
        <v>1198.9649999999999</v>
      </c>
      <c r="AG148" s="296">
        <f t="shared" si="7"/>
        <v>349.25599999999997</v>
      </c>
      <c r="AQ148" s="452" t="s">
        <v>7</v>
      </c>
    </row>
    <row r="149" spans="1:43" ht="15" customHeight="1" x14ac:dyDescent="0.25">
      <c r="A149" s="382" t="s">
        <v>4235</v>
      </c>
      <c r="B149" s="382" t="s">
        <v>4236</v>
      </c>
      <c r="C149" s="380">
        <v>625009.85649999999</v>
      </c>
      <c r="D149" s="376">
        <v>6241062.2609999999</v>
      </c>
      <c r="E149" s="201" t="s">
        <v>2179</v>
      </c>
      <c r="G149" s="400" t="s">
        <v>2184</v>
      </c>
      <c r="J149" s="386"/>
      <c r="K149" s="469" t="s">
        <v>4634</v>
      </c>
      <c r="L149" s="371">
        <v>6.0000000000000001E-3</v>
      </c>
      <c r="M149" s="392"/>
      <c r="N149" s="476">
        <v>770</v>
      </c>
      <c r="O149" s="392"/>
      <c r="P149" s="469" t="s">
        <v>4634</v>
      </c>
      <c r="Q149" s="296">
        <v>136</v>
      </c>
      <c r="R149" s="392">
        <v>4.4000000000000004</v>
      </c>
      <c r="S149" s="303">
        <v>0.27</v>
      </c>
      <c r="T149" s="395">
        <v>0.31</v>
      </c>
      <c r="U149" s="469" t="s">
        <v>4634</v>
      </c>
      <c r="V149" s="296">
        <v>91.8</v>
      </c>
      <c r="W149" s="395">
        <v>2.5569999999999999</v>
      </c>
      <c r="X149" s="390"/>
      <c r="Y149" s="392"/>
      <c r="Z149" s="392"/>
      <c r="AA149" s="470">
        <f>VLOOKUP($A149,'Well Survey WQ Data'!A110:AE287,23,FALSE)</f>
        <v>2.7</v>
      </c>
      <c r="AB149" s="471"/>
      <c r="AC149" s="394">
        <v>187</v>
      </c>
      <c r="AD149" s="303">
        <v>422</v>
      </c>
      <c r="AE149" s="390"/>
      <c r="AF149" s="296">
        <f t="shared" si="6"/>
        <v>1229.48</v>
      </c>
      <c r="AG149" s="296">
        <f t="shared" si="7"/>
        <v>718.21600000000001</v>
      </c>
      <c r="AI149" s="239">
        <v>451</v>
      </c>
      <c r="AQ149" s="452" t="s">
        <v>7</v>
      </c>
    </row>
    <row r="150" spans="1:43" ht="15" customHeight="1" x14ac:dyDescent="0.25">
      <c r="A150" s="382" t="s">
        <v>4237</v>
      </c>
      <c r="B150" s="382" t="s">
        <v>4238</v>
      </c>
      <c r="C150" s="380">
        <v>621388.56409999996</v>
      </c>
      <c r="D150" s="376">
        <v>6243682.3820000002</v>
      </c>
      <c r="E150" s="201" t="s">
        <v>2179</v>
      </c>
      <c r="G150" s="400" t="s">
        <v>4607</v>
      </c>
      <c r="J150" s="386"/>
      <c r="K150" s="469" t="s">
        <v>4634</v>
      </c>
      <c r="L150" s="371">
        <v>1E-3</v>
      </c>
      <c r="M150" s="392"/>
      <c r="N150" s="476">
        <v>781</v>
      </c>
      <c r="O150" s="392"/>
      <c r="P150" s="469" t="s">
        <v>4634</v>
      </c>
      <c r="Q150" s="296">
        <v>56</v>
      </c>
      <c r="R150" s="392">
        <v>1.1000000000000001</v>
      </c>
      <c r="S150" s="303">
        <v>0.45</v>
      </c>
      <c r="T150" s="390">
        <v>5.0000000000000001E-3</v>
      </c>
      <c r="U150" s="469" t="s">
        <v>4634</v>
      </c>
      <c r="V150" s="296">
        <v>38.5</v>
      </c>
      <c r="W150" s="395">
        <v>0.15</v>
      </c>
      <c r="X150" s="390"/>
      <c r="Y150" s="392">
        <v>0.1</v>
      </c>
      <c r="Z150" s="392"/>
      <c r="AA150" s="470">
        <f>VLOOKUP($A150,'Well Survey WQ Data'!A111:AE288,23,FALSE)</f>
        <v>2.5</v>
      </c>
      <c r="AB150" s="471"/>
      <c r="AC150" s="397">
        <v>211</v>
      </c>
      <c r="AD150" s="303">
        <v>126</v>
      </c>
      <c r="AE150" s="390"/>
      <c r="AF150" s="296">
        <f t="shared" si="6"/>
        <v>826.15499999999997</v>
      </c>
      <c r="AG150" s="296">
        <f t="shared" si="7"/>
        <v>298.62</v>
      </c>
      <c r="AI150" s="239">
        <v>451</v>
      </c>
      <c r="AQ150" s="452" t="s">
        <v>7</v>
      </c>
    </row>
    <row r="151" spans="1:43" ht="15" customHeight="1" x14ac:dyDescent="0.25">
      <c r="A151" s="382" t="s">
        <v>4239</v>
      </c>
      <c r="B151" s="382" t="s">
        <v>4240</v>
      </c>
      <c r="C151" s="380">
        <v>624610.09900000005</v>
      </c>
      <c r="D151" s="376">
        <v>6261126.9859999996</v>
      </c>
      <c r="E151" s="201" t="s">
        <v>2179</v>
      </c>
      <c r="G151" s="400" t="s">
        <v>2184</v>
      </c>
      <c r="J151" s="386"/>
      <c r="K151" s="469" t="s">
        <v>4634</v>
      </c>
      <c r="L151" s="371">
        <v>8.0000000000000002E-3</v>
      </c>
      <c r="M151" s="392"/>
      <c r="N151" s="476">
        <v>941</v>
      </c>
      <c r="O151" s="392"/>
      <c r="P151" s="469" t="s">
        <v>4634</v>
      </c>
      <c r="Q151" s="296">
        <v>179</v>
      </c>
      <c r="R151" s="392">
        <v>1.3</v>
      </c>
      <c r="S151" s="303"/>
      <c r="T151" s="395">
        <v>0.621</v>
      </c>
      <c r="U151" s="469" t="s">
        <v>4634</v>
      </c>
      <c r="V151" s="296">
        <v>139</v>
      </c>
      <c r="W151" s="395">
        <v>1.079</v>
      </c>
      <c r="X151" s="390"/>
      <c r="Y151" s="392">
        <v>2.6</v>
      </c>
      <c r="Z151" s="392"/>
      <c r="AA151" s="470">
        <f>VLOOKUP($A151,'Well Survey WQ Data'!A112:AE289,23,FALSE)</f>
        <v>4.7</v>
      </c>
      <c r="AB151" s="471"/>
      <c r="AC151" s="397">
        <v>142</v>
      </c>
      <c r="AD151" s="358">
        <v>603</v>
      </c>
      <c r="AE151" s="390"/>
      <c r="AF151" s="296">
        <f t="shared" si="6"/>
        <v>1542.7210000000002</v>
      </c>
      <c r="AG151" s="296">
        <f t="shared" si="7"/>
        <v>1020.1800000000001</v>
      </c>
      <c r="AQ151" s="452" t="s">
        <v>7</v>
      </c>
    </row>
    <row r="152" spans="1:43" ht="15" customHeight="1" x14ac:dyDescent="0.25">
      <c r="A152" s="382" t="s">
        <v>4241</v>
      </c>
      <c r="B152" s="382" t="s">
        <v>4242</v>
      </c>
      <c r="C152" s="380">
        <v>626620.09770000004</v>
      </c>
      <c r="D152" s="376">
        <v>6259793.6399999997</v>
      </c>
      <c r="E152" s="201" t="s">
        <v>2179</v>
      </c>
      <c r="G152" s="400" t="s">
        <v>2184</v>
      </c>
      <c r="J152" s="386"/>
      <c r="K152" s="469" t="s">
        <v>4634</v>
      </c>
      <c r="L152" s="371">
        <v>3.0000000000000001E-3</v>
      </c>
      <c r="M152" s="392"/>
      <c r="N152" s="476">
        <v>690</v>
      </c>
      <c r="O152" s="392"/>
      <c r="P152" s="469" t="s">
        <v>4634</v>
      </c>
      <c r="Q152" s="296">
        <v>54.4</v>
      </c>
      <c r="R152" s="392">
        <v>6.1</v>
      </c>
      <c r="S152" s="303">
        <v>0.15</v>
      </c>
      <c r="T152" s="390">
        <v>0.107</v>
      </c>
      <c r="U152" s="469" t="s">
        <v>4634</v>
      </c>
      <c r="V152" s="296">
        <v>44.9</v>
      </c>
      <c r="W152" s="395">
        <v>0.19600000000000001</v>
      </c>
      <c r="X152" s="390"/>
      <c r="Y152" s="392"/>
      <c r="Z152" s="392"/>
      <c r="AA152" s="470">
        <f>VLOOKUP($A152,'Well Survey WQ Data'!A113:AE290,23,FALSE)</f>
        <v>2.6</v>
      </c>
      <c r="AB152" s="471"/>
      <c r="AC152" s="397">
        <v>214</v>
      </c>
      <c r="AD152" s="303">
        <v>178</v>
      </c>
      <c r="AE152" s="390"/>
      <c r="AF152" s="296">
        <f t="shared" si="6"/>
        <v>845.25699999999995</v>
      </c>
      <c r="AG152" s="296">
        <f t="shared" si="7"/>
        <v>320.988</v>
      </c>
      <c r="AQ152" s="452" t="s">
        <v>7</v>
      </c>
    </row>
    <row r="153" spans="1:43" ht="15" customHeight="1" x14ac:dyDescent="0.25">
      <c r="A153" s="382" t="s">
        <v>4243</v>
      </c>
      <c r="B153" s="382" t="s">
        <v>4244</v>
      </c>
      <c r="C153" s="380">
        <v>624192.80350000004</v>
      </c>
      <c r="D153" s="376">
        <v>6259715.557</v>
      </c>
      <c r="E153" s="201" t="s">
        <v>2179</v>
      </c>
      <c r="G153" s="400" t="s">
        <v>4608</v>
      </c>
      <c r="J153" s="386"/>
      <c r="K153" s="469" t="s">
        <v>4634</v>
      </c>
      <c r="L153" s="371">
        <v>7.0000000000000001E-3</v>
      </c>
      <c r="M153" s="392"/>
      <c r="N153" s="476">
        <v>1181</v>
      </c>
      <c r="O153" s="392">
        <v>0.30299999999999999</v>
      </c>
      <c r="P153" s="469" t="s">
        <v>4634</v>
      </c>
      <c r="Q153" s="296">
        <v>5.5</v>
      </c>
      <c r="R153" s="392">
        <v>14.3</v>
      </c>
      <c r="S153" s="303">
        <v>1</v>
      </c>
      <c r="T153" s="390">
        <v>0.01</v>
      </c>
      <c r="U153" s="469" t="s">
        <v>4634</v>
      </c>
      <c r="V153" s="296">
        <v>2.2000000000000002</v>
      </c>
      <c r="W153" s="390">
        <v>3.0000000000000001E-3</v>
      </c>
      <c r="X153" s="390"/>
      <c r="Y153" s="392">
        <v>2.5</v>
      </c>
      <c r="Z153" s="392"/>
      <c r="AA153" s="470">
        <f>VLOOKUP($A153,'Well Survey WQ Data'!A114:AE291,23,FALSE)</f>
        <v>1.7</v>
      </c>
      <c r="AB153" s="471"/>
      <c r="AC153" s="397">
        <v>559</v>
      </c>
      <c r="AD153" s="303">
        <v>284</v>
      </c>
      <c r="AE153" s="390"/>
      <c r="AF153" s="296">
        <f t="shared" si="6"/>
        <v>1461.0130000000001</v>
      </c>
      <c r="AG153" s="296">
        <f t="shared" si="7"/>
        <v>22.814</v>
      </c>
      <c r="AI153" s="239">
        <v>451</v>
      </c>
      <c r="AQ153" s="452" t="s">
        <v>7</v>
      </c>
    </row>
    <row r="154" spans="1:43" ht="15" customHeight="1" x14ac:dyDescent="0.25">
      <c r="A154" s="382" t="s">
        <v>4245</v>
      </c>
      <c r="B154" s="382" t="s">
        <v>4246</v>
      </c>
      <c r="C154" s="380">
        <v>623813.07420000003</v>
      </c>
      <c r="D154" s="376">
        <v>6260112.9800000004</v>
      </c>
      <c r="E154" s="201" t="s">
        <v>2179</v>
      </c>
      <c r="G154" s="400" t="s">
        <v>2184</v>
      </c>
      <c r="J154" s="386"/>
      <c r="K154" s="469" t="s">
        <v>4634</v>
      </c>
      <c r="L154" s="371">
        <v>5.0000000000000001E-3</v>
      </c>
      <c r="M154" s="392"/>
      <c r="N154" s="476">
        <v>1440</v>
      </c>
      <c r="O154" s="392">
        <v>0.30399999999999999</v>
      </c>
      <c r="P154" s="469" t="s">
        <v>4634</v>
      </c>
      <c r="Q154" s="296">
        <v>243</v>
      </c>
      <c r="R154" s="392">
        <v>7.2</v>
      </c>
      <c r="S154" s="303"/>
      <c r="T154" s="390">
        <v>4.0000000000000001E-3</v>
      </c>
      <c r="U154" s="469" t="s">
        <v>4634</v>
      </c>
      <c r="V154" s="296">
        <v>214</v>
      </c>
      <c r="W154" s="390">
        <v>6.0000000000000001E-3</v>
      </c>
      <c r="X154" s="390"/>
      <c r="Y154" s="392"/>
      <c r="Z154" s="392"/>
      <c r="AA154" s="470">
        <f>VLOOKUP($A154,'Well Survey WQ Data'!A115:AE292,23,FALSE)</f>
        <v>4.0999999999999996</v>
      </c>
      <c r="AB154" s="471"/>
      <c r="AC154" s="397">
        <v>584</v>
      </c>
      <c r="AD154" s="358">
        <v>1540</v>
      </c>
      <c r="AE154" s="390"/>
      <c r="AF154" s="296">
        <f t="shared" si="6"/>
        <v>3312.6079999999997</v>
      </c>
      <c r="AG154" s="296">
        <f t="shared" si="7"/>
        <v>1489.18</v>
      </c>
      <c r="AQ154" s="452" t="s">
        <v>7</v>
      </c>
    </row>
    <row r="155" spans="1:43" ht="15" customHeight="1" x14ac:dyDescent="0.25">
      <c r="A155" s="382" t="s">
        <v>4247</v>
      </c>
      <c r="B155" s="382" t="s">
        <v>4248</v>
      </c>
      <c r="C155" s="380">
        <v>623566.89599999995</v>
      </c>
      <c r="D155" s="376">
        <v>6259742.0109999999</v>
      </c>
      <c r="E155" s="201" t="s">
        <v>2179</v>
      </c>
      <c r="G155" s="400" t="s">
        <v>2184</v>
      </c>
      <c r="J155" s="386"/>
      <c r="K155" s="469" t="s">
        <v>4634</v>
      </c>
      <c r="L155" s="371">
        <v>1E-3</v>
      </c>
      <c r="M155" s="392"/>
      <c r="N155" s="476">
        <v>475</v>
      </c>
      <c r="O155" s="392">
        <v>0.19400000000000001</v>
      </c>
      <c r="P155" s="469" t="s">
        <v>4634</v>
      </c>
      <c r="Q155" s="296">
        <v>370</v>
      </c>
      <c r="R155" s="392">
        <v>7.6</v>
      </c>
      <c r="S155" s="303"/>
      <c r="T155" s="390">
        <v>3.0000000000000001E-3</v>
      </c>
      <c r="U155" s="469" t="s">
        <v>4634</v>
      </c>
      <c r="V155" s="296">
        <v>288</v>
      </c>
      <c r="W155" s="390">
        <v>4.8000000000000001E-2</v>
      </c>
      <c r="X155" s="390"/>
      <c r="Y155" s="392"/>
      <c r="Z155" s="392"/>
      <c r="AA155" s="470">
        <f>VLOOKUP($A155,'Well Survey WQ Data'!A116:AE293,23,FALSE)</f>
        <v>4.5999999999999996</v>
      </c>
      <c r="AB155" s="471"/>
      <c r="AC155" s="397">
        <v>224</v>
      </c>
      <c r="AD155" s="358">
        <v>2139</v>
      </c>
      <c r="AE155" s="390"/>
      <c r="AF155" s="296">
        <f t="shared" si="6"/>
        <v>3270.8969999999999</v>
      </c>
      <c r="AG155" s="296">
        <f t="shared" si="7"/>
        <v>2111.56</v>
      </c>
      <c r="AQ155" s="452" t="s">
        <v>7</v>
      </c>
    </row>
    <row r="156" spans="1:43" ht="15" customHeight="1" x14ac:dyDescent="0.25">
      <c r="A156" s="382" t="s">
        <v>4249</v>
      </c>
      <c r="B156" s="382" t="s">
        <v>4250</v>
      </c>
      <c r="C156" s="380">
        <v>622855.17330000002</v>
      </c>
      <c r="D156" s="376">
        <v>6263915.6270000003</v>
      </c>
      <c r="E156" s="201" t="s">
        <v>2179</v>
      </c>
      <c r="G156" s="400" t="s">
        <v>4609</v>
      </c>
      <c r="J156" s="386"/>
      <c r="K156" s="469" t="s">
        <v>4634</v>
      </c>
      <c r="L156" s="371">
        <v>1E-3</v>
      </c>
      <c r="M156" s="392"/>
      <c r="N156" s="476">
        <v>797</v>
      </c>
      <c r="O156" s="392">
        <v>0.28399999999999997</v>
      </c>
      <c r="P156" s="469" t="s">
        <v>4634</v>
      </c>
      <c r="Q156" s="296">
        <v>83.1</v>
      </c>
      <c r="R156" s="392">
        <v>20.7</v>
      </c>
      <c r="S156" s="303">
        <v>0.43</v>
      </c>
      <c r="T156" s="395">
        <v>0.39500000000000002</v>
      </c>
      <c r="U156" s="469" t="s">
        <v>4634</v>
      </c>
      <c r="V156" s="296">
        <v>36.6</v>
      </c>
      <c r="W156" s="395">
        <v>0.127</v>
      </c>
      <c r="X156" s="390"/>
      <c r="Y156" s="392"/>
      <c r="Z156" s="392"/>
      <c r="AA156" s="470">
        <f>VLOOKUP($A156,'Well Survey WQ Data'!A117:AE294,23,FALSE)</f>
        <v>2.1</v>
      </c>
      <c r="AB156" s="471"/>
      <c r="AC156" s="397">
        <v>291</v>
      </c>
      <c r="AD156" s="303">
        <v>295</v>
      </c>
      <c r="AE156" s="390"/>
      <c r="AF156" s="296">
        <f t="shared" si="6"/>
        <v>1128.1089999999999</v>
      </c>
      <c r="AG156" s="296">
        <f t="shared" si="7"/>
        <v>358.54200000000003</v>
      </c>
      <c r="AI156" s="239">
        <v>451</v>
      </c>
      <c r="AQ156" s="452" t="s">
        <v>7</v>
      </c>
    </row>
    <row r="157" spans="1:43" ht="15" customHeight="1" x14ac:dyDescent="0.25">
      <c r="A157" s="382" t="s">
        <v>4251</v>
      </c>
      <c r="B157" s="382" t="s">
        <v>4252</v>
      </c>
      <c r="C157" s="380">
        <v>581613.03700000001</v>
      </c>
      <c r="D157" s="376">
        <v>6171260.4680000003</v>
      </c>
      <c r="E157" s="201" t="s">
        <v>2179</v>
      </c>
      <c r="G157" s="400" t="s">
        <v>2184</v>
      </c>
      <c r="J157" s="386"/>
      <c r="K157" s="469" t="s">
        <v>4634</v>
      </c>
      <c r="L157" s="371">
        <v>3.0000000000000001E-3</v>
      </c>
      <c r="M157" s="392"/>
      <c r="N157" s="476">
        <v>884</v>
      </c>
      <c r="O157" s="392">
        <v>0.20899999999999999</v>
      </c>
      <c r="P157" s="469" t="s">
        <v>4634</v>
      </c>
      <c r="Q157" s="296">
        <v>5.9</v>
      </c>
      <c r="R157" s="392">
        <v>5.3</v>
      </c>
      <c r="S157" s="303">
        <v>0.84</v>
      </c>
      <c r="T157" s="390">
        <v>3.5000000000000003E-2</v>
      </c>
      <c r="U157" s="469" t="s">
        <v>4634</v>
      </c>
      <c r="V157" s="296">
        <v>2.5</v>
      </c>
      <c r="W157" s="390">
        <v>6.0000000000000001E-3</v>
      </c>
      <c r="X157" s="390"/>
      <c r="Y157" s="392"/>
      <c r="Z157" s="392"/>
      <c r="AA157" s="470">
        <f>VLOOKUP($A157,'Well Survey WQ Data'!A118:AE295,23,FALSE)</f>
        <v>1.1000000000000001</v>
      </c>
      <c r="AB157" s="471"/>
      <c r="AC157" s="397">
        <v>313</v>
      </c>
      <c r="AD157" s="303">
        <v>0.2</v>
      </c>
      <c r="AE157" s="390"/>
      <c r="AF157" s="296">
        <f t="shared" si="6"/>
        <v>771.08399999999995</v>
      </c>
      <c r="AG157" s="296">
        <f t="shared" si="7"/>
        <v>25.05</v>
      </c>
      <c r="AQ157" s="452" t="s">
        <v>7</v>
      </c>
    </row>
    <row r="158" spans="1:43" ht="15" customHeight="1" x14ac:dyDescent="0.25">
      <c r="A158" s="382" t="s">
        <v>4253</v>
      </c>
      <c r="B158" s="382" t="s">
        <v>4254</v>
      </c>
      <c r="C158" s="380">
        <v>634239.18370000005</v>
      </c>
      <c r="D158" s="376">
        <v>6256063.4189999998</v>
      </c>
      <c r="E158" s="201" t="s">
        <v>2179</v>
      </c>
      <c r="G158" s="400" t="s">
        <v>2184</v>
      </c>
      <c r="J158" s="386"/>
      <c r="K158" s="469" t="s">
        <v>4634</v>
      </c>
      <c r="L158" s="371">
        <v>7.0000000000000001E-3</v>
      </c>
      <c r="M158" s="392"/>
      <c r="N158" s="476">
        <v>1213</v>
      </c>
      <c r="O158" s="392">
        <v>0.40100000000000002</v>
      </c>
      <c r="P158" s="469" t="s">
        <v>4634</v>
      </c>
      <c r="Q158" s="296">
        <v>7.1</v>
      </c>
      <c r="R158" s="392">
        <v>21.4</v>
      </c>
      <c r="S158" s="303">
        <v>0.6</v>
      </c>
      <c r="T158" s="390">
        <v>2.8000000000000001E-2</v>
      </c>
      <c r="U158" s="469" t="s">
        <v>4634</v>
      </c>
      <c r="V158" s="296">
        <v>2.6</v>
      </c>
      <c r="W158" s="390">
        <v>8.9999999999999993E-3</v>
      </c>
      <c r="X158" s="390"/>
      <c r="Y158" s="392">
        <v>1.4</v>
      </c>
      <c r="Z158" s="392"/>
      <c r="AA158" s="470">
        <f>VLOOKUP($A158,'Well Survey WQ Data'!A119:AE296,23,FALSE)</f>
        <v>1.9</v>
      </c>
      <c r="AB158" s="471"/>
      <c r="AC158" s="397">
        <v>541</v>
      </c>
      <c r="AD158" s="303">
        <v>255</v>
      </c>
      <c r="AE158" s="390"/>
      <c r="AF158" s="296">
        <f t="shared" si="6"/>
        <v>1437.9290000000001</v>
      </c>
      <c r="AG158" s="296">
        <f t="shared" si="7"/>
        <v>28.462000000000003</v>
      </c>
      <c r="AQ158" s="452" t="s">
        <v>7</v>
      </c>
    </row>
    <row r="159" spans="1:43" ht="15" customHeight="1" x14ac:dyDescent="0.25">
      <c r="A159" s="382" t="s">
        <v>4255</v>
      </c>
      <c r="B159" s="382" t="s">
        <v>4256</v>
      </c>
      <c r="C159" s="380">
        <v>628731.78899999999</v>
      </c>
      <c r="D159" s="376">
        <v>6235803.1009999998</v>
      </c>
      <c r="E159" s="201" t="s">
        <v>2179</v>
      </c>
      <c r="G159" s="400" t="s">
        <v>2184</v>
      </c>
      <c r="J159" s="386"/>
      <c r="K159" s="469" t="s">
        <v>4634</v>
      </c>
      <c r="L159" s="371">
        <v>5.0000000000000001E-3</v>
      </c>
      <c r="M159" s="392"/>
      <c r="N159" s="476">
        <v>604</v>
      </c>
      <c r="O159" s="392">
        <v>0.11700000000000001</v>
      </c>
      <c r="P159" s="469" t="s">
        <v>4634</v>
      </c>
      <c r="Q159" s="296">
        <v>188</v>
      </c>
      <c r="R159" s="392">
        <v>58.5</v>
      </c>
      <c r="S159" s="303">
        <v>0.14000000000000001</v>
      </c>
      <c r="T159" s="390">
        <v>4.0000000000000001E-3</v>
      </c>
      <c r="U159" s="469" t="s">
        <v>4634</v>
      </c>
      <c r="V159" s="296">
        <v>109</v>
      </c>
      <c r="W159" s="390">
        <v>2.7E-2</v>
      </c>
      <c r="X159" s="390"/>
      <c r="Y159" s="392">
        <v>1.1000000000000001</v>
      </c>
      <c r="Z159" s="392"/>
      <c r="AA159" s="470">
        <f>VLOOKUP($A159,'Well Survey WQ Data'!A120:AE297,23,FALSE)</f>
        <v>2.6</v>
      </c>
      <c r="AB159" s="471"/>
      <c r="AC159" s="394">
        <v>30.4</v>
      </c>
      <c r="AD159" s="303">
        <v>474</v>
      </c>
      <c r="AE159" s="390"/>
      <c r="AF159" s="296">
        <f t="shared" si="6"/>
        <v>1165.8609999999999</v>
      </c>
      <c r="AG159" s="296">
        <f t="shared" si="7"/>
        <v>919.07999999999993</v>
      </c>
      <c r="AQ159" s="452" t="s">
        <v>7</v>
      </c>
    </row>
    <row r="160" spans="1:43" ht="15" customHeight="1" x14ac:dyDescent="0.25">
      <c r="A160" s="382" t="s">
        <v>4257</v>
      </c>
      <c r="B160" s="382" t="s">
        <v>4258</v>
      </c>
      <c r="C160" s="380">
        <v>626009.4719</v>
      </c>
      <c r="D160" s="376">
        <v>6235401.5690000001</v>
      </c>
      <c r="E160" s="201" t="s">
        <v>2179</v>
      </c>
      <c r="G160" s="400" t="s">
        <v>2184</v>
      </c>
      <c r="J160" s="386"/>
      <c r="K160" s="469" t="s">
        <v>4634</v>
      </c>
      <c r="L160" s="371">
        <v>2E-3</v>
      </c>
      <c r="M160" s="392"/>
      <c r="N160" s="476">
        <v>451</v>
      </c>
      <c r="O160" s="392">
        <v>7.1999999999999995E-2</v>
      </c>
      <c r="P160" s="469" t="s">
        <v>4634</v>
      </c>
      <c r="Q160" s="296">
        <v>128</v>
      </c>
      <c r="R160" s="392">
        <v>54</v>
      </c>
      <c r="S160" s="303">
        <v>0.37</v>
      </c>
      <c r="T160" s="390">
        <v>8.0000000000000002E-3</v>
      </c>
      <c r="U160" s="469" t="s">
        <v>4634</v>
      </c>
      <c r="V160" s="296">
        <v>66.599999999999994</v>
      </c>
      <c r="W160" s="396"/>
      <c r="X160" s="390"/>
      <c r="Y160" s="392">
        <v>0.7</v>
      </c>
      <c r="Z160" s="392"/>
      <c r="AA160" s="470">
        <f>VLOOKUP($A160,'Well Survey WQ Data'!A121:AE298,23,FALSE)</f>
        <v>4.0999999999999996</v>
      </c>
      <c r="AB160" s="471"/>
      <c r="AC160" s="394">
        <v>17.399999999999999</v>
      </c>
      <c r="AD160" s="303">
        <v>162</v>
      </c>
      <c r="AE160" s="390"/>
      <c r="AF160" s="296">
        <f t="shared" si="6"/>
        <v>658.75000000000011</v>
      </c>
      <c r="AG160" s="296">
        <f t="shared" si="7"/>
        <v>594.39200000000005</v>
      </c>
      <c r="AQ160" s="452" t="s">
        <v>7</v>
      </c>
    </row>
    <row r="161" spans="1:43" ht="15" customHeight="1" x14ac:dyDescent="0.25">
      <c r="A161" s="382" t="s">
        <v>4259</v>
      </c>
      <c r="B161" s="382" t="s">
        <v>4260</v>
      </c>
      <c r="C161" s="380">
        <v>623158.20719999995</v>
      </c>
      <c r="D161" s="376">
        <v>6244928.0149999997</v>
      </c>
      <c r="E161" s="201" t="s">
        <v>2179</v>
      </c>
      <c r="G161" s="400" t="s">
        <v>4610</v>
      </c>
      <c r="J161" s="386"/>
      <c r="K161" s="469" t="s">
        <v>4634</v>
      </c>
      <c r="L161" s="371">
        <v>6.0000000000000001E-3</v>
      </c>
      <c r="M161" s="392"/>
      <c r="N161" s="476">
        <v>686</v>
      </c>
      <c r="O161" s="392">
        <v>0.17299999999999999</v>
      </c>
      <c r="P161" s="469" t="s">
        <v>4634</v>
      </c>
      <c r="Q161" s="296">
        <v>102</v>
      </c>
      <c r="R161" s="392">
        <v>5.2</v>
      </c>
      <c r="S161" s="303">
        <v>0.13</v>
      </c>
      <c r="T161" s="395">
        <v>0.91500000000000004</v>
      </c>
      <c r="U161" s="469" t="s">
        <v>4634</v>
      </c>
      <c r="V161" s="296">
        <v>68</v>
      </c>
      <c r="W161" s="395">
        <v>1.5589999999999999</v>
      </c>
      <c r="X161" s="390"/>
      <c r="Y161" s="392"/>
      <c r="Z161" s="392"/>
      <c r="AA161" s="470">
        <f>VLOOKUP($A161,'Well Survey WQ Data'!A122:AE299,23,FALSE)</f>
        <v>2.7</v>
      </c>
      <c r="AB161" s="471"/>
      <c r="AC161" s="394">
        <v>137</v>
      </c>
      <c r="AD161" s="303">
        <v>279</v>
      </c>
      <c r="AE161" s="390"/>
      <c r="AF161" s="296">
        <f t="shared" si="6"/>
        <v>938.11799999999994</v>
      </c>
      <c r="AG161" s="296">
        <f t="shared" si="7"/>
        <v>535.16000000000008</v>
      </c>
      <c r="AQ161" s="452" t="s">
        <v>7</v>
      </c>
    </row>
    <row r="162" spans="1:43" ht="15" customHeight="1" x14ac:dyDescent="0.25">
      <c r="A162" s="382" t="s">
        <v>4261</v>
      </c>
      <c r="B162" s="382" t="s">
        <v>4262</v>
      </c>
      <c r="C162" s="380">
        <v>623600.33459999994</v>
      </c>
      <c r="D162" s="376">
        <v>6238628.8169999998</v>
      </c>
      <c r="E162" s="201" t="s">
        <v>2179</v>
      </c>
      <c r="G162" s="400" t="s">
        <v>2184</v>
      </c>
      <c r="J162" s="386"/>
      <c r="K162" s="469" t="s">
        <v>4634</v>
      </c>
      <c r="L162" s="371">
        <v>4.0000000000000001E-3</v>
      </c>
      <c r="M162" s="392"/>
      <c r="N162" s="476">
        <v>674</v>
      </c>
      <c r="O162" s="392">
        <v>0.16700000000000001</v>
      </c>
      <c r="P162" s="469" t="s">
        <v>4634</v>
      </c>
      <c r="Q162" s="296">
        <v>141</v>
      </c>
      <c r="R162" s="392">
        <v>1.2</v>
      </c>
      <c r="S162" s="303">
        <v>0.16</v>
      </c>
      <c r="T162" s="390">
        <v>1E-3</v>
      </c>
      <c r="U162" s="469" t="s">
        <v>4634</v>
      </c>
      <c r="V162" s="296">
        <v>92</v>
      </c>
      <c r="W162" s="390">
        <v>1E-3</v>
      </c>
      <c r="X162" s="390"/>
      <c r="Y162" s="392"/>
      <c r="Z162" s="392"/>
      <c r="AA162" s="470">
        <f>VLOOKUP($A162,'Well Survey WQ Data'!A123:AE300,23,FALSE)</f>
        <v>2.4</v>
      </c>
      <c r="AB162" s="471"/>
      <c r="AC162" s="394">
        <v>111</v>
      </c>
      <c r="AD162" s="303">
        <v>397</v>
      </c>
      <c r="AE162" s="390"/>
      <c r="AF162" s="296">
        <f t="shared" si="6"/>
        <v>1081.9280000000001</v>
      </c>
      <c r="AG162" s="296">
        <f t="shared" si="7"/>
        <v>731.54</v>
      </c>
      <c r="AQ162" s="452" t="s">
        <v>7</v>
      </c>
    </row>
    <row r="163" spans="1:43" ht="15" customHeight="1" x14ac:dyDescent="0.25">
      <c r="A163" s="382" t="s">
        <v>4263</v>
      </c>
      <c r="B163" s="382" t="s">
        <v>4264</v>
      </c>
      <c r="C163" s="380">
        <v>612293.61170000001</v>
      </c>
      <c r="D163" s="376">
        <v>6257763.5640000002</v>
      </c>
      <c r="E163" s="201" t="s">
        <v>2179</v>
      </c>
      <c r="G163" s="400" t="s">
        <v>2184</v>
      </c>
      <c r="J163" s="386"/>
      <c r="K163" s="469" t="s">
        <v>4634</v>
      </c>
      <c r="L163" s="371">
        <v>8.9999999999999993E-3</v>
      </c>
      <c r="M163" s="392"/>
      <c r="N163" s="476">
        <v>1206</v>
      </c>
      <c r="O163" s="392">
        <v>0.27900000000000003</v>
      </c>
      <c r="P163" s="469" t="s">
        <v>4634</v>
      </c>
      <c r="Q163" s="296">
        <v>22.6</v>
      </c>
      <c r="R163" s="392">
        <v>36.5</v>
      </c>
      <c r="S163" s="303">
        <v>0.14000000000000001</v>
      </c>
      <c r="T163" s="390">
        <v>8.9999999999999993E-3</v>
      </c>
      <c r="U163" s="469" t="s">
        <v>4634</v>
      </c>
      <c r="V163" s="296">
        <v>24.7</v>
      </c>
      <c r="W163" s="395">
        <v>0.38300000000000001</v>
      </c>
      <c r="X163" s="390"/>
      <c r="Y163" s="392">
        <v>1.4</v>
      </c>
      <c r="Z163" s="392"/>
      <c r="AA163" s="470">
        <f>VLOOKUP($A163,'Well Survey WQ Data'!A124:AE301,23,FALSE)</f>
        <v>1.6</v>
      </c>
      <c r="AB163" s="471"/>
      <c r="AC163" s="397">
        <v>448</v>
      </c>
      <c r="AD163" s="303">
        <v>135</v>
      </c>
      <c r="AE163" s="390"/>
      <c r="AF163" s="296">
        <f t="shared" si="6"/>
        <v>1273.2280000000001</v>
      </c>
      <c r="AG163" s="296">
        <f t="shared" si="7"/>
        <v>158.26400000000001</v>
      </c>
      <c r="AQ163" s="452" t="s">
        <v>7</v>
      </c>
    </row>
    <row r="164" spans="1:43" ht="15" customHeight="1" x14ac:dyDescent="0.25">
      <c r="A164" s="382" t="s">
        <v>4265</v>
      </c>
      <c r="B164" s="382" t="s">
        <v>4266</v>
      </c>
      <c r="C164" s="380">
        <v>623597.31700000004</v>
      </c>
      <c r="D164" s="376">
        <v>6241838.085</v>
      </c>
      <c r="E164" s="201" t="s">
        <v>2179</v>
      </c>
      <c r="G164" s="400" t="s">
        <v>4611</v>
      </c>
      <c r="J164" s="386"/>
      <c r="K164" s="469" t="s">
        <v>4634</v>
      </c>
      <c r="L164" s="393">
        <v>1.4999999999999999E-2</v>
      </c>
      <c r="M164" s="392"/>
      <c r="N164" s="476">
        <v>1376</v>
      </c>
      <c r="O164" s="392">
        <v>0.33900000000000002</v>
      </c>
      <c r="P164" s="469" t="s">
        <v>4634</v>
      </c>
      <c r="Q164" s="296">
        <v>35.1</v>
      </c>
      <c r="R164" s="392">
        <v>1.5</v>
      </c>
      <c r="S164" s="303">
        <v>0.2</v>
      </c>
      <c r="T164" s="395">
        <v>0.78700000000000003</v>
      </c>
      <c r="U164" s="469" t="s">
        <v>4634</v>
      </c>
      <c r="V164" s="296">
        <v>28.4</v>
      </c>
      <c r="W164" s="390">
        <v>4.3999999999999997E-2</v>
      </c>
      <c r="X164" s="390"/>
      <c r="Y164" s="392">
        <v>2.6</v>
      </c>
      <c r="Z164" s="392"/>
      <c r="AA164" s="470">
        <f>VLOOKUP($A164,'Well Survey WQ Data'!A125:AE302,23,FALSE)</f>
        <v>3.6</v>
      </c>
      <c r="AB164" s="471"/>
      <c r="AC164" s="397">
        <v>545</v>
      </c>
      <c r="AD164" s="303">
        <v>338</v>
      </c>
      <c r="AE164" s="390"/>
      <c r="AF164" s="296">
        <f t="shared" si="6"/>
        <v>1643.5259999999998</v>
      </c>
      <c r="AG164" s="296">
        <f t="shared" si="7"/>
        <v>204.75799999999998</v>
      </c>
      <c r="AQ164" s="452" t="s">
        <v>7</v>
      </c>
    </row>
    <row r="165" spans="1:43" ht="15" customHeight="1" x14ac:dyDescent="0.25">
      <c r="A165" s="382" t="s">
        <v>4267</v>
      </c>
      <c r="B165" s="382" t="s">
        <v>4268</v>
      </c>
      <c r="C165" s="380">
        <v>621389.60439999995</v>
      </c>
      <c r="D165" s="376">
        <v>6234383.7439999999</v>
      </c>
      <c r="E165" s="201" t="s">
        <v>2179</v>
      </c>
      <c r="G165" s="400" t="s">
        <v>2184</v>
      </c>
      <c r="J165" s="386"/>
      <c r="K165" s="469" t="s">
        <v>4634</v>
      </c>
      <c r="L165" s="371">
        <v>5.0000000000000001E-3</v>
      </c>
      <c r="M165" s="392"/>
      <c r="N165" s="476">
        <v>544</v>
      </c>
      <c r="O165" s="392">
        <v>0.223</v>
      </c>
      <c r="P165" s="469" t="s">
        <v>4634</v>
      </c>
      <c r="Q165" s="296">
        <v>64.900000000000006</v>
      </c>
      <c r="R165" s="392">
        <v>4.8</v>
      </c>
      <c r="S165" s="303">
        <v>0.11</v>
      </c>
      <c r="T165" s="390">
        <v>3.0000000000000001E-3</v>
      </c>
      <c r="U165" s="469" t="s">
        <v>4634</v>
      </c>
      <c r="V165" s="296">
        <v>39.799999999999997</v>
      </c>
      <c r="W165" s="395">
        <v>0.08</v>
      </c>
      <c r="X165" s="390"/>
      <c r="Y165" s="392"/>
      <c r="Z165" s="392"/>
      <c r="AA165" s="470">
        <f>VLOOKUP($A165,'Well Survey WQ Data'!A126:AE303,23,FALSE)</f>
        <v>3.2</v>
      </c>
      <c r="AB165" s="471"/>
      <c r="AC165" s="394">
        <v>83.4</v>
      </c>
      <c r="AD165" s="303">
        <v>25.1</v>
      </c>
      <c r="AE165" s="390"/>
      <c r="AF165" s="296">
        <f t="shared" si="6"/>
        <v>493.536</v>
      </c>
      <c r="AG165" s="296">
        <f t="shared" si="7"/>
        <v>326.226</v>
      </c>
      <c r="AQ165" s="452" t="s">
        <v>7</v>
      </c>
    </row>
    <row r="166" spans="1:43" ht="15" customHeight="1" x14ac:dyDescent="0.25">
      <c r="A166" s="382" t="s">
        <v>4269</v>
      </c>
      <c r="B166" s="382" t="s">
        <v>4270</v>
      </c>
      <c r="C166" s="380">
        <v>621843.19999999995</v>
      </c>
      <c r="D166" s="376">
        <v>6235998.4299999997</v>
      </c>
      <c r="E166" s="201" t="s">
        <v>2179</v>
      </c>
      <c r="G166" s="400" t="s">
        <v>2184</v>
      </c>
      <c r="J166" s="386"/>
      <c r="K166" s="469" t="s">
        <v>4634</v>
      </c>
      <c r="L166" s="393">
        <v>1.0999999999999999E-2</v>
      </c>
      <c r="M166" s="392"/>
      <c r="N166" s="476">
        <v>878</v>
      </c>
      <c r="O166" s="392">
        <v>0.35099999999999998</v>
      </c>
      <c r="P166" s="469" t="s">
        <v>4634</v>
      </c>
      <c r="Q166" s="296">
        <v>84.7</v>
      </c>
      <c r="R166" s="392">
        <v>0.2</v>
      </c>
      <c r="S166" s="303">
        <v>0.25</v>
      </c>
      <c r="T166" s="395">
        <v>0.83199999999999996</v>
      </c>
      <c r="U166" s="469" t="s">
        <v>4634</v>
      </c>
      <c r="V166" s="296">
        <v>65.7</v>
      </c>
      <c r="W166" s="395">
        <v>6.4000000000000001E-2</v>
      </c>
      <c r="X166" s="390"/>
      <c r="Y166" s="392">
        <v>2.1</v>
      </c>
      <c r="Z166" s="392"/>
      <c r="AA166" s="470">
        <f>VLOOKUP($A166,'Well Survey WQ Data'!A127:AE304,23,FALSE)</f>
        <v>3</v>
      </c>
      <c r="AB166" s="471"/>
      <c r="AC166" s="394">
        <v>179</v>
      </c>
      <c r="AD166" s="303">
        <v>104</v>
      </c>
      <c r="AE166" s="390"/>
      <c r="AF166" s="296">
        <f t="shared" si="6"/>
        <v>879.13300000000004</v>
      </c>
      <c r="AG166" s="296">
        <f t="shared" si="7"/>
        <v>482.43400000000003</v>
      </c>
      <c r="AQ166" s="452" t="s">
        <v>7</v>
      </c>
    </row>
    <row r="167" spans="1:43" ht="15" customHeight="1" x14ac:dyDescent="0.25">
      <c r="Y167" s="377"/>
      <c r="Z167" s="377"/>
      <c r="AA167" s="377"/>
      <c r="AB167" s="377"/>
    </row>
    <row r="168" spans="1:43" ht="15" customHeight="1" x14ac:dyDescent="0.25">
      <c r="Y168" s="377"/>
      <c r="Z168" s="377"/>
      <c r="AA168" s="377"/>
      <c r="AB168" s="377"/>
    </row>
    <row r="169" spans="1:43" ht="15" customHeight="1" x14ac:dyDescent="0.25">
      <c r="Y169" s="377"/>
      <c r="Z169" s="377"/>
      <c r="AA169" s="377"/>
      <c r="AB169" s="377"/>
    </row>
    <row r="170" spans="1:43" ht="15" customHeight="1" x14ac:dyDescent="0.25">
      <c r="Y170" s="377"/>
      <c r="Z170" s="377"/>
      <c r="AA170" s="377"/>
      <c r="AB170" s="377"/>
    </row>
    <row r="171" spans="1:43" ht="15" customHeight="1" x14ac:dyDescent="0.25">
      <c r="Y171" s="377"/>
      <c r="Z171" s="377"/>
      <c r="AA171" s="377"/>
      <c r="AB171" s="377"/>
    </row>
    <row r="172" spans="1:43" ht="15" customHeight="1" x14ac:dyDescent="0.25">
      <c r="Y172" s="377"/>
      <c r="Z172" s="377"/>
      <c r="AA172" s="377"/>
      <c r="AB172" s="377"/>
    </row>
    <row r="173" spans="1:43" ht="15" customHeight="1" x14ac:dyDescent="0.25">
      <c r="Y173" s="377"/>
      <c r="Z173" s="377"/>
      <c r="AA173" s="377"/>
      <c r="AB173" s="377"/>
    </row>
    <row r="174" spans="1:43" ht="15" customHeight="1" x14ac:dyDescent="0.25">
      <c r="Y174" s="377"/>
      <c r="Z174" s="377"/>
      <c r="AA174" s="377"/>
      <c r="AB174" s="377"/>
    </row>
    <row r="175" spans="1:43" ht="15" customHeight="1" x14ac:dyDescent="0.25">
      <c r="Y175" s="377"/>
      <c r="Z175" s="377"/>
      <c r="AA175" s="377"/>
      <c r="AB175" s="377"/>
    </row>
    <row r="176" spans="1:43" ht="15" customHeight="1" x14ac:dyDescent="0.25">
      <c r="Y176" s="377"/>
      <c r="Z176" s="377"/>
      <c r="AA176" s="377"/>
      <c r="AB176" s="377"/>
    </row>
    <row r="177" spans="25:28" ht="15" customHeight="1" x14ac:dyDescent="0.25">
      <c r="Y177" s="377"/>
      <c r="Z177" s="377"/>
      <c r="AA177" s="377"/>
      <c r="AB177" s="377"/>
    </row>
    <row r="178" spans="25:28" ht="15" customHeight="1" x14ac:dyDescent="0.25">
      <c r="Y178" s="377"/>
      <c r="Z178" s="377"/>
      <c r="AA178" s="377"/>
      <c r="AB178" s="377"/>
    </row>
    <row r="179" spans="25:28" ht="15" customHeight="1" x14ac:dyDescent="0.25">
      <c r="Y179" s="377"/>
      <c r="Z179" s="377"/>
      <c r="AA179" s="377"/>
      <c r="AB179" s="377"/>
    </row>
    <row r="180" spans="25:28" ht="15" customHeight="1" x14ac:dyDescent="0.25">
      <c r="Y180" s="377"/>
      <c r="Z180" s="377"/>
      <c r="AA180" s="377"/>
      <c r="AB180" s="377"/>
    </row>
    <row r="181" spans="25:28" ht="15" customHeight="1" x14ac:dyDescent="0.25">
      <c r="Y181" s="377"/>
      <c r="Z181" s="377"/>
      <c r="AA181" s="377"/>
      <c r="AB181" s="377"/>
    </row>
    <row r="182" spans="25:28" ht="15" customHeight="1" x14ac:dyDescent="0.25">
      <c r="Y182" s="377"/>
      <c r="Z182" s="377"/>
      <c r="AA182" s="377"/>
      <c r="AB182" s="377"/>
    </row>
    <row r="183" spans="25:28" ht="15" customHeight="1" x14ac:dyDescent="0.25">
      <c r="Y183" s="377"/>
      <c r="Z183" s="377"/>
      <c r="AA183" s="377"/>
      <c r="AB183" s="377"/>
    </row>
    <row r="184" spans="25:28" ht="15" customHeight="1" x14ac:dyDescent="0.25">
      <c r="Y184" s="377"/>
      <c r="Z184" s="377"/>
      <c r="AA184" s="377"/>
      <c r="AB184" s="377"/>
    </row>
    <row r="185" spans="25:28" ht="15" customHeight="1" x14ac:dyDescent="0.25">
      <c r="Y185" s="377"/>
      <c r="Z185" s="377"/>
      <c r="AA185" s="377"/>
      <c r="AB185" s="377"/>
    </row>
    <row r="186" spans="25:28" ht="15" customHeight="1" x14ac:dyDescent="0.25">
      <c r="Y186" s="377"/>
      <c r="Z186" s="377"/>
      <c r="AA186" s="377"/>
      <c r="AB186" s="377"/>
    </row>
    <row r="187" spans="25:28" ht="15" customHeight="1" x14ac:dyDescent="0.25">
      <c r="Y187" s="377"/>
      <c r="Z187" s="377"/>
      <c r="AA187" s="377"/>
      <c r="AB187" s="377"/>
    </row>
    <row r="188" spans="25:28" ht="15" customHeight="1" x14ac:dyDescent="0.25">
      <c r="Y188" s="377"/>
      <c r="Z188" s="377"/>
      <c r="AA188" s="377"/>
      <c r="AB188" s="377"/>
    </row>
    <row r="189" spans="25:28" ht="15" customHeight="1" x14ac:dyDescent="0.25">
      <c r="Y189" s="377"/>
      <c r="Z189" s="377"/>
      <c r="AA189" s="377"/>
      <c r="AB189" s="377"/>
    </row>
    <row r="190" spans="25:28" ht="15" customHeight="1" x14ac:dyDescent="0.25">
      <c r="Y190" s="377"/>
      <c r="Z190" s="377"/>
      <c r="AA190" s="377"/>
      <c r="AB190" s="377"/>
    </row>
    <row r="191" spans="25:28" ht="15" customHeight="1" x14ac:dyDescent="0.25">
      <c r="Y191" s="377"/>
      <c r="Z191" s="377"/>
      <c r="AA191" s="377"/>
      <c r="AB191" s="377"/>
    </row>
    <row r="192" spans="25:28" ht="15" customHeight="1" x14ac:dyDescent="0.25">
      <c r="Y192" s="377"/>
      <c r="Z192" s="377"/>
      <c r="AA192" s="377"/>
      <c r="AB192" s="377"/>
    </row>
    <row r="193" spans="25:28" ht="15" customHeight="1" x14ac:dyDescent="0.25">
      <c r="Y193" s="377"/>
      <c r="Z193" s="377"/>
      <c r="AA193" s="377"/>
      <c r="AB193" s="377"/>
    </row>
    <row r="194" spans="25:28" ht="15" customHeight="1" x14ac:dyDescent="0.25">
      <c r="Y194" s="377"/>
      <c r="Z194" s="377"/>
      <c r="AA194" s="377"/>
      <c r="AB194" s="377"/>
    </row>
    <row r="195" spans="25:28" ht="15" customHeight="1" x14ac:dyDescent="0.25">
      <c r="Y195" s="377"/>
      <c r="Z195" s="377"/>
      <c r="AA195" s="377"/>
      <c r="AB195" s="377"/>
    </row>
    <row r="196" spans="25:28" ht="15" customHeight="1" x14ac:dyDescent="0.25">
      <c r="Y196" s="377"/>
      <c r="Z196" s="377"/>
      <c r="AA196" s="377"/>
      <c r="AB196" s="377"/>
    </row>
    <row r="197" spans="25:28" ht="15" customHeight="1" x14ac:dyDescent="0.25">
      <c r="Y197" s="377"/>
      <c r="Z197" s="377"/>
      <c r="AA197" s="377"/>
      <c r="AB197" s="377"/>
    </row>
    <row r="198" spans="25:28" ht="15" customHeight="1" x14ac:dyDescent="0.25">
      <c r="Y198" s="377"/>
      <c r="Z198" s="377"/>
      <c r="AA198" s="377"/>
      <c r="AB198" s="377"/>
    </row>
    <row r="199" spans="25:28" ht="15" customHeight="1" x14ac:dyDescent="0.25">
      <c r="Y199" s="377"/>
      <c r="Z199" s="377"/>
      <c r="AA199" s="377"/>
      <c r="AB199" s="377"/>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30"/>
  <sheetViews>
    <sheetView zoomScaleNormal="100" workbookViewId="0">
      <pane xSplit="2" ySplit="4" topLeftCell="C5" activePane="bottomRight" state="frozen"/>
      <selection pane="topRight" activeCell="H1" sqref="H1"/>
      <selection pane="bottomLeft" activeCell="A5" sqref="A5"/>
      <selection pane="bottomRight" activeCell="C12" sqref="C12"/>
    </sheetView>
  </sheetViews>
  <sheetFormatPr defaultRowHeight="15" x14ac:dyDescent="0.25"/>
  <cols>
    <col min="1" max="1" width="11.28515625" style="304" customWidth="1"/>
    <col min="2" max="2" width="13.7109375" style="303" customWidth="1"/>
    <col min="3" max="3" width="12.85546875" style="299" customWidth="1"/>
    <col min="4" max="6" width="9.140625" style="299"/>
    <col min="7" max="7" width="11" style="303" customWidth="1"/>
    <col min="8" max="11" width="9.140625" style="303"/>
    <col min="12" max="12" width="8.85546875" style="303" customWidth="1"/>
    <col min="13" max="13" width="10.5703125" style="303" bestFit="1" customWidth="1"/>
    <col min="14" max="17" width="9.140625" style="303"/>
    <col min="18" max="18" width="11.140625" style="303" customWidth="1"/>
    <col min="19" max="19" width="11.42578125" style="303" customWidth="1"/>
    <col min="20" max="20" width="12.28515625" style="303" customWidth="1"/>
    <col min="21" max="21" width="9.140625" style="303"/>
    <col min="22" max="22" width="11" style="303" customWidth="1"/>
    <col min="23" max="23" width="10.5703125" style="303" customWidth="1"/>
    <col min="24" max="27" width="9.140625" style="303"/>
    <col min="28" max="28" width="10.28515625" style="303" customWidth="1"/>
    <col min="29" max="29" width="9.140625" style="303"/>
    <col min="30" max="30" width="14.7109375" style="299" customWidth="1"/>
    <col min="31" max="31" width="11.5703125" style="303" customWidth="1"/>
    <col min="32" max="16384" width="9.140625" style="299"/>
  </cols>
  <sheetData>
    <row r="1" spans="1:31" x14ac:dyDescent="0.25">
      <c r="F1" s="299">
        <v>15</v>
      </c>
      <c r="G1" s="303" t="s">
        <v>4185</v>
      </c>
      <c r="J1" s="303">
        <v>10</v>
      </c>
      <c r="L1" s="303">
        <v>12</v>
      </c>
      <c r="O1" s="303">
        <v>15</v>
      </c>
      <c r="Q1" s="303">
        <v>17</v>
      </c>
      <c r="T1" s="303">
        <v>20</v>
      </c>
      <c r="V1" s="303">
        <v>22</v>
      </c>
      <c r="Z1" s="303">
        <v>26</v>
      </c>
      <c r="AD1" s="299">
        <v>12</v>
      </c>
      <c r="AE1" s="303">
        <v>28</v>
      </c>
    </row>
    <row r="2" spans="1:31" ht="60" x14ac:dyDescent="0.25">
      <c r="A2" s="304" t="s">
        <v>1963</v>
      </c>
      <c r="B2" s="303" t="s">
        <v>4025</v>
      </c>
      <c r="C2" s="356" t="s">
        <v>3992</v>
      </c>
      <c r="D2" s="299" t="s">
        <v>2213</v>
      </c>
      <c r="E2" s="299" t="s">
        <v>3993</v>
      </c>
      <c r="F2" s="301" t="s">
        <v>3994</v>
      </c>
      <c r="G2" s="300" t="s">
        <v>4035</v>
      </c>
      <c r="H2" s="403" t="s">
        <v>4613</v>
      </c>
      <c r="I2" s="357" t="s">
        <v>3997</v>
      </c>
      <c r="J2" s="300" t="s">
        <v>4032</v>
      </c>
      <c r="K2" s="300" t="s">
        <v>3999</v>
      </c>
      <c r="L2" s="357" t="s">
        <v>3998</v>
      </c>
      <c r="M2" s="357" t="s">
        <v>4000</v>
      </c>
      <c r="N2" s="357" t="s">
        <v>4031</v>
      </c>
      <c r="O2" s="401" t="s">
        <v>4612</v>
      </c>
      <c r="P2" s="357" t="s">
        <v>4001</v>
      </c>
      <c r="Q2" s="300" t="s">
        <v>4036</v>
      </c>
      <c r="R2" s="357" t="s">
        <v>4003</v>
      </c>
      <c r="S2" s="357" t="s">
        <v>4004</v>
      </c>
      <c r="T2" s="300" t="s">
        <v>4037</v>
      </c>
      <c r="U2" s="357" t="s">
        <v>4033</v>
      </c>
      <c r="V2" s="474" t="s">
        <v>4034</v>
      </c>
      <c r="W2" s="357" t="s">
        <v>4002</v>
      </c>
      <c r="X2" s="300" t="s">
        <v>4040</v>
      </c>
      <c r="Y2" s="357" t="s">
        <v>4005</v>
      </c>
      <c r="Z2" s="357" t="s">
        <v>3996</v>
      </c>
      <c r="AA2" s="300" t="s">
        <v>4038</v>
      </c>
      <c r="AB2" s="300" t="s">
        <v>4041</v>
      </c>
      <c r="AC2" s="300" t="s">
        <v>4006</v>
      </c>
      <c r="AD2" s="300" t="s">
        <v>3995</v>
      </c>
      <c r="AE2" s="475" t="s">
        <v>4637</v>
      </c>
    </row>
    <row r="3" spans="1:31" x14ac:dyDescent="0.25">
      <c r="G3" s="300"/>
      <c r="I3" s="303" t="s">
        <v>4010</v>
      </c>
      <c r="K3" s="303" t="s">
        <v>4012</v>
      </c>
      <c r="L3" s="303" t="s">
        <v>4011</v>
      </c>
      <c r="M3" s="300"/>
      <c r="O3" s="303" t="s">
        <v>4008</v>
      </c>
      <c r="P3" s="300"/>
      <c r="Q3" s="300"/>
      <c r="R3" s="300"/>
      <c r="S3" s="300"/>
      <c r="T3" s="300"/>
      <c r="U3" s="303" t="s">
        <v>4009</v>
      </c>
      <c r="W3" s="300"/>
      <c r="X3" s="300"/>
      <c r="Y3" s="300"/>
      <c r="AA3" s="300"/>
      <c r="AB3" s="300"/>
      <c r="AC3" s="300"/>
    </row>
    <row r="4" spans="1:31" x14ac:dyDescent="0.25">
      <c r="G4" s="300"/>
      <c r="N4" s="303" t="s">
        <v>4014</v>
      </c>
      <c r="P4" s="303" t="s">
        <v>4016</v>
      </c>
      <c r="S4" s="300" t="s">
        <v>4017</v>
      </c>
      <c r="T4" s="300"/>
      <c r="X4" s="300"/>
      <c r="Y4" s="300" t="s">
        <v>4018</v>
      </c>
      <c r="Z4" s="303" t="s">
        <v>4015</v>
      </c>
      <c r="AA4" s="300"/>
      <c r="AB4" s="300"/>
      <c r="AC4" s="300" t="s">
        <v>4011</v>
      </c>
    </row>
    <row r="5" spans="1:31" x14ac:dyDescent="0.25">
      <c r="A5" s="304" t="s">
        <v>2366</v>
      </c>
      <c r="B5" s="305">
        <v>41235</v>
      </c>
      <c r="C5" s="299">
        <v>2107</v>
      </c>
      <c r="D5" s="299">
        <v>6.71</v>
      </c>
      <c r="E5" s="299">
        <v>4.7</v>
      </c>
      <c r="F5" s="299">
        <v>1.73</v>
      </c>
      <c r="G5" s="303">
        <v>2.8000000000000001E-2</v>
      </c>
      <c r="H5" s="303">
        <v>3.7</v>
      </c>
      <c r="I5" s="303">
        <v>1E-3</v>
      </c>
      <c r="J5" s="303">
        <v>2.4500000000000002</v>
      </c>
      <c r="K5" s="303">
        <v>2.1999999999999999E-2</v>
      </c>
      <c r="L5" s="303">
        <v>0.29199999999999998</v>
      </c>
      <c r="M5" s="303">
        <v>71</v>
      </c>
      <c r="N5" s="303">
        <v>1.05</v>
      </c>
      <c r="O5" s="303">
        <v>0.46</v>
      </c>
      <c r="P5" s="358">
        <v>1.117</v>
      </c>
      <c r="Q5" s="303">
        <v>7.5999999999999998E-2</v>
      </c>
      <c r="R5" s="303">
        <v>50.7</v>
      </c>
      <c r="S5" s="358">
        <v>0.32400000000000001</v>
      </c>
      <c r="T5" s="303">
        <v>6.0000000000000001E-3</v>
      </c>
      <c r="W5" s="303">
        <v>10.199999999999999</v>
      </c>
      <c r="X5" s="303">
        <v>6.3105005339978648</v>
      </c>
      <c r="Y5" s="358">
        <v>419</v>
      </c>
      <c r="Z5" s="303">
        <v>366</v>
      </c>
      <c r="AA5" s="303">
        <v>205</v>
      </c>
      <c r="AB5" s="303">
        <v>0.48399999999999999</v>
      </c>
      <c r="AC5" s="303" t="s">
        <v>33</v>
      </c>
      <c r="AD5" s="302">
        <f t="shared" ref="AD5:AD11" si="0">O5+N5+U5+V5+Z5+0.5*AE5+L5+M5+P5+W5+R5+Y5</f>
        <v>1443.6765707083334</v>
      </c>
      <c r="AE5" s="306">
        <v>1047.7151414166667</v>
      </c>
    </row>
    <row r="6" spans="1:31" x14ac:dyDescent="0.25">
      <c r="A6" s="304" t="s">
        <v>2402</v>
      </c>
      <c r="B6" s="305">
        <v>41235</v>
      </c>
      <c r="C6" s="299">
        <v>1004</v>
      </c>
      <c r="D6" s="299">
        <v>7.03</v>
      </c>
      <c r="E6" s="299">
        <v>4.7</v>
      </c>
      <c r="F6" s="299">
        <v>1.4</v>
      </c>
      <c r="G6" s="303">
        <v>1E-3</v>
      </c>
      <c r="H6" s="303">
        <v>0.13</v>
      </c>
      <c r="I6" s="303">
        <v>1E-3</v>
      </c>
      <c r="K6" s="303">
        <v>4.4999999999999998E-2</v>
      </c>
      <c r="L6" s="303">
        <v>0.42899999999999999</v>
      </c>
      <c r="M6" s="303">
        <v>118</v>
      </c>
      <c r="N6" s="303">
        <v>0.43</v>
      </c>
      <c r="O6" s="303">
        <v>0.16</v>
      </c>
      <c r="P6" s="358">
        <v>19.260000000000002</v>
      </c>
      <c r="Q6" s="303">
        <v>7.3999999999999996E-2</v>
      </c>
      <c r="R6" s="303">
        <v>51.5</v>
      </c>
      <c r="S6" s="358">
        <v>0.189</v>
      </c>
      <c r="T6" s="303">
        <v>1E-3</v>
      </c>
      <c r="W6" s="303">
        <v>3.8</v>
      </c>
      <c r="X6" s="303">
        <v>5.989627625489498</v>
      </c>
      <c r="Y6" s="303">
        <v>29.8</v>
      </c>
      <c r="Z6" s="303">
        <v>44.5</v>
      </c>
      <c r="AA6" s="303">
        <v>28</v>
      </c>
      <c r="AB6" s="303">
        <v>0.83599999999999997</v>
      </c>
      <c r="AC6" s="303" t="s">
        <v>33</v>
      </c>
      <c r="AD6" s="302">
        <f t="shared" si="0"/>
        <v>577.03250933333311</v>
      </c>
      <c r="AE6" s="306">
        <v>618.30701866666652</v>
      </c>
    </row>
    <row r="7" spans="1:31" x14ac:dyDescent="0.25">
      <c r="A7" s="304" t="s">
        <v>2325</v>
      </c>
      <c r="B7" s="305">
        <v>41206</v>
      </c>
      <c r="C7" s="299">
        <v>910</v>
      </c>
      <c r="D7" s="299">
        <v>6.52</v>
      </c>
      <c r="E7" s="299">
        <v>5</v>
      </c>
      <c r="F7" s="299">
        <v>1.42</v>
      </c>
      <c r="G7" s="303">
        <v>1E-3</v>
      </c>
      <c r="H7" s="303">
        <v>0.18</v>
      </c>
      <c r="I7" s="359">
        <v>1.0999999999999999E-2</v>
      </c>
      <c r="K7" s="303">
        <v>1.2999999999999999E-2</v>
      </c>
      <c r="L7" s="303">
        <v>0.112</v>
      </c>
      <c r="M7" s="303">
        <v>146</v>
      </c>
      <c r="N7" s="303">
        <v>0.45</v>
      </c>
      <c r="O7" s="303">
        <v>0.92</v>
      </c>
      <c r="P7" s="358">
        <v>8.4700000000000006</v>
      </c>
      <c r="Q7" s="303">
        <v>9.6000000000000002E-2</v>
      </c>
      <c r="R7" s="303">
        <v>16.600000000000001</v>
      </c>
      <c r="S7" s="358">
        <v>0.106</v>
      </c>
      <c r="T7" s="303">
        <v>1E-3</v>
      </c>
      <c r="U7" s="303">
        <v>1.6</v>
      </c>
      <c r="W7" s="303">
        <v>4.0999999999999996</v>
      </c>
      <c r="X7" s="303">
        <v>11.337509433962264</v>
      </c>
      <c r="Y7" s="303">
        <v>12.5</v>
      </c>
      <c r="Z7" s="303">
        <v>224</v>
      </c>
      <c r="AA7" s="303">
        <v>113</v>
      </c>
      <c r="AB7" s="303">
        <v>0.16800000000000001</v>
      </c>
      <c r="AC7" s="303" t="s">
        <v>33</v>
      </c>
      <c r="AD7" s="302">
        <f t="shared" si="0"/>
        <v>578.35420662500019</v>
      </c>
      <c r="AE7" s="306">
        <v>327.20441325000002</v>
      </c>
    </row>
    <row r="8" spans="1:31" x14ac:dyDescent="0.25">
      <c r="A8" s="304" t="s">
        <v>2244</v>
      </c>
      <c r="B8" s="305">
        <v>40877</v>
      </c>
      <c r="C8" s="299">
        <v>449</v>
      </c>
      <c r="D8" s="299">
        <v>6.41</v>
      </c>
      <c r="E8" s="299">
        <v>6.7</v>
      </c>
      <c r="F8" s="299">
        <v>6.55</v>
      </c>
      <c r="G8" s="303">
        <v>1E-3</v>
      </c>
      <c r="H8" s="303">
        <v>0.01</v>
      </c>
      <c r="I8" s="359">
        <v>0.01</v>
      </c>
      <c r="J8" s="303" t="s">
        <v>33</v>
      </c>
      <c r="K8" s="303">
        <v>0.50700000000000001</v>
      </c>
      <c r="L8" s="303">
        <v>5.0999999999999997E-2</v>
      </c>
      <c r="M8" s="303">
        <v>60.8</v>
      </c>
      <c r="N8" s="361">
        <v>31.2</v>
      </c>
      <c r="O8" s="360">
        <v>0.31</v>
      </c>
      <c r="P8" s="303">
        <v>8.9999999999999993E-3</v>
      </c>
      <c r="Q8" s="303">
        <v>3.6999999999999998E-2</v>
      </c>
      <c r="R8" s="303">
        <v>18.100000000000001</v>
      </c>
      <c r="S8" s="303">
        <v>4.0000000000000001E-3</v>
      </c>
      <c r="T8" s="303">
        <v>1E-3</v>
      </c>
      <c r="U8" s="303">
        <v>14.2</v>
      </c>
      <c r="V8" s="303">
        <v>0.2</v>
      </c>
      <c r="W8" s="303">
        <v>11.2</v>
      </c>
      <c r="X8" s="303">
        <v>10.845504307582772</v>
      </c>
      <c r="Y8" s="303">
        <v>6.4</v>
      </c>
      <c r="Z8" s="303">
        <v>31.1</v>
      </c>
      <c r="AA8" s="303">
        <v>13.5</v>
      </c>
      <c r="AB8" s="303">
        <v>0.2</v>
      </c>
      <c r="AC8" s="303">
        <v>9.0000000000000011E-3</v>
      </c>
      <c r="AD8" s="302">
        <f t="shared" si="0"/>
        <v>275.01099524999995</v>
      </c>
      <c r="AE8" s="306">
        <v>202.88199050000003</v>
      </c>
    </row>
    <row r="9" spans="1:31" x14ac:dyDescent="0.25">
      <c r="A9" s="304" t="s">
        <v>2270</v>
      </c>
      <c r="B9" s="305">
        <v>40941</v>
      </c>
      <c r="C9" s="299">
        <v>1310</v>
      </c>
      <c r="D9" s="299">
        <v>7.73</v>
      </c>
      <c r="E9" s="299">
        <v>5.0999999999999996</v>
      </c>
      <c r="F9" s="299">
        <v>0.16</v>
      </c>
      <c r="G9" s="303">
        <v>1E-3</v>
      </c>
      <c r="H9" s="303">
        <v>1.3</v>
      </c>
      <c r="I9" s="359">
        <v>0.01</v>
      </c>
      <c r="K9" s="303">
        <v>1.6E-2</v>
      </c>
      <c r="L9" s="303">
        <v>8.6999999999999994E-2</v>
      </c>
      <c r="M9" s="303">
        <v>79.5</v>
      </c>
      <c r="N9" s="303">
        <v>1.92</v>
      </c>
      <c r="O9" s="303">
        <v>1.07</v>
      </c>
      <c r="P9" s="358">
        <v>3.988</v>
      </c>
      <c r="Q9" s="303">
        <v>1.7000000000000001E-2</v>
      </c>
      <c r="R9" s="303">
        <v>107</v>
      </c>
      <c r="S9" s="358">
        <v>0.154</v>
      </c>
      <c r="T9" s="303">
        <v>3.0000000000000001E-3</v>
      </c>
      <c r="U9" s="303">
        <v>0.33</v>
      </c>
      <c r="W9" s="303">
        <v>2.75</v>
      </c>
      <c r="X9" s="303">
        <v>8.6207854752580992</v>
      </c>
      <c r="Y9" s="303">
        <v>109.3</v>
      </c>
      <c r="Z9" s="303">
        <v>348</v>
      </c>
      <c r="AA9" s="303">
        <v>125</v>
      </c>
      <c r="AB9" s="303">
        <v>0.68</v>
      </c>
      <c r="AC9" s="303">
        <v>1E-3</v>
      </c>
      <c r="AD9" s="302">
        <f t="shared" si="0"/>
        <v>950.64084324999999</v>
      </c>
      <c r="AE9" s="306">
        <v>593.39168649999999</v>
      </c>
    </row>
    <row r="10" spans="1:31" x14ac:dyDescent="0.25">
      <c r="A10" s="308" t="s">
        <v>4189</v>
      </c>
      <c r="B10" s="305">
        <v>41650</v>
      </c>
      <c r="C10" s="299">
        <v>1130</v>
      </c>
      <c r="D10" s="299">
        <v>7.9</v>
      </c>
      <c r="E10" s="299">
        <v>6.1</v>
      </c>
      <c r="F10" s="299">
        <v>6.64</v>
      </c>
      <c r="G10" s="371">
        <v>1E-3</v>
      </c>
      <c r="H10" s="303">
        <v>0</v>
      </c>
      <c r="I10" s="303">
        <v>5.0000000000000001E-3</v>
      </c>
      <c r="K10" s="303">
        <v>0.20300000000000001</v>
      </c>
      <c r="L10" s="303">
        <v>0.83199999999999996</v>
      </c>
      <c r="M10" s="303">
        <v>12</v>
      </c>
      <c r="N10" s="303">
        <v>0.66359999999999997</v>
      </c>
      <c r="O10" s="303">
        <v>0.90200000000000002</v>
      </c>
      <c r="P10" s="303">
        <v>0.01</v>
      </c>
      <c r="Q10" s="303">
        <v>0.13500000000000001</v>
      </c>
      <c r="R10" s="303">
        <v>6.3</v>
      </c>
      <c r="S10" s="303">
        <v>1E-3</v>
      </c>
      <c r="T10" s="303">
        <v>1E-3</v>
      </c>
      <c r="U10" s="303">
        <v>0.59189999999999998</v>
      </c>
      <c r="W10" s="303">
        <v>2.1</v>
      </c>
      <c r="X10" s="303">
        <v>7.187553150587398</v>
      </c>
      <c r="Y10" s="358">
        <v>259</v>
      </c>
      <c r="Z10" s="303">
        <v>35.689</v>
      </c>
      <c r="AA10" s="303">
        <v>11</v>
      </c>
      <c r="AB10" s="303">
        <v>0.22</v>
      </c>
      <c r="AC10" s="303">
        <v>2E-3</v>
      </c>
      <c r="AD10" s="302">
        <f t="shared" si="0"/>
        <v>713.4287195833333</v>
      </c>
      <c r="AE10" s="306">
        <v>790.68043916666647</v>
      </c>
    </row>
    <row r="11" spans="1:31" x14ac:dyDescent="0.25">
      <c r="A11" s="308" t="s">
        <v>4190</v>
      </c>
      <c r="B11" s="305">
        <v>41698</v>
      </c>
      <c r="C11" s="299">
        <v>1120</v>
      </c>
      <c r="D11" s="299">
        <v>7.95</v>
      </c>
      <c r="E11" s="299">
        <v>5.9</v>
      </c>
      <c r="F11" s="299">
        <v>1.47</v>
      </c>
      <c r="G11" s="371">
        <v>8.0287956639999998E-4</v>
      </c>
      <c r="H11" s="303">
        <v>0</v>
      </c>
      <c r="I11" s="303">
        <v>5.0000000000000001E-3</v>
      </c>
      <c r="K11" s="303">
        <v>0.23200000000000001</v>
      </c>
      <c r="L11" s="303">
        <v>0.755</v>
      </c>
      <c r="M11" s="303">
        <v>8.1999999999999993</v>
      </c>
      <c r="N11" s="303">
        <v>0.80200000000000005</v>
      </c>
      <c r="O11" s="303">
        <v>0.98</v>
      </c>
      <c r="P11" s="303">
        <v>6.0000000000000001E-3</v>
      </c>
      <c r="Q11" s="303">
        <v>0.13</v>
      </c>
      <c r="R11" s="303">
        <v>4.8</v>
      </c>
      <c r="S11" s="303">
        <v>1E-3</v>
      </c>
      <c r="T11" s="303">
        <v>1E-3</v>
      </c>
      <c r="U11" s="303">
        <v>0.24</v>
      </c>
      <c r="W11" s="303">
        <v>1.9</v>
      </c>
      <c r="X11" s="303">
        <v>6.6955480242079037</v>
      </c>
      <c r="Y11" s="358">
        <v>263</v>
      </c>
      <c r="Z11" s="303">
        <v>30.042000000000002</v>
      </c>
      <c r="AA11" s="303">
        <v>9</v>
      </c>
      <c r="AB11" s="303">
        <v>0.17299999999999999</v>
      </c>
      <c r="AC11" s="303">
        <v>2E-3</v>
      </c>
      <c r="AD11" s="302">
        <f t="shared" si="0"/>
        <v>693.86179158333334</v>
      </c>
      <c r="AE11" s="306">
        <v>766.27358316666664</v>
      </c>
    </row>
    <row r="12" spans="1:31" s="316" customFormat="1" x14ac:dyDescent="0.25">
      <c r="A12" s="311" t="s">
        <v>2404</v>
      </c>
      <c r="B12" s="315" t="s">
        <v>4188</v>
      </c>
      <c r="C12" s="316">
        <f>AVERAGE(C10:C11)</f>
        <v>1125</v>
      </c>
      <c r="D12" s="318">
        <f t="shared" ref="D12:AC12" si="1">AVERAGE(D10:D11)</f>
        <v>7.9250000000000007</v>
      </c>
      <c r="E12" s="319">
        <f t="shared" si="1"/>
        <v>6</v>
      </c>
      <c r="F12" s="318">
        <f t="shared" si="1"/>
        <v>4.0549999999999997</v>
      </c>
      <c r="G12" s="468">
        <f t="shared" si="1"/>
        <v>9.0143978320000005E-4</v>
      </c>
      <c r="H12" s="313">
        <f>AVERAGE(H10:H11)</f>
        <v>0</v>
      </c>
      <c r="I12" s="364">
        <f>AVERAGE(I10:I11)</f>
        <v>5.0000000000000001E-3</v>
      </c>
      <c r="J12" s="313"/>
      <c r="K12" s="364">
        <f>AVERAGE(K10:K11)</f>
        <v>0.21750000000000003</v>
      </c>
      <c r="L12" s="364">
        <f t="shared" si="1"/>
        <v>0.79349999999999998</v>
      </c>
      <c r="M12" s="364">
        <f t="shared" si="1"/>
        <v>10.1</v>
      </c>
      <c r="N12" s="364">
        <f t="shared" ref="N12:U12" si="2">AVERAGE(N10:N11)</f>
        <v>0.73280000000000001</v>
      </c>
      <c r="O12" s="363">
        <f t="shared" si="2"/>
        <v>0.94100000000000006</v>
      </c>
      <c r="P12" s="364">
        <f t="shared" si="2"/>
        <v>8.0000000000000002E-3</v>
      </c>
      <c r="Q12" s="364">
        <f t="shared" si="2"/>
        <v>0.13250000000000001</v>
      </c>
      <c r="R12" s="365">
        <f t="shared" si="2"/>
        <v>5.55</v>
      </c>
      <c r="S12" s="364">
        <f t="shared" si="2"/>
        <v>1E-3</v>
      </c>
      <c r="T12" s="364">
        <f t="shared" si="2"/>
        <v>1E-3</v>
      </c>
      <c r="U12" s="364">
        <f t="shared" si="2"/>
        <v>0.41594999999999999</v>
      </c>
      <c r="V12" s="313"/>
      <c r="W12" s="365">
        <f t="shared" si="1"/>
        <v>2</v>
      </c>
      <c r="X12" s="364">
        <f>AVERAGE(X10:X11)</f>
        <v>6.9415505873976509</v>
      </c>
      <c r="Y12" s="366">
        <f t="shared" si="1"/>
        <v>261</v>
      </c>
      <c r="Z12" s="364">
        <f>AVERAGE(Z10:Z11)</f>
        <v>32.865499999999997</v>
      </c>
      <c r="AA12" s="312">
        <f t="shared" si="1"/>
        <v>10</v>
      </c>
      <c r="AB12" s="364">
        <f t="shared" si="1"/>
        <v>0.19650000000000001</v>
      </c>
      <c r="AC12" s="364">
        <f t="shared" si="1"/>
        <v>2E-3</v>
      </c>
      <c r="AD12" s="317">
        <f>AVERAGE(AD10:AD11)</f>
        <v>703.64525558333332</v>
      </c>
      <c r="AE12" s="312">
        <f>AVERAGE(AE10:AE11)</f>
        <v>778.47701116666656</v>
      </c>
    </row>
    <row r="13" spans="1:31" x14ac:dyDescent="0.25">
      <c r="A13" s="304" t="s">
        <v>2352</v>
      </c>
      <c r="B13" s="305">
        <v>41336</v>
      </c>
      <c r="C13" s="299">
        <v>1060</v>
      </c>
      <c r="D13" s="299">
        <v>6.93</v>
      </c>
      <c r="E13" s="299">
        <v>6.1</v>
      </c>
      <c r="F13" s="299">
        <v>4.91</v>
      </c>
      <c r="G13" s="371">
        <v>1E-3</v>
      </c>
      <c r="H13" s="303">
        <v>0</v>
      </c>
      <c r="I13" s="303">
        <v>1E-3</v>
      </c>
      <c r="K13" s="303">
        <v>4.7E-2</v>
      </c>
      <c r="L13" s="303">
        <v>7.8E-2</v>
      </c>
      <c r="M13" s="303">
        <v>165</v>
      </c>
      <c r="N13" s="303">
        <v>2.2000000000000002</v>
      </c>
      <c r="O13" s="303">
        <v>0.28000000000000003</v>
      </c>
      <c r="P13" s="303">
        <v>5.0000000000000001E-3</v>
      </c>
      <c r="Q13" s="303">
        <v>3.2000000000000001E-2</v>
      </c>
      <c r="R13" s="303">
        <v>47.9</v>
      </c>
      <c r="S13" s="303">
        <v>1E-3</v>
      </c>
      <c r="T13" s="303">
        <v>1E-3</v>
      </c>
      <c r="W13" s="303">
        <v>1.4</v>
      </c>
      <c r="X13" s="303">
        <v>11.337509433962264</v>
      </c>
      <c r="Y13" s="303">
        <v>18.100000000000001</v>
      </c>
      <c r="Z13" s="303">
        <v>236</v>
      </c>
      <c r="AB13" s="303">
        <v>0.5</v>
      </c>
      <c r="AC13" s="303">
        <v>1.2E-2</v>
      </c>
      <c r="AD13" s="302">
        <f>O13+N13+U13+V13+Z13+0.5*AE13+L13+M13+P13+W13+R13+Y13</f>
        <v>684.65010904166661</v>
      </c>
      <c r="AE13" s="306">
        <v>427.37421808333329</v>
      </c>
    </row>
    <row r="14" spans="1:31" x14ac:dyDescent="0.25">
      <c r="A14" s="304" t="s">
        <v>2372</v>
      </c>
      <c r="B14" s="305">
        <v>41288</v>
      </c>
      <c r="C14" s="299">
        <v>2140</v>
      </c>
      <c r="D14" s="299">
        <v>6.99</v>
      </c>
      <c r="E14" s="299">
        <v>5.7</v>
      </c>
      <c r="F14" s="299">
        <v>1.34</v>
      </c>
      <c r="G14" s="303">
        <v>4.0000000000000001E-3</v>
      </c>
      <c r="H14" s="303">
        <v>1.35</v>
      </c>
      <c r="I14" s="359">
        <v>1.2999999999999999E-2</v>
      </c>
      <c r="K14" s="303">
        <v>8.9999999999999993E-3</v>
      </c>
      <c r="L14" s="303">
        <v>0.28799999999999998</v>
      </c>
      <c r="M14" s="303">
        <v>86.9</v>
      </c>
      <c r="N14" s="303">
        <v>8.2100000000000009</v>
      </c>
      <c r="O14" s="303">
        <v>0.6</v>
      </c>
      <c r="P14" s="358">
        <v>6.665</v>
      </c>
      <c r="Q14" s="303">
        <v>3.3000000000000002E-2</v>
      </c>
      <c r="R14" s="303">
        <v>55.9</v>
      </c>
      <c r="S14" s="358">
        <v>0.379</v>
      </c>
      <c r="T14" s="303">
        <v>1E-3</v>
      </c>
      <c r="W14" s="303">
        <v>5.8</v>
      </c>
      <c r="X14" s="303">
        <v>8.5780024207903161</v>
      </c>
      <c r="Y14" s="358">
        <v>346</v>
      </c>
      <c r="Z14" s="303">
        <v>443</v>
      </c>
      <c r="AA14" s="303">
        <v>518</v>
      </c>
      <c r="AB14" s="303">
        <v>0.436</v>
      </c>
      <c r="AC14" s="303">
        <v>2.1999999999999999E-2</v>
      </c>
      <c r="AD14" s="302">
        <f>O14+N14+U14+V14+Z14+0.5*AE14+L14+M14+P14+W14+R14+Y14</f>
        <v>1454.3391432083336</v>
      </c>
      <c r="AE14" s="306">
        <v>1001.9522864166668</v>
      </c>
    </row>
    <row r="15" spans="1:31" x14ac:dyDescent="0.25">
      <c r="A15" s="308" t="s">
        <v>4193</v>
      </c>
      <c r="B15" s="305">
        <v>41288</v>
      </c>
      <c r="C15" s="299">
        <v>3453</v>
      </c>
      <c r="D15" s="299">
        <v>6.76</v>
      </c>
      <c r="E15" s="299">
        <v>6.5</v>
      </c>
      <c r="F15" s="299">
        <v>4.8099999999999996</v>
      </c>
      <c r="G15" s="303">
        <v>1E-3</v>
      </c>
      <c r="H15" s="303">
        <v>1.68</v>
      </c>
      <c r="I15" s="359">
        <v>1.0999999999999999E-2</v>
      </c>
      <c r="J15" s="303">
        <v>0.59</v>
      </c>
      <c r="K15" s="303">
        <v>6.0000000000000001E-3</v>
      </c>
      <c r="L15" s="303">
        <v>0.47699999999999998</v>
      </c>
      <c r="M15" s="303">
        <v>204</v>
      </c>
      <c r="N15" s="303">
        <v>8.6999999999999993</v>
      </c>
      <c r="O15" s="360">
        <v>1</v>
      </c>
      <c r="P15" s="358">
        <v>1.597</v>
      </c>
      <c r="Q15" s="303">
        <v>0.1</v>
      </c>
      <c r="R15" s="303">
        <v>105</v>
      </c>
      <c r="S15" s="358">
        <v>1.6719999999999999</v>
      </c>
      <c r="T15" s="303">
        <v>1E-3</v>
      </c>
      <c r="W15" s="303">
        <v>6.1</v>
      </c>
      <c r="X15" s="303">
        <v>12.193170523317908</v>
      </c>
      <c r="Y15" s="358">
        <v>488</v>
      </c>
      <c r="Z15" s="358">
        <v>1050</v>
      </c>
      <c r="AA15" s="303">
        <v>1608</v>
      </c>
      <c r="AB15" s="303">
        <v>1.018</v>
      </c>
      <c r="AC15" s="303">
        <v>8.9999999999999993E-3</v>
      </c>
      <c r="AD15" s="302">
        <f>O15+N15+U15+V15+Z15+0.5*AE15+L15+M15+P15+W15+R15+Y15</f>
        <v>2402.206189125</v>
      </c>
      <c r="AE15" s="306">
        <v>1074.6643782499998</v>
      </c>
    </row>
    <row r="16" spans="1:31" x14ac:dyDescent="0.25">
      <c r="A16" s="308" t="s">
        <v>4194</v>
      </c>
      <c r="B16" s="305">
        <v>41705</v>
      </c>
      <c r="C16" s="299">
        <v>3357</v>
      </c>
      <c r="D16" s="299">
        <v>6.92</v>
      </c>
      <c r="E16" s="299">
        <v>6.5</v>
      </c>
      <c r="F16" s="299">
        <v>0.57999999999999996</v>
      </c>
      <c r="G16" s="303">
        <v>1E-3</v>
      </c>
      <c r="H16" s="303">
        <v>1.53</v>
      </c>
      <c r="I16" s="367">
        <v>0.01</v>
      </c>
      <c r="J16" s="303">
        <v>0.12759999999999999</v>
      </c>
      <c r="K16" s="303">
        <v>6.0000000000000001E-3</v>
      </c>
      <c r="L16" s="303">
        <v>0.50900000000000001</v>
      </c>
      <c r="M16" s="303">
        <v>199</v>
      </c>
      <c r="N16" s="361">
        <v>9.2509999999999994</v>
      </c>
      <c r="O16" s="362">
        <v>1.2144999999999999</v>
      </c>
      <c r="P16" s="358">
        <v>1.7210000000000001</v>
      </c>
      <c r="Q16" s="303">
        <v>0.1</v>
      </c>
      <c r="R16" s="303">
        <v>100</v>
      </c>
      <c r="S16" s="358">
        <v>1.8979999999999999</v>
      </c>
      <c r="T16" s="303">
        <v>1E-3</v>
      </c>
      <c r="W16" s="303">
        <v>6</v>
      </c>
      <c r="X16" s="303">
        <v>14.054233392666431</v>
      </c>
      <c r="Y16" s="358">
        <v>515</v>
      </c>
      <c r="Z16" s="358">
        <v>1314</v>
      </c>
      <c r="AA16" s="303">
        <v>437</v>
      </c>
      <c r="AB16" s="303">
        <v>1.22</v>
      </c>
      <c r="AC16" s="303">
        <v>1.2E-2</v>
      </c>
      <c r="AD16" s="302">
        <f>O16+N16+U16+V16+Z16+0.5*AE16+L16+M16+P16+W16+R16+Y16</f>
        <v>2686.0615937916668</v>
      </c>
      <c r="AE16" s="306">
        <v>1078.7321875833331</v>
      </c>
    </row>
    <row r="17" spans="1:31" s="316" customFormat="1" x14ac:dyDescent="0.25">
      <c r="A17" s="320" t="s">
        <v>2394</v>
      </c>
      <c r="B17" s="315" t="s">
        <v>4188</v>
      </c>
      <c r="C17" s="316">
        <f>AVERAGE(C15:C16)</f>
        <v>3405</v>
      </c>
      <c r="D17" s="318">
        <f t="shared" ref="D17:F17" si="3">AVERAGE(D15:D16)</f>
        <v>6.84</v>
      </c>
      <c r="E17" s="319">
        <f t="shared" si="3"/>
        <v>6.5</v>
      </c>
      <c r="F17" s="318">
        <f t="shared" si="3"/>
        <v>2.6949999999999998</v>
      </c>
      <c r="G17" s="364">
        <f t="shared" ref="G17:AC17" si="4">AVERAGE(G15:G16)</f>
        <v>1E-3</v>
      </c>
      <c r="H17" s="313">
        <f>AVERAGE(H15:H16)</f>
        <v>1.605</v>
      </c>
      <c r="I17" s="367">
        <f>AVERAGE(I15:I16)</f>
        <v>1.0499999999999999E-2</v>
      </c>
      <c r="J17" s="364">
        <f>AVERAGE(J15:J16)</f>
        <v>0.35880000000000001</v>
      </c>
      <c r="K17" s="364">
        <f>AVERAGE(K15:K16)</f>
        <v>6.0000000000000001E-3</v>
      </c>
      <c r="L17" s="364">
        <f t="shared" si="4"/>
        <v>0.49299999999999999</v>
      </c>
      <c r="M17" s="364">
        <f t="shared" si="4"/>
        <v>201.5</v>
      </c>
      <c r="N17" s="364">
        <f t="shared" ref="N17:T17" si="5">AVERAGE(N15:N16)</f>
        <v>8.9755000000000003</v>
      </c>
      <c r="O17" s="363">
        <f t="shared" si="5"/>
        <v>1.1072500000000001</v>
      </c>
      <c r="P17" s="368">
        <f t="shared" si="5"/>
        <v>1.659</v>
      </c>
      <c r="Q17" s="364">
        <f t="shared" si="5"/>
        <v>0.1</v>
      </c>
      <c r="R17" s="365">
        <f t="shared" si="5"/>
        <v>102.5</v>
      </c>
      <c r="S17" s="368">
        <f t="shared" si="5"/>
        <v>1.7849999999999999</v>
      </c>
      <c r="T17" s="364">
        <f t="shared" si="5"/>
        <v>1E-3</v>
      </c>
      <c r="U17" s="364"/>
      <c r="V17" s="313"/>
      <c r="W17" s="365">
        <f t="shared" si="4"/>
        <v>6.05</v>
      </c>
      <c r="X17" s="364">
        <f>AVERAGE(X15:X16)</f>
        <v>13.12370195799217</v>
      </c>
      <c r="Y17" s="366">
        <f t="shared" si="4"/>
        <v>501.5</v>
      </c>
      <c r="Z17" s="366">
        <f>AVERAGE(Z15:Z16)</f>
        <v>1182</v>
      </c>
      <c r="AA17" s="312">
        <f t="shared" si="4"/>
        <v>1022.5</v>
      </c>
      <c r="AB17" s="364">
        <f t="shared" si="4"/>
        <v>1.119</v>
      </c>
      <c r="AC17" s="364">
        <f t="shared" si="4"/>
        <v>1.0499999999999999E-2</v>
      </c>
      <c r="AD17" s="317">
        <f>AVERAGE(AD15:AD16)</f>
        <v>2544.1338914583334</v>
      </c>
      <c r="AE17" s="312">
        <f>AVERAGE(AE15:AE16)</f>
        <v>1076.6982829166664</v>
      </c>
    </row>
    <row r="18" spans="1:31" x14ac:dyDescent="0.25">
      <c r="A18" s="304" t="s">
        <v>2370</v>
      </c>
      <c r="B18" s="305">
        <v>41286</v>
      </c>
      <c r="C18" s="299">
        <v>3692</v>
      </c>
      <c r="D18" s="299">
        <v>7.44</v>
      </c>
      <c r="E18" s="299">
        <v>4.0999999999999996</v>
      </c>
      <c r="F18" s="299">
        <v>2.83</v>
      </c>
      <c r="G18" s="303">
        <v>1E-3</v>
      </c>
      <c r="H18" s="303">
        <v>1.77</v>
      </c>
      <c r="I18" s="303">
        <v>8.0000000000000002E-3</v>
      </c>
      <c r="J18" s="303">
        <v>7.3999999999999996E-2</v>
      </c>
      <c r="K18" s="303">
        <v>8.9999999999999993E-3</v>
      </c>
      <c r="L18" s="303">
        <v>0.36</v>
      </c>
      <c r="M18" s="303">
        <v>60</v>
      </c>
      <c r="N18" s="303">
        <v>1.58</v>
      </c>
      <c r="O18" s="303">
        <v>0.72</v>
      </c>
      <c r="P18" s="358">
        <v>2.1789999999999998</v>
      </c>
      <c r="Q18" s="303">
        <v>0.03</v>
      </c>
      <c r="R18" s="303">
        <v>33.200000000000003</v>
      </c>
      <c r="S18" s="358">
        <v>0.104</v>
      </c>
      <c r="T18" s="303">
        <v>1E-3</v>
      </c>
      <c r="W18" s="303">
        <v>4.5</v>
      </c>
      <c r="X18" s="303">
        <v>6.1393683161267356</v>
      </c>
      <c r="Y18" s="358">
        <v>802</v>
      </c>
      <c r="Z18" s="358">
        <v>1200</v>
      </c>
      <c r="AA18" s="303">
        <v>1486</v>
      </c>
      <c r="AB18" s="303">
        <v>0.69299999999999995</v>
      </c>
      <c r="AC18" s="303">
        <v>8.0000000000000002E-3</v>
      </c>
      <c r="AD18" s="302">
        <f>O18+N18+U18+V18+Z18+0.5*AE18+L18+M18+P18+W18+R18+Y18</f>
        <v>2626.1084279583333</v>
      </c>
      <c r="AE18" s="306">
        <v>1043.1388559166667</v>
      </c>
    </row>
    <row r="19" spans="1:31" x14ac:dyDescent="0.25">
      <c r="A19" s="304" t="s">
        <v>2356</v>
      </c>
      <c r="B19" s="305">
        <v>41330</v>
      </c>
      <c r="C19" s="299">
        <v>353</v>
      </c>
      <c r="D19" s="299">
        <v>7.91</v>
      </c>
      <c r="E19" s="299">
        <v>5.4</v>
      </c>
      <c r="F19" s="299">
        <v>7.06</v>
      </c>
      <c r="G19" s="303">
        <v>3.0000000000000001E-3</v>
      </c>
      <c r="H19" s="303">
        <v>0</v>
      </c>
      <c r="I19" s="303">
        <v>3.0000000000000001E-3</v>
      </c>
      <c r="K19" s="303">
        <v>5.6000000000000001E-2</v>
      </c>
      <c r="L19" s="303">
        <v>1E-3</v>
      </c>
      <c r="M19" s="303">
        <v>57.5</v>
      </c>
      <c r="N19" s="303">
        <v>0.7</v>
      </c>
      <c r="O19" s="303">
        <v>0.23</v>
      </c>
      <c r="P19" s="303">
        <v>0.14399999999999999</v>
      </c>
      <c r="Q19" s="303">
        <v>3.0000000000000001E-3</v>
      </c>
      <c r="R19" s="303">
        <v>10.6</v>
      </c>
      <c r="S19" s="303">
        <v>5.0000000000000001E-3</v>
      </c>
      <c r="T19" s="303">
        <v>1E-3</v>
      </c>
      <c r="W19" s="303">
        <v>0.7</v>
      </c>
      <c r="X19" s="303">
        <v>5.5617970808116777</v>
      </c>
      <c r="Y19" s="303">
        <v>3.4</v>
      </c>
      <c r="Z19" s="303">
        <v>20.6</v>
      </c>
      <c r="AB19" s="303">
        <v>0.14000000000000001</v>
      </c>
      <c r="AC19" s="303">
        <v>8.9999999999999993E-3</v>
      </c>
      <c r="AD19" s="302">
        <f>O19+N19+U19+V19+Z19+0.5*AE19+L19+M19+P19+W19+R19+Y19</f>
        <v>195.06175716666667</v>
      </c>
      <c r="AE19" s="306">
        <v>202.3735143333333</v>
      </c>
    </row>
    <row r="20" spans="1:31" x14ac:dyDescent="0.25">
      <c r="A20" s="310" t="s">
        <v>4195</v>
      </c>
      <c r="B20" s="305">
        <v>41203</v>
      </c>
      <c r="C20" s="299">
        <v>4453</v>
      </c>
      <c r="D20" s="299">
        <v>6.14</v>
      </c>
      <c r="E20" s="299">
        <v>6.2</v>
      </c>
      <c r="F20" s="299">
        <v>1.4</v>
      </c>
      <c r="G20" s="303">
        <v>6.0000000000000001E-3</v>
      </c>
      <c r="H20" s="303">
        <v>5.9</v>
      </c>
      <c r="I20" s="303">
        <v>1E-3</v>
      </c>
      <c r="K20" s="303">
        <v>3.0000000000000001E-3</v>
      </c>
      <c r="L20" s="303">
        <v>1.0129999999999999</v>
      </c>
      <c r="M20" s="303">
        <v>409</v>
      </c>
      <c r="N20" s="303">
        <v>2.2000000000000002</v>
      </c>
      <c r="P20" s="358">
        <v>8.5939999999999994</v>
      </c>
      <c r="Q20" s="303">
        <v>0.56599999999999995</v>
      </c>
      <c r="R20" s="303">
        <v>194</v>
      </c>
      <c r="S20" s="358">
        <v>0.19</v>
      </c>
      <c r="T20" s="303">
        <v>1E-3</v>
      </c>
      <c r="W20" s="303">
        <v>12.3</v>
      </c>
      <c r="X20" s="303">
        <v>7.3586853684585263</v>
      </c>
      <c r="Y20" s="358">
        <v>508</v>
      </c>
      <c r="Z20" s="358">
        <v>1700</v>
      </c>
      <c r="AA20" s="303">
        <v>2919</v>
      </c>
      <c r="AB20" s="303">
        <v>1.64</v>
      </c>
      <c r="AC20" s="303">
        <v>8.0000000000000002E-3</v>
      </c>
      <c r="AD20" s="302">
        <f>O20+N20+U20+V20+Z20+0.5*AE20+L20+M20+P20+W20+R20+Y20</f>
        <v>3191.6759118750001</v>
      </c>
      <c r="AE20" s="306">
        <v>713.13782374999994</v>
      </c>
    </row>
    <row r="21" spans="1:31" x14ac:dyDescent="0.25">
      <c r="A21" s="310" t="s">
        <v>4196</v>
      </c>
      <c r="B21" s="305">
        <v>41718</v>
      </c>
      <c r="C21" s="299">
        <v>4565</v>
      </c>
      <c r="D21" s="299">
        <v>6.75</v>
      </c>
      <c r="E21" s="299">
        <v>5.8</v>
      </c>
      <c r="F21" s="299">
        <v>6.48</v>
      </c>
      <c r="G21" s="303">
        <v>1E-3</v>
      </c>
      <c r="H21" s="303">
        <v>4.0599999999999996</v>
      </c>
      <c r="I21" s="303">
        <v>1E-3</v>
      </c>
      <c r="J21" s="303">
        <v>9.5000000000000001E-2</v>
      </c>
      <c r="K21" s="303">
        <v>4.0000000000000001E-3</v>
      </c>
      <c r="L21" s="303">
        <v>1.2430000000000001</v>
      </c>
      <c r="M21" s="303">
        <v>438</v>
      </c>
      <c r="N21" s="303">
        <v>2.3199999999999998</v>
      </c>
      <c r="P21" s="358">
        <v>20.6</v>
      </c>
      <c r="Q21" s="303">
        <v>0.47</v>
      </c>
      <c r="R21" s="303">
        <v>199</v>
      </c>
      <c r="S21" s="358">
        <v>0.35799999999999998</v>
      </c>
      <c r="T21" s="303">
        <v>1E-3</v>
      </c>
      <c r="W21" s="303">
        <v>11.8</v>
      </c>
      <c r="X21" s="303">
        <v>10.011234745461017</v>
      </c>
      <c r="Y21" s="358">
        <v>488</v>
      </c>
      <c r="Z21" s="358">
        <v>2362</v>
      </c>
      <c r="AA21" s="303">
        <v>1015</v>
      </c>
      <c r="AB21" s="303">
        <v>1.8959999999999999</v>
      </c>
      <c r="AC21" s="303">
        <v>8.0000000000000002E-3</v>
      </c>
      <c r="AD21" s="302">
        <f>O21+N21+U21+V21+Z21+0.5*AE21+L21+M21+P21+W21+R21+Y21</f>
        <v>3875.9725787083335</v>
      </c>
      <c r="AE21" s="306">
        <v>706.01915741666653</v>
      </c>
    </row>
    <row r="22" spans="1:31" s="316" customFormat="1" x14ac:dyDescent="0.25">
      <c r="A22" s="320" t="s">
        <v>2315</v>
      </c>
      <c r="B22" s="315" t="s">
        <v>4188</v>
      </c>
      <c r="C22" s="316">
        <f>AVERAGE(C20:C21)</f>
        <v>4509</v>
      </c>
      <c r="D22" s="318">
        <f t="shared" ref="D22:F22" si="6">AVERAGE(D20:D21)</f>
        <v>6.4450000000000003</v>
      </c>
      <c r="E22" s="319">
        <f t="shared" si="6"/>
        <v>6</v>
      </c>
      <c r="F22" s="318">
        <f t="shared" si="6"/>
        <v>3.9400000000000004</v>
      </c>
      <c r="G22" s="364">
        <f t="shared" ref="G22:AC22" si="7">AVERAGE(G20:G21)</f>
        <v>3.5000000000000001E-3</v>
      </c>
      <c r="H22" s="313">
        <f>AVERAGE(H20:H21)</f>
        <v>4.9800000000000004</v>
      </c>
      <c r="I22" s="364">
        <f>AVERAGE(I20:I21)</f>
        <v>1E-3</v>
      </c>
      <c r="J22" s="364">
        <f>AVERAGE(J20:J21)</f>
        <v>9.5000000000000001E-2</v>
      </c>
      <c r="K22" s="364">
        <f>AVERAGE(K20:K21)</f>
        <v>3.5000000000000001E-3</v>
      </c>
      <c r="L22" s="364">
        <f t="shared" si="7"/>
        <v>1.1280000000000001</v>
      </c>
      <c r="M22" s="364">
        <f t="shared" si="7"/>
        <v>423.5</v>
      </c>
      <c r="N22" s="364">
        <f>AVERAGE(N20:N21)</f>
        <v>2.2599999999999998</v>
      </c>
      <c r="O22" s="363"/>
      <c r="P22" s="364">
        <f>AVERAGE(P20:P21)</f>
        <v>14.597000000000001</v>
      </c>
      <c r="Q22" s="364">
        <f>AVERAGE(Q20:Q21)</f>
        <v>0.51800000000000002</v>
      </c>
      <c r="R22" s="365">
        <f>AVERAGE(R20:R21)</f>
        <v>196.5</v>
      </c>
      <c r="S22" s="365">
        <f>AVERAGE(S20:S21)</f>
        <v>0.27400000000000002</v>
      </c>
      <c r="T22" s="364">
        <f>AVERAGE(T20:T21)</f>
        <v>1E-3</v>
      </c>
      <c r="U22" s="364"/>
      <c r="V22" s="313"/>
      <c r="W22" s="365">
        <f t="shared" si="7"/>
        <v>12.05</v>
      </c>
      <c r="X22" s="364">
        <f>AVERAGE(X20:X21)</f>
        <v>8.6849600569597722</v>
      </c>
      <c r="Y22" s="312">
        <f t="shared" si="7"/>
        <v>498</v>
      </c>
      <c r="Z22" s="364">
        <f>AVERAGE(Z20:Z21)</f>
        <v>2031</v>
      </c>
      <c r="AA22" s="312">
        <f t="shared" si="7"/>
        <v>1967</v>
      </c>
      <c r="AB22" s="364">
        <f t="shared" si="7"/>
        <v>1.7679999999999998</v>
      </c>
      <c r="AC22" s="364">
        <f t="shared" si="7"/>
        <v>8.0000000000000002E-3</v>
      </c>
      <c r="AD22" s="317">
        <f>AVERAGE(AD20:AD21)</f>
        <v>3533.8242452916666</v>
      </c>
      <c r="AE22" s="312">
        <f>AVERAGE(AE20:AE21)</f>
        <v>709.57849058333318</v>
      </c>
    </row>
    <row r="23" spans="1:31" x14ac:dyDescent="0.25">
      <c r="A23" s="304" t="s">
        <v>2323</v>
      </c>
      <c r="B23" s="305">
        <v>41210</v>
      </c>
      <c r="C23" s="299">
        <v>1330</v>
      </c>
      <c r="D23" s="299">
        <v>6.96</v>
      </c>
      <c r="E23" s="299">
        <v>9.6999999999999993</v>
      </c>
      <c r="F23" s="299">
        <v>0.96</v>
      </c>
      <c r="G23" s="303">
        <v>1E-3</v>
      </c>
      <c r="H23" s="303">
        <v>0</v>
      </c>
      <c r="I23" s="303">
        <v>1E-3</v>
      </c>
      <c r="J23" s="303">
        <v>0.35</v>
      </c>
      <c r="K23" s="303">
        <v>0.1</v>
      </c>
      <c r="L23" s="303">
        <v>7.1999999999999995E-2</v>
      </c>
      <c r="M23" s="303">
        <v>149</v>
      </c>
      <c r="N23" s="303">
        <v>150</v>
      </c>
      <c r="O23" s="303">
        <v>0.09</v>
      </c>
      <c r="P23" s="303">
        <v>0.10199999999999999</v>
      </c>
      <c r="Q23" s="303">
        <v>1.9E-2</v>
      </c>
      <c r="R23" s="303">
        <v>48.7</v>
      </c>
      <c r="S23" s="303">
        <v>2E-3</v>
      </c>
      <c r="T23" s="303">
        <v>1E-3</v>
      </c>
      <c r="W23" s="303">
        <v>4.5999999999999996</v>
      </c>
      <c r="X23" s="303">
        <v>9.6261872552509793</v>
      </c>
      <c r="Y23" s="303">
        <v>48.5</v>
      </c>
      <c r="Z23" s="303">
        <v>150</v>
      </c>
      <c r="AA23" s="303">
        <v>66</v>
      </c>
      <c r="AB23" s="303">
        <v>0.35</v>
      </c>
      <c r="AD23" s="302">
        <f t="shared" ref="AD23:AD29" si="8">O23+N23+U23+V23+Z23+0.5*AE23+L23+M23+P23+W23+R23+Y23</f>
        <v>782.16641775000005</v>
      </c>
      <c r="AE23" s="306">
        <v>462.20483549999994</v>
      </c>
    </row>
    <row r="24" spans="1:31" x14ac:dyDescent="0.25">
      <c r="A24" s="304" t="s">
        <v>2256</v>
      </c>
      <c r="B24" s="305">
        <v>369668</v>
      </c>
      <c r="C24" s="299">
        <v>364</v>
      </c>
      <c r="D24" s="299">
        <v>9.17</v>
      </c>
      <c r="E24" s="299">
        <v>12</v>
      </c>
      <c r="F24" s="299">
        <v>0.26</v>
      </c>
      <c r="G24" s="303">
        <v>1E-3</v>
      </c>
      <c r="H24" s="303">
        <v>0.01</v>
      </c>
      <c r="I24" s="303">
        <v>4.0000000000000001E-3</v>
      </c>
      <c r="K24" s="303">
        <v>1.4E-2</v>
      </c>
      <c r="L24" s="303">
        <v>0.36699999999999999</v>
      </c>
      <c r="M24" s="303">
        <v>76</v>
      </c>
      <c r="N24" s="303">
        <v>10.4</v>
      </c>
      <c r="O24" s="303">
        <v>0.59</v>
      </c>
      <c r="P24" s="303">
        <v>1.9E-2</v>
      </c>
      <c r="Q24" s="303">
        <v>7.9000000000000001E-2</v>
      </c>
      <c r="R24" s="303">
        <v>34.5</v>
      </c>
      <c r="S24" s="303">
        <v>4.0000000000000001E-3</v>
      </c>
      <c r="T24" s="303">
        <v>1E-3</v>
      </c>
      <c r="W24" s="303">
        <v>3.6</v>
      </c>
      <c r="X24" s="303">
        <v>6.5244158063367745</v>
      </c>
      <c r="Y24" s="303">
        <v>167</v>
      </c>
      <c r="Z24" s="303">
        <v>283</v>
      </c>
      <c r="AA24" s="303">
        <v>89</v>
      </c>
      <c r="AB24" s="303">
        <v>0.35</v>
      </c>
      <c r="AC24" s="303">
        <v>1.78</v>
      </c>
      <c r="AD24" s="302">
        <f>O24+N24+U24+V24+Z24+0.5*AE24+L24+M24+P24+W24+R24+Y24</f>
        <v>814.58691737499998</v>
      </c>
      <c r="AE24" s="306">
        <v>478.22183474999997</v>
      </c>
    </row>
    <row r="25" spans="1:31" x14ac:dyDescent="0.25">
      <c r="A25" s="304" t="s">
        <v>2408</v>
      </c>
      <c r="B25" s="305">
        <v>41672</v>
      </c>
      <c r="C25" s="299">
        <v>2254</v>
      </c>
      <c r="D25" s="299">
        <v>7.36</v>
      </c>
      <c r="E25" s="299">
        <v>4.3</v>
      </c>
      <c r="F25" s="299">
        <v>2.41</v>
      </c>
      <c r="G25" s="303">
        <v>1.4087449225E-3</v>
      </c>
      <c r="H25" s="303">
        <v>0.34</v>
      </c>
      <c r="I25" s="303">
        <v>2E-3</v>
      </c>
      <c r="K25" s="303">
        <v>1.4999999999999999E-2</v>
      </c>
      <c r="L25" s="303">
        <v>0.34399999999999997</v>
      </c>
      <c r="M25" s="303">
        <v>36.799999999999997</v>
      </c>
      <c r="N25" s="303">
        <v>28.632999999999999</v>
      </c>
      <c r="O25" s="303">
        <v>0.68420000000000003</v>
      </c>
      <c r="P25" s="303">
        <v>7.3999999999999996E-2</v>
      </c>
      <c r="Q25" s="303">
        <v>5.0000000000000001E-3</v>
      </c>
      <c r="R25" s="303">
        <v>24.2</v>
      </c>
      <c r="S25" s="358">
        <v>0.17100000000000001</v>
      </c>
      <c r="T25" s="303">
        <v>3.0000000000000001E-3</v>
      </c>
      <c r="U25" s="303">
        <v>4.3423999999999996</v>
      </c>
      <c r="W25" s="303">
        <v>2.8</v>
      </c>
      <c r="X25" s="303">
        <v>9.8614940548237815</v>
      </c>
      <c r="Y25" s="358">
        <v>513</v>
      </c>
      <c r="Z25" s="358">
        <v>223</v>
      </c>
      <c r="AA25" s="303">
        <v>81</v>
      </c>
      <c r="AB25" s="303">
        <v>0.37</v>
      </c>
      <c r="AC25" s="303">
        <v>0.02</v>
      </c>
      <c r="AD25" s="302">
        <f t="shared" si="8"/>
        <v>1525.1509485833335</v>
      </c>
      <c r="AE25" s="306">
        <v>1382.5466971666667</v>
      </c>
    </row>
    <row r="26" spans="1:31" x14ac:dyDescent="0.25">
      <c r="A26" s="304" t="s">
        <v>4051</v>
      </c>
      <c r="B26" s="305">
        <v>40856</v>
      </c>
      <c r="C26" s="299">
        <v>119</v>
      </c>
      <c r="D26" s="307">
        <v>8.67</v>
      </c>
      <c r="E26" s="307">
        <v>6.7</v>
      </c>
      <c r="F26" s="307">
        <v>466</v>
      </c>
      <c r="G26" s="360">
        <v>1E-3</v>
      </c>
      <c r="H26" s="360">
        <v>0.01</v>
      </c>
      <c r="I26" s="360">
        <v>2E-3</v>
      </c>
      <c r="J26" s="360" t="s">
        <v>33</v>
      </c>
      <c r="K26" s="360">
        <v>2.4E-2</v>
      </c>
      <c r="L26" s="360">
        <v>8.9999999999999993E-3</v>
      </c>
      <c r="M26" s="360">
        <v>27</v>
      </c>
      <c r="N26" s="360">
        <v>0.52</v>
      </c>
      <c r="O26" s="360">
        <v>0.06</v>
      </c>
      <c r="P26" s="360">
        <v>4.1000000000000002E-2</v>
      </c>
      <c r="Q26" s="360">
        <v>1E-3</v>
      </c>
      <c r="R26" s="360">
        <v>8.4</v>
      </c>
      <c r="S26" s="369">
        <v>0.128</v>
      </c>
      <c r="T26" s="360">
        <v>2E-3</v>
      </c>
      <c r="U26" s="360">
        <v>0.32</v>
      </c>
      <c r="V26" s="360"/>
      <c r="W26" s="360">
        <v>2.1</v>
      </c>
      <c r="X26" s="360">
        <v>20.557257671769314</v>
      </c>
      <c r="Y26" s="360">
        <v>2.9</v>
      </c>
      <c r="Z26" s="360">
        <v>5.5</v>
      </c>
      <c r="AA26" s="360">
        <v>2.6</v>
      </c>
      <c r="AB26" s="360">
        <v>7.8E-2</v>
      </c>
      <c r="AC26" s="360">
        <v>0</v>
      </c>
      <c r="AD26" s="302">
        <f t="shared" si="8"/>
        <v>113.587496875</v>
      </c>
      <c r="AE26" s="306">
        <v>133.47499374999998</v>
      </c>
    </row>
    <row r="27" spans="1:31" x14ac:dyDescent="0.25">
      <c r="A27" s="304" t="s">
        <v>4053</v>
      </c>
      <c r="B27" s="305">
        <v>41714</v>
      </c>
      <c r="C27" s="299">
        <v>823</v>
      </c>
      <c r="D27" s="299">
        <v>7.01</v>
      </c>
      <c r="E27" s="299">
        <v>7.3</v>
      </c>
      <c r="F27" s="299">
        <v>0.5</v>
      </c>
      <c r="G27" s="303">
        <v>2.5396958040999999E-3</v>
      </c>
      <c r="H27" s="303">
        <v>0.03</v>
      </c>
      <c r="I27" s="303">
        <v>5.0000000000000001E-3</v>
      </c>
      <c r="K27" s="303">
        <v>0.158</v>
      </c>
      <c r="L27" s="303">
        <v>2.5999999999999999E-2</v>
      </c>
      <c r="M27" s="303">
        <v>113</v>
      </c>
      <c r="N27" s="303">
        <v>0.36399999999999999</v>
      </c>
      <c r="O27" s="303">
        <v>7.9000000000000001E-2</v>
      </c>
      <c r="P27" s="358">
        <v>0.624</v>
      </c>
      <c r="Q27" s="303">
        <v>1.7000000000000001E-2</v>
      </c>
      <c r="R27" s="303">
        <v>47.7</v>
      </c>
      <c r="S27" s="358">
        <v>0.20200000000000001</v>
      </c>
      <c r="T27" s="303">
        <v>8.9999999999999993E-3</v>
      </c>
      <c r="W27" s="303">
        <v>2</v>
      </c>
      <c r="X27" s="303">
        <v>23.487896902812391</v>
      </c>
      <c r="Y27" s="303">
        <v>6.2</v>
      </c>
      <c r="Z27" s="303">
        <v>35.881999999999998</v>
      </c>
      <c r="AA27" s="303">
        <v>29</v>
      </c>
      <c r="AB27" s="303">
        <v>0.70699999999999996</v>
      </c>
      <c r="AC27" s="303">
        <v>4.8000000000000001E-2</v>
      </c>
      <c r="AD27" s="302">
        <f t="shared" si="8"/>
        <v>475.62160641666674</v>
      </c>
      <c r="AE27" s="306">
        <v>539.49321283333347</v>
      </c>
    </row>
    <row r="28" spans="1:31" x14ac:dyDescent="0.25">
      <c r="A28" s="310" t="s">
        <v>4197</v>
      </c>
      <c r="B28" s="305">
        <v>41180</v>
      </c>
      <c r="C28" s="299">
        <v>1395</v>
      </c>
      <c r="D28" s="299">
        <v>6.27</v>
      </c>
      <c r="E28" s="299">
        <v>7</v>
      </c>
      <c r="F28" s="299">
        <v>1.03</v>
      </c>
      <c r="G28" s="303">
        <v>1E-3</v>
      </c>
      <c r="H28" s="303">
        <v>0.44</v>
      </c>
      <c r="I28" s="303">
        <v>1E-3</v>
      </c>
      <c r="K28" s="303">
        <v>2.7E-2</v>
      </c>
      <c r="L28" s="303">
        <v>0.154</v>
      </c>
      <c r="M28" s="303">
        <v>203</v>
      </c>
      <c r="N28" s="303">
        <v>3.5</v>
      </c>
      <c r="O28" s="303">
        <v>0.15</v>
      </c>
      <c r="P28" s="358">
        <v>2.2000000000000002</v>
      </c>
      <c r="Q28" s="303">
        <v>7.2999999999999995E-2</v>
      </c>
      <c r="R28" s="303">
        <v>68.099999999999994</v>
      </c>
      <c r="S28" s="358">
        <v>0.183</v>
      </c>
      <c r="T28" s="303">
        <v>1E-3</v>
      </c>
      <c r="W28" s="303">
        <v>4</v>
      </c>
      <c r="X28" s="303">
        <v>11.872297614809542</v>
      </c>
      <c r="Y28" s="303">
        <v>23.7</v>
      </c>
      <c r="Z28" s="303">
        <v>378</v>
      </c>
      <c r="AA28" s="303">
        <v>132</v>
      </c>
      <c r="AB28" s="303">
        <v>0.93799999999999994</v>
      </c>
      <c r="AC28" s="303">
        <v>2.1999999999999999E-2</v>
      </c>
      <c r="AD28" s="302">
        <f t="shared" si="8"/>
        <v>964.24555825000004</v>
      </c>
      <c r="AE28" s="306">
        <v>562.88311650000003</v>
      </c>
    </row>
    <row r="29" spans="1:31" x14ac:dyDescent="0.25">
      <c r="A29" s="310" t="s">
        <v>4198</v>
      </c>
      <c r="B29" s="305">
        <v>41707</v>
      </c>
      <c r="C29" s="299">
        <v>1416</v>
      </c>
      <c r="D29" s="299">
        <v>6.87</v>
      </c>
      <c r="E29" s="299">
        <v>5.0999999999999996</v>
      </c>
      <c r="F29" s="299">
        <v>1.82</v>
      </c>
      <c r="G29" s="303">
        <v>6.3878296463999997E-3</v>
      </c>
      <c r="H29" s="303">
        <v>0.31</v>
      </c>
      <c r="I29" s="303">
        <v>4.0000000000000001E-3</v>
      </c>
      <c r="K29" s="303">
        <v>2.5000000000000001E-2</v>
      </c>
      <c r="L29" s="303">
        <v>0.159</v>
      </c>
      <c r="M29" s="303">
        <v>217</v>
      </c>
      <c r="N29" s="303">
        <v>4.6970000000000001</v>
      </c>
      <c r="O29" s="303">
        <v>0.41</v>
      </c>
      <c r="P29" s="358">
        <v>2.7509999999999999</v>
      </c>
      <c r="Q29" s="303">
        <v>6.0999999999999999E-2</v>
      </c>
      <c r="R29" s="303">
        <v>67.900000000000006</v>
      </c>
      <c r="S29" s="358">
        <v>0.13400000000000001</v>
      </c>
      <c r="T29" s="303">
        <v>1E-3</v>
      </c>
      <c r="U29" s="303">
        <v>0.1653</v>
      </c>
      <c r="W29" s="303">
        <v>4.4000000000000004</v>
      </c>
      <c r="X29" s="303">
        <v>13.62640284798861</v>
      </c>
      <c r="Y29" s="303">
        <v>25.6</v>
      </c>
      <c r="Z29" s="303">
        <v>435</v>
      </c>
      <c r="AA29" s="303">
        <v>159</v>
      </c>
      <c r="AB29" s="303">
        <v>1.03</v>
      </c>
      <c r="AC29" s="303">
        <v>5.3999999999999999E-2</v>
      </c>
      <c r="AD29" s="302">
        <f t="shared" si="8"/>
        <v>1043.8459056666666</v>
      </c>
      <c r="AE29" s="306">
        <v>571.52721133333341</v>
      </c>
    </row>
    <row r="30" spans="1:31" s="316" customFormat="1" x14ac:dyDescent="0.25">
      <c r="A30" s="314" t="s">
        <v>2311</v>
      </c>
      <c r="B30" s="315" t="s">
        <v>4188</v>
      </c>
      <c r="C30" s="317">
        <f>AVERAGE(C28:C29)</f>
        <v>1405.5</v>
      </c>
      <c r="D30" s="318">
        <f t="shared" ref="D30:F30" si="9">AVERAGE(D28:D29)</f>
        <v>6.57</v>
      </c>
      <c r="E30" s="319">
        <f t="shared" si="9"/>
        <v>6.05</v>
      </c>
      <c r="F30" s="318">
        <f t="shared" si="9"/>
        <v>1.425</v>
      </c>
      <c r="G30" s="364">
        <f t="shared" ref="G30:AC30" si="10">AVERAGE(G28:G29)</f>
        <v>3.6939148231999999E-3</v>
      </c>
      <c r="H30" s="313">
        <f>AVERAGE(H28:H29)</f>
        <v>0.375</v>
      </c>
      <c r="I30" s="364">
        <f>AVERAGE(I28:I29)</f>
        <v>2.5000000000000001E-3</v>
      </c>
      <c r="J30" s="364"/>
      <c r="K30" s="364">
        <f>AVERAGE(K28:K29)</f>
        <v>2.6000000000000002E-2</v>
      </c>
      <c r="L30" s="364">
        <f t="shared" si="10"/>
        <v>0.1565</v>
      </c>
      <c r="M30" s="364">
        <f t="shared" si="10"/>
        <v>210</v>
      </c>
      <c r="N30" s="364">
        <f>AVERAGE(N28:N29)</f>
        <v>4.0984999999999996</v>
      </c>
      <c r="O30" s="363"/>
      <c r="P30" s="368">
        <f>AVERAGE(P28:P29)</f>
        <v>2.4755000000000003</v>
      </c>
      <c r="Q30" s="364">
        <f>AVERAGE(Q28:Q29)</f>
        <v>6.7000000000000004E-2</v>
      </c>
      <c r="R30" s="365">
        <f>AVERAGE(R28:R29)</f>
        <v>68</v>
      </c>
      <c r="S30" s="368">
        <f>AVERAGE(S28:S29)</f>
        <v>0.1585</v>
      </c>
      <c r="T30" s="364">
        <f>AVERAGE(T28:T29)</f>
        <v>1E-3</v>
      </c>
      <c r="U30" s="364"/>
      <c r="V30" s="313"/>
      <c r="W30" s="365">
        <f t="shared" si="10"/>
        <v>4.2</v>
      </c>
      <c r="X30" s="364">
        <f>AVERAGE(X28:X29)</f>
        <v>12.749350231399076</v>
      </c>
      <c r="Y30" s="365">
        <f t="shared" si="10"/>
        <v>24.65</v>
      </c>
      <c r="Z30" s="312">
        <f>AVERAGE(Z28:Z29)</f>
        <v>406.5</v>
      </c>
      <c r="AA30" s="312">
        <f t="shared" si="10"/>
        <v>145.5</v>
      </c>
      <c r="AB30" s="364">
        <f t="shared" si="10"/>
        <v>0.98399999999999999</v>
      </c>
      <c r="AC30" s="364">
        <f t="shared" si="10"/>
        <v>3.7999999999999999E-2</v>
      </c>
      <c r="AD30" s="317">
        <f>AVERAGE(AD28:AD29)</f>
        <v>1004.0457319583334</v>
      </c>
      <c r="AE30" s="312">
        <f>AVERAGE(AE28:AE29)</f>
        <v>567.20516391666672</v>
      </c>
    </row>
    <row r="31" spans="1:31" x14ac:dyDescent="0.25">
      <c r="A31" s="310" t="s">
        <v>4199</v>
      </c>
      <c r="B31" s="305" t="s">
        <v>4056</v>
      </c>
      <c r="C31" s="299">
        <v>1385</v>
      </c>
      <c r="D31" s="299">
        <v>6.72</v>
      </c>
      <c r="E31" s="299">
        <v>7.2</v>
      </c>
      <c r="F31" s="299">
        <v>6.81</v>
      </c>
      <c r="G31" s="303">
        <v>1E-3</v>
      </c>
      <c r="H31" s="303">
        <v>0.25</v>
      </c>
      <c r="I31" s="359">
        <v>0.02</v>
      </c>
      <c r="J31" s="303" t="s">
        <v>33</v>
      </c>
      <c r="K31" s="303">
        <v>0.01</v>
      </c>
      <c r="L31" s="303">
        <v>0.27100000000000002</v>
      </c>
      <c r="M31" s="303">
        <v>127</v>
      </c>
      <c r="N31" s="303">
        <v>10.1</v>
      </c>
      <c r="O31" s="303">
        <v>0.41</v>
      </c>
      <c r="P31" s="358">
        <v>2.0499999999999998</v>
      </c>
      <c r="Q31" s="303">
        <v>1.7000000000000001E-2</v>
      </c>
      <c r="R31" s="361">
        <v>78</v>
      </c>
      <c r="S31" s="358">
        <v>0.442</v>
      </c>
      <c r="T31" s="303">
        <v>1E-3</v>
      </c>
      <c r="U31" s="303">
        <v>0.12</v>
      </c>
      <c r="W31" s="303">
        <v>5.5</v>
      </c>
      <c r="X31" s="303">
        <v>6.9950294054823781</v>
      </c>
      <c r="Y31" s="303">
        <v>147</v>
      </c>
      <c r="Z31" s="303">
        <v>250</v>
      </c>
      <c r="AA31" s="303">
        <v>119</v>
      </c>
      <c r="AB31" s="303">
        <v>0.76</v>
      </c>
      <c r="AC31" s="303">
        <v>4.0000000000000036E-3</v>
      </c>
      <c r="AD31" s="302">
        <f>O31+N31+U31+V31+Z31+0.5*AE31+L31+M31+P31+W31+R31+Y31</f>
        <v>1044.5201229999998</v>
      </c>
      <c r="AE31" s="306">
        <v>848.13824599999987</v>
      </c>
    </row>
    <row r="32" spans="1:31" x14ac:dyDescent="0.25">
      <c r="A32" s="310" t="s">
        <v>4200</v>
      </c>
      <c r="B32" s="305">
        <v>41719</v>
      </c>
      <c r="C32" s="299">
        <v>1603</v>
      </c>
      <c r="D32" s="299">
        <v>6.79</v>
      </c>
      <c r="E32" s="299">
        <v>5.8</v>
      </c>
      <c r="F32" s="299">
        <v>4.41</v>
      </c>
      <c r="G32" s="303">
        <v>1E-3</v>
      </c>
      <c r="H32" s="303">
        <v>0.38</v>
      </c>
      <c r="I32" s="303">
        <v>8.0000000000000002E-3</v>
      </c>
      <c r="J32" s="303">
        <v>5.2999999999999999E-2</v>
      </c>
      <c r="K32" s="303">
        <v>1.0999999999999999E-2</v>
      </c>
      <c r="L32" s="303">
        <v>0.30199999999999999</v>
      </c>
      <c r="M32" s="303">
        <v>124</v>
      </c>
      <c r="N32" s="303">
        <v>8.7880000000000003</v>
      </c>
      <c r="O32" s="303">
        <v>0.33</v>
      </c>
      <c r="P32" s="358">
        <v>2.5630000000000002</v>
      </c>
      <c r="Q32" s="303">
        <v>1.4999999999999999E-2</v>
      </c>
      <c r="R32" s="303">
        <v>78.099999999999994</v>
      </c>
      <c r="S32" s="358">
        <v>0.57499999999999996</v>
      </c>
      <c r="T32" s="303">
        <v>2E-3</v>
      </c>
      <c r="U32" s="303">
        <v>0.84499999999999997</v>
      </c>
      <c r="W32" s="303">
        <v>5.4</v>
      </c>
      <c r="X32" s="303">
        <v>8.877483802064793</v>
      </c>
      <c r="Y32" s="303">
        <v>150</v>
      </c>
      <c r="Z32" s="303">
        <v>228</v>
      </c>
      <c r="AA32" s="303">
        <v>102</v>
      </c>
      <c r="AB32" s="303">
        <v>0.89400000000000002</v>
      </c>
      <c r="AC32" s="303">
        <v>7.0000000000000001E-3</v>
      </c>
      <c r="AD32" s="302">
        <f>O32+N32+U32+V32+Z32+0.5*AE32+L32+M32+P32+W32+R32+Y32</f>
        <v>1049.3463598333333</v>
      </c>
      <c r="AE32" s="306">
        <v>902.03671966666661</v>
      </c>
    </row>
    <row r="33" spans="1:31" s="316" customFormat="1" x14ac:dyDescent="0.25">
      <c r="A33" s="314" t="s">
        <v>2250</v>
      </c>
      <c r="B33" s="315" t="s">
        <v>4188</v>
      </c>
      <c r="C33" s="316">
        <f>AVERAGE(C31:C32)</f>
        <v>1494</v>
      </c>
      <c r="D33" s="318">
        <f t="shared" ref="D33:F33" si="11">AVERAGE(D31:D32)</f>
        <v>6.7549999999999999</v>
      </c>
      <c r="E33" s="319">
        <f t="shared" si="11"/>
        <v>6.5</v>
      </c>
      <c r="F33" s="318">
        <f t="shared" si="11"/>
        <v>5.6099999999999994</v>
      </c>
      <c r="G33" s="364">
        <f t="shared" ref="G33:AC33" si="12">AVERAGE(G31:G32)</f>
        <v>1E-3</v>
      </c>
      <c r="H33" s="313">
        <f>AVERAGE(H31:H32)</f>
        <v>0.315</v>
      </c>
      <c r="I33" s="367">
        <f>AVERAGE(I31:I32)</f>
        <v>1.4E-2</v>
      </c>
      <c r="J33" s="364"/>
      <c r="K33" s="364">
        <f>AVERAGE(K31:K32)</f>
        <v>1.0499999999999999E-2</v>
      </c>
      <c r="L33" s="364">
        <f t="shared" si="12"/>
        <v>0.28649999999999998</v>
      </c>
      <c r="M33" s="364">
        <f t="shared" si="12"/>
        <v>125.5</v>
      </c>
      <c r="N33" s="364">
        <f>AVERAGE(N31:N32)</f>
        <v>9.4439999999999991</v>
      </c>
      <c r="O33" s="363"/>
      <c r="P33" s="368">
        <f>AVERAGE(P31:P32)</f>
        <v>2.3064999999999998</v>
      </c>
      <c r="Q33" s="364">
        <f>AVERAGE(Q31:Q32)</f>
        <v>1.6E-2</v>
      </c>
      <c r="R33" s="365">
        <f>AVERAGE(R31:R32)</f>
        <v>78.05</v>
      </c>
      <c r="S33" s="368">
        <f>AVERAGE(S31:S32)</f>
        <v>0.50849999999999995</v>
      </c>
      <c r="T33" s="364">
        <f>AVERAGE(T31:T32)</f>
        <v>1.5E-3</v>
      </c>
      <c r="U33" s="364"/>
      <c r="V33" s="313"/>
      <c r="W33" s="365">
        <f t="shared" si="12"/>
        <v>5.45</v>
      </c>
      <c r="X33" s="364">
        <f>AVERAGE(X31:X32)</f>
        <v>7.936256603773586</v>
      </c>
      <c r="Y33" s="312">
        <f t="shared" si="12"/>
        <v>148.5</v>
      </c>
      <c r="Z33" s="312">
        <f>AVERAGE(Z31:Z32)</f>
        <v>239</v>
      </c>
      <c r="AA33" s="312">
        <f t="shared" si="12"/>
        <v>110.5</v>
      </c>
      <c r="AB33" s="364">
        <f t="shared" si="12"/>
        <v>0.82699999999999996</v>
      </c>
      <c r="AC33" s="364">
        <f t="shared" si="12"/>
        <v>5.5000000000000014E-3</v>
      </c>
      <c r="AD33" s="317">
        <f>AVERAGE(AD31:AD32)</f>
        <v>1046.9332414166665</v>
      </c>
      <c r="AE33" s="312">
        <f>AVERAGE(AE31:AE32)</f>
        <v>875.0874828333333</v>
      </c>
    </row>
    <row r="34" spans="1:31" x14ac:dyDescent="0.25">
      <c r="A34" s="304" t="s">
        <v>2406</v>
      </c>
      <c r="B34" s="305">
        <v>41672</v>
      </c>
      <c r="C34" s="299">
        <v>2927</v>
      </c>
      <c r="D34" s="299">
        <v>7.97</v>
      </c>
      <c r="E34" s="299">
        <v>3.9</v>
      </c>
      <c r="F34" s="299">
        <v>1.56</v>
      </c>
      <c r="G34" s="303">
        <v>1.3133128680999999E-3</v>
      </c>
      <c r="H34" s="303">
        <v>1.05</v>
      </c>
      <c r="I34" s="303">
        <v>5.0000000000000001E-3</v>
      </c>
      <c r="K34" s="303">
        <v>6.0000000000000001E-3</v>
      </c>
      <c r="L34" s="303">
        <v>0.43099999999999999</v>
      </c>
      <c r="M34" s="303">
        <v>17.899999999999999</v>
      </c>
      <c r="N34" s="303">
        <v>4.5439999999999996</v>
      </c>
      <c r="O34" s="303">
        <v>1.226</v>
      </c>
      <c r="P34" s="358">
        <v>0.34599999999999997</v>
      </c>
      <c r="Q34" s="303">
        <v>8.0000000000000002E-3</v>
      </c>
      <c r="R34" s="303">
        <v>7.5</v>
      </c>
      <c r="S34" s="303">
        <v>2.5000000000000001E-2</v>
      </c>
      <c r="T34" s="303">
        <v>3.0000000000000001E-3</v>
      </c>
      <c r="W34" s="303">
        <v>2.7</v>
      </c>
      <c r="X34" s="303">
        <v>7.6367752224991099</v>
      </c>
      <c r="Y34" s="358">
        <v>706</v>
      </c>
      <c r="Z34" s="358">
        <v>764</v>
      </c>
      <c r="AA34" s="303">
        <v>252</v>
      </c>
      <c r="AB34" s="303">
        <v>0.32</v>
      </c>
      <c r="AC34" s="303">
        <v>1.2E-2</v>
      </c>
      <c r="AD34" s="302">
        <f t="shared" ref="AD34:AD46" si="13">O34+N34+U34+V34+Z34+0.5*AE34+L34+M34+P34+W34+R34+Y34</f>
        <v>1996.0892150833336</v>
      </c>
      <c r="AE34" s="306">
        <v>982.8844301666669</v>
      </c>
    </row>
    <row r="35" spans="1:31" x14ac:dyDescent="0.25">
      <c r="A35" s="304" t="s">
        <v>4060</v>
      </c>
      <c r="B35" s="305">
        <v>41340</v>
      </c>
      <c r="C35" s="299">
        <v>2751</v>
      </c>
      <c r="D35" s="299">
        <v>7.05</v>
      </c>
      <c r="E35" s="299">
        <v>4.9000000000000004</v>
      </c>
      <c r="F35" s="299">
        <v>2.52</v>
      </c>
      <c r="G35" s="303">
        <v>0.03</v>
      </c>
      <c r="H35" s="303">
        <v>0.46</v>
      </c>
      <c r="I35" s="303">
        <v>3.0000000000000001E-3</v>
      </c>
      <c r="J35" s="303">
        <v>0.09</v>
      </c>
      <c r="K35" s="303">
        <v>4.0000000000000001E-3</v>
      </c>
      <c r="L35" s="303">
        <v>0.247</v>
      </c>
      <c r="M35" s="303">
        <v>292</v>
      </c>
      <c r="N35" s="303">
        <v>2.8</v>
      </c>
      <c r="P35" s="358">
        <v>3.6509999999999998</v>
      </c>
      <c r="Q35" s="303">
        <v>7.0000000000000001E-3</v>
      </c>
      <c r="R35" s="303">
        <v>115</v>
      </c>
      <c r="S35" s="358">
        <v>0.23799999999999999</v>
      </c>
      <c r="T35" s="303">
        <v>1E-3</v>
      </c>
      <c r="W35" s="303">
        <v>4.5999999999999996</v>
      </c>
      <c r="X35" s="303">
        <v>13.048831612673549</v>
      </c>
      <c r="Y35" s="358">
        <v>219</v>
      </c>
      <c r="Z35" s="358">
        <v>1273</v>
      </c>
      <c r="AB35" s="303">
        <v>2.37</v>
      </c>
      <c r="AC35" s="303">
        <v>8.0000000000000002E-3</v>
      </c>
      <c r="AD35" s="302">
        <f t="shared" si="13"/>
        <v>2104.6630147083333</v>
      </c>
      <c r="AE35" s="306">
        <v>388.7300294166667</v>
      </c>
    </row>
    <row r="36" spans="1:31" x14ac:dyDescent="0.25">
      <c r="A36" s="304" t="s">
        <v>2288</v>
      </c>
      <c r="B36" s="305">
        <v>40894</v>
      </c>
      <c r="C36" s="299">
        <v>1153</v>
      </c>
      <c r="D36" s="299">
        <v>7.65</v>
      </c>
      <c r="E36" s="299">
        <v>5.6</v>
      </c>
      <c r="F36" s="299">
        <v>0.23</v>
      </c>
      <c r="G36" s="303">
        <v>1E-3</v>
      </c>
      <c r="H36" s="303">
        <v>0.42</v>
      </c>
      <c r="I36" s="359">
        <v>2.1000000000000001E-2</v>
      </c>
      <c r="K36" s="303">
        <v>0.03</v>
      </c>
      <c r="L36" s="303">
        <v>0.19</v>
      </c>
      <c r="M36" s="303">
        <v>70.900000000000006</v>
      </c>
      <c r="N36" s="303">
        <v>12.9</v>
      </c>
      <c r="P36" s="358">
        <v>17.72</v>
      </c>
      <c r="Q36" s="303">
        <v>3.0000000000000001E-3</v>
      </c>
      <c r="R36" s="303">
        <v>44.5</v>
      </c>
      <c r="S36" s="358">
        <v>0.91400000000000003</v>
      </c>
      <c r="T36" s="303">
        <v>1E-3</v>
      </c>
      <c r="W36" s="303">
        <v>3</v>
      </c>
      <c r="X36" s="303">
        <v>7.9362566037735851</v>
      </c>
      <c r="Y36" s="358">
        <v>201</v>
      </c>
      <c r="Z36" s="303">
        <v>74.2</v>
      </c>
      <c r="AA36" s="303">
        <v>40.799999999999997</v>
      </c>
      <c r="AB36" s="303">
        <v>0.40899999999999997</v>
      </c>
      <c r="AC36" s="303">
        <v>4.0000000000000001E-3</v>
      </c>
      <c r="AD36" s="302">
        <f t="shared" si="13"/>
        <v>905.30133462499998</v>
      </c>
      <c r="AE36" s="306">
        <v>961.78266924999991</v>
      </c>
    </row>
    <row r="37" spans="1:31" x14ac:dyDescent="0.25">
      <c r="A37" s="304" t="s">
        <v>2327</v>
      </c>
      <c r="B37" s="305">
        <v>40950</v>
      </c>
      <c r="C37" s="299">
        <v>2843</v>
      </c>
      <c r="D37" s="299">
        <v>6.64</v>
      </c>
      <c r="E37" s="299">
        <v>2.2000000000000002</v>
      </c>
      <c r="F37" s="299">
        <v>0.54</v>
      </c>
      <c r="G37" s="303">
        <v>1E-3</v>
      </c>
      <c r="H37" s="303">
        <v>0.14000000000000001</v>
      </c>
      <c r="I37" s="303">
        <v>1E-3</v>
      </c>
      <c r="J37" s="303" t="s">
        <v>33</v>
      </c>
      <c r="K37" s="303">
        <v>7.0000000000000001E-3</v>
      </c>
      <c r="L37" s="303">
        <v>0.63</v>
      </c>
      <c r="M37" s="303">
        <v>328</v>
      </c>
      <c r="N37" s="303">
        <v>1.97</v>
      </c>
      <c r="O37" s="303">
        <v>1.1100000000000001</v>
      </c>
      <c r="P37" s="303">
        <v>1.2E-2</v>
      </c>
      <c r="Q37" s="303">
        <v>0.27</v>
      </c>
      <c r="R37" s="303">
        <v>152</v>
      </c>
      <c r="S37" s="303">
        <v>4.3999999999999997E-2</v>
      </c>
      <c r="T37" s="303">
        <v>1E-3</v>
      </c>
      <c r="U37" s="303">
        <v>0.2</v>
      </c>
      <c r="W37" s="303">
        <v>6.0670000000000002</v>
      </c>
      <c r="X37" s="303">
        <v>8.5780024207903161</v>
      </c>
      <c r="Y37" s="358">
        <v>397</v>
      </c>
      <c r="Z37" s="358">
        <v>1900</v>
      </c>
      <c r="AA37" s="303">
        <v>634</v>
      </c>
      <c r="AB37" s="303">
        <v>2.25</v>
      </c>
      <c r="AC37" s="303">
        <v>1E-3</v>
      </c>
      <c r="AD37" s="302">
        <f t="shared" si="13"/>
        <v>2984.9133478750005</v>
      </c>
      <c r="AE37" s="306">
        <v>395.84869574999993</v>
      </c>
    </row>
    <row r="38" spans="1:31" x14ac:dyDescent="0.25">
      <c r="A38" s="304" t="s">
        <v>2378</v>
      </c>
      <c r="B38" s="305">
        <v>41316</v>
      </c>
      <c r="C38" s="299">
        <v>1541</v>
      </c>
      <c r="D38" s="299">
        <v>7.13</v>
      </c>
      <c r="E38" s="299">
        <v>5.2</v>
      </c>
      <c r="F38" s="299">
        <v>1.59</v>
      </c>
      <c r="G38" s="303">
        <v>2E-3</v>
      </c>
      <c r="H38" s="303">
        <v>1.24</v>
      </c>
      <c r="I38" s="359">
        <v>1.7999999999999999E-2</v>
      </c>
      <c r="J38" s="303">
        <v>0.16</v>
      </c>
      <c r="K38" s="303">
        <v>8.0000000000000002E-3</v>
      </c>
      <c r="L38" s="303">
        <v>0.79</v>
      </c>
      <c r="M38" s="303">
        <v>57.6</v>
      </c>
      <c r="N38" s="303">
        <v>0.78</v>
      </c>
      <c r="O38" s="303">
        <v>0.4</v>
      </c>
      <c r="P38" s="303">
        <v>3.1E-2</v>
      </c>
      <c r="Q38" s="303">
        <v>9.6000000000000002E-2</v>
      </c>
      <c r="R38" s="303">
        <v>21.4</v>
      </c>
      <c r="S38" s="303">
        <v>3.3000000000000002E-2</v>
      </c>
      <c r="T38" s="303">
        <v>1E-3</v>
      </c>
      <c r="W38" s="303">
        <v>3.5</v>
      </c>
      <c r="X38" s="303">
        <v>8.6635685297258807</v>
      </c>
      <c r="Y38" s="358">
        <v>269</v>
      </c>
      <c r="Z38" s="303">
        <v>311</v>
      </c>
      <c r="AA38" s="303">
        <v>399</v>
      </c>
      <c r="AB38" s="303">
        <v>0.61799999999999999</v>
      </c>
      <c r="AC38" s="303">
        <v>2.1000000000000001E-2</v>
      </c>
      <c r="AD38" s="302">
        <f t="shared" si="13"/>
        <v>990.1799847499999</v>
      </c>
      <c r="AE38" s="306">
        <v>651.35796949999997</v>
      </c>
    </row>
    <row r="39" spans="1:31" x14ac:dyDescent="0.25">
      <c r="A39" s="304" t="s">
        <v>2292</v>
      </c>
      <c r="B39" s="305">
        <v>40933</v>
      </c>
      <c r="C39" s="299">
        <v>1312</v>
      </c>
      <c r="D39" s="299">
        <v>7.06</v>
      </c>
      <c r="E39" s="299">
        <v>4.0999999999999996</v>
      </c>
      <c r="F39" s="299">
        <v>9.5399999999999991</v>
      </c>
      <c r="G39" s="303">
        <v>1E-3</v>
      </c>
      <c r="H39" s="303">
        <v>0.44</v>
      </c>
      <c r="I39" s="303">
        <v>6.0000000000000001E-3</v>
      </c>
      <c r="J39" s="303">
        <v>0.28000000000000003</v>
      </c>
      <c r="K39" s="303">
        <v>1.4E-2</v>
      </c>
      <c r="L39" s="303">
        <v>0.121</v>
      </c>
      <c r="M39" s="303">
        <v>147</v>
      </c>
      <c r="N39" s="303">
        <v>0.36</v>
      </c>
      <c r="O39" s="303">
        <v>0.25</v>
      </c>
      <c r="P39" s="358">
        <v>4.7919999999999998</v>
      </c>
      <c r="Q39" s="303">
        <v>4.2999999999999997E-2</v>
      </c>
      <c r="R39" s="303">
        <v>93.8</v>
      </c>
      <c r="S39" s="358">
        <v>0.161</v>
      </c>
      <c r="T39" s="303">
        <v>1E-3</v>
      </c>
      <c r="W39" s="303">
        <v>4.2</v>
      </c>
      <c r="X39" s="303">
        <v>16.236169170523318</v>
      </c>
      <c r="Y39" s="303">
        <v>43.5</v>
      </c>
      <c r="Z39" s="303">
        <v>245</v>
      </c>
      <c r="AA39" s="303">
        <v>100</v>
      </c>
      <c r="AB39" s="303">
        <v>0.71</v>
      </c>
      <c r="AC39" s="303">
        <v>1E-3</v>
      </c>
      <c r="AD39" s="302">
        <f t="shared" si="13"/>
        <v>891.77834062500006</v>
      </c>
      <c r="AE39" s="306">
        <v>705.51068124999995</v>
      </c>
    </row>
    <row r="40" spans="1:31" x14ac:dyDescent="0.25">
      <c r="A40" s="304" t="s">
        <v>2264</v>
      </c>
      <c r="B40" s="305">
        <v>40950</v>
      </c>
      <c r="C40" s="299">
        <v>298</v>
      </c>
      <c r="D40" s="299">
        <v>6.65</v>
      </c>
      <c r="E40" s="299">
        <v>10.3</v>
      </c>
      <c r="F40" s="299">
        <v>2.54</v>
      </c>
      <c r="G40" s="303">
        <v>1E-3</v>
      </c>
      <c r="H40" s="303">
        <v>0.23</v>
      </c>
      <c r="I40" s="303">
        <v>6.0000000000000001E-3</v>
      </c>
      <c r="K40" s="303">
        <v>9.5000000000000001E-2</v>
      </c>
      <c r="L40" s="303">
        <v>3.9E-2</v>
      </c>
      <c r="M40" s="303">
        <v>120</v>
      </c>
      <c r="N40" s="303">
        <v>0.18</v>
      </c>
      <c r="O40" s="303">
        <v>0.34</v>
      </c>
      <c r="P40" s="358">
        <v>2.7210000000000001</v>
      </c>
      <c r="Q40" s="303">
        <v>0.03</v>
      </c>
      <c r="R40" s="303">
        <v>50.5</v>
      </c>
      <c r="S40" s="358">
        <v>0.191</v>
      </c>
      <c r="T40" s="303">
        <v>1E-3</v>
      </c>
      <c r="U40" s="303">
        <v>0.86</v>
      </c>
      <c r="W40" s="303">
        <v>2.6</v>
      </c>
      <c r="X40" s="303">
        <v>14.995460590957636</v>
      </c>
      <c r="Y40" s="303">
        <v>10.3</v>
      </c>
      <c r="Z40" s="303">
        <v>22.1</v>
      </c>
      <c r="AA40" s="303">
        <v>7.5</v>
      </c>
      <c r="AB40" s="303">
        <v>0.51900000000000002</v>
      </c>
      <c r="AC40" s="303">
        <v>1E-3</v>
      </c>
      <c r="AD40" s="302">
        <f t="shared" si="13"/>
        <v>497.56462937499992</v>
      </c>
      <c r="AE40" s="306">
        <v>575.84925874999976</v>
      </c>
    </row>
    <row r="41" spans="1:31" x14ac:dyDescent="0.25">
      <c r="A41" s="304" t="s">
        <v>2284</v>
      </c>
      <c r="B41" s="305">
        <v>40937</v>
      </c>
      <c r="C41" s="299">
        <v>802</v>
      </c>
      <c r="D41" s="299">
        <v>7.2</v>
      </c>
      <c r="E41" s="299">
        <v>4.3</v>
      </c>
      <c r="F41" s="299">
        <v>5.53</v>
      </c>
      <c r="G41" s="303">
        <v>1E-3</v>
      </c>
      <c r="H41" s="303">
        <v>0.35</v>
      </c>
      <c r="I41" s="359">
        <v>1.0999999999999999E-2</v>
      </c>
      <c r="K41" s="303">
        <v>2.7E-2</v>
      </c>
      <c r="L41" s="303">
        <v>0.10299999999999999</v>
      </c>
      <c r="M41" s="303">
        <v>127</v>
      </c>
      <c r="N41" s="303">
        <v>0.27</v>
      </c>
      <c r="O41" s="303">
        <v>0.26</v>
      </c>
      <c r="P41" s="303">
        <v>1E-3</v>
      </c>
      <c r="Q41" s="303">
        <v>3.6999999999999998E-2</v>
      </c>
      <c r="R41" s="303">
        <v>89.5</v>
      </c>
      <c r="S41" s="358">
        <v>0.13800000000000001</v>
      </c>
      <c r="T41" s="303">
        <v>1E-3</v>
      </c>
      <c r="U41" s="303">
        <v>0.44</v>
      </c>
      <c r="W41" s="303">
        <v>3.8</v>
      </c>
      <c r="X41" s="303">
        <v>15.87251320754717</v>
      </c>
      <c r="Y41" s="303">
        <v>29.5</v>
      </c>
      <c r="Z41" s="303">
        <v>194</v>
      </c>
      <c r="AA41" s="303">
        <v>76</v>
      </c>
      <c r="AB41" s="303">
        <v>0.69799999999999995</v>
      </c>
      <c r="AC41" s="303">
        <v>1E-3</v>
      </c>
      <c r="AD41" s="302">
        <f t="shared" si="13"/>
        <v>774.74791312499985</v>
      </c>
      <c r="AE41" s="306">
        <v>659.74782625</v>
      </c>
    </row>
    <row r="42" spans="1:31" x14ac:dyDescent="0.25">
      <c r="A42" s="304" t="s">
        <v>2290</v>
      </c>
      <c r="B42" s="305">
        <v>40937</v>
      </c>
      <c r="C42" s="299">
        <v>1231</v>
      </c>
      <c r="D42" s="299">
        <v>7.71</v>
      </c>
      <c r="E42" s="299">
        <v>1</v>
      </c>
      <c r="F42" s="299">
        <v>12.5</v>
      </c>
      <c r="G42" s="303">
        <v>1E-3</v>
      </c>
      <c r="H42" s="303">
        <v>0.31</v>
      </c>
      <c r="I42" s="303">
        <v>4.0000000000000001E-3</v>
      </c>
      <c r="K42" s="303">
        <v>5.8000000000000003E-2</v>
      </c>
      <c r="L42" s="303">
        <v>0.10299999999999999</v>
      </c>
      <c r="M42" s="303">
        <v>135</v>
      </c>
      <c r="N42" s="303">
        <v>0.38</v>
      </c>
      <c r="O42" s="303">
        <v>0.31</v>
      </c>
      <c r="P42" s="303">
        <v>2E-3</v>
      </c>
      <c r="Q42" s="303">
        <v>3.9E-2</v>
      </c>
      <c r="R42" s="303">
        <v>78.900000000000006</v>
      </c>
      <c r="S42" s="358">
        <v>0.27900000000000003</v>
      </c>
      <c r="T42" s="303">
        <v>1E-3</v>
      </c>
      <c r="W42" s="303">
        <v>3.8</v>
      </c>
      <c r="X42" s="303">
        <v>14.86711142755429</v>
      </c>
      <c r="Y42" s="303">
        <v>37.799999999999997</v>
      </c>
      <c r="Z42" s="303">
        <v>187</v>
      </c>
      <c r="AA42" s="303">
        <v>76</v>
      </c>
      <c r="AB42" s="303">
        <v>0.61199999999999999</v>
      </c>
      <c r="AC42" s="303">
        <v>1E-3</v>
      </c>
      <c r="AD42" s="302">
        <f t="shared" si="13"/>
        <v>767.06719912499977</v>
      </c>
      <c r="AE42" s="306">
        <v>647.54439824999997</v>
      </c>
    </row>
    <row r="43" spans="1:31" x14ac:dyDescent="0.25">
      <c r="A43" s="304" t="s">
        <v>4062</v>
      </c>
      <c r="B43" s="305"/>
      <c r="G43" s="303">
        <v>3.0000000000000001E-3</v>
      </c>
      <c r="H43" s="303">
        <v>0.16</v>
      </c>
      <c r="I43" s="303">
        <v>3.0000000000000001E-3</v>
      </c>
      <c r="K43" s="303">
        <v>0.10199999999999999</v>
      </c>
      <c r="L43" s="303">
        <v>5.1999999999999998E-2</v>
      </c>
      <c r="M43" s="303">
        <v>29.4</v>
      </c>
      <c r="N43" s="303">
        <v>0.12</v>
      </c>
      <c r="O43" s="303">
        <v>0.08</v>
      </c>
      <c r="P43" s="303">
        <v>9.6000000000000002E-2</v>
      </c>
      <c r="Q43" s="303">
        <v>1.4999999999999999E-2</v>
      </c>
      <c r="R43" s="303">
        <v>9.1999999999999993</v>
      </c>
      <c r="S43" s="358">
        <v>0.16400000000000001</v>
      </c>
      <c r="T43" s="303">
        <v>4.0000000000000001E-3</v>
      </c>
      <c r="W43" s="303">
        <v>2.5</v>
      </c>
      <c r="X43" s="303">
        <v>7.2517277322890719</v>
      </c>
      <c r="Y43" s="303">
        <v>107</v>
      </c>
      <c r="Z43" s="303">
        <v>11.1</v>
      </c>
      <c r="AA43" s="303">
        <v>4</v>
      </c>
      <c r="AB43" s="303">
        <v>0.996</v>
      </c>
      <c r="AC43" s="303">
        <v>1.0999999999999999E-2</v>
      </c>
      <c r="AD43" s="302">
        <f t="shared" si="13"/>
        <v>382.89615620833331</v>
      </c>
      <c r="AE43" s="306">
        <v>446.69631241666661</v>
      </c>
    </row>
    <row r="44" spans="1:31" x14ac:dyDescent="0.25">
      <c r="A44" s="304" t="s">
        <v>4064</v>
      </c>
      <c r="B44" s="305">
        <v>41294</v>
      </c>
      <c r="C44" s="299">
        <v>3080</v>
      </c>
      <c r="G44" s="303">
        <v>4.0000000000000001E-3</v>
      </c>
      <c r="H44" s="303">
        <v>3.44</v>
      </c>
      <c r="I44" s="359">
        <v>2.5999999999999999E-2</v>
      </c>
      <c r="J44" s="303">
        <v>0.28000000000000003</v>
      </c>
      <c r="K44" s="303">
        <v>4.0000000000000001E-3</v>
      </c>
      <c r="L44" s="303">
        <v>0.79</v>
      </c>
      <c r="M44" s="303">
        <v>138</v>
      </c>
      <c r="N44" s="303">
        <v>5.2</v>
      </c>
      <c r="O44" s="303">
        <v>0.4</v>
      </c>
      <c r="P44" s="358">
        <v>1.4610000000000001</v>
      </c>
      <c r="Q44" s="303">
        <v>0.37</v>
      </c>
      <c r="R44" s="303">
        <v>67.099999999999994</v>
      </c>
      <c r="S44" s="303">
        <v>4.2999999999999997E-2</v>
      </c>
      <c r="T44" s="303">
        <v>1E-3</v>
      </c>
      <c r="W44" s="303">
        <v>7.1</v>
      </c>
      <c r="X44" s="303">
        <v>6.8238971876112497</v>
      </c>
      <c r="Y44" s="358">
        <v>528</v>
      </c>
      <c r="Z44" s="358">
        <v>1063</v>
      </c>
      <c r="AA44" s="303">
        <v>1285</v>
      </c>
      <c r="AB44" s="303">
        <v>1.486</v>
      </c>
      <c r="AC44" s="303">
        <v>3.0000000000000001E-3</v>
      </c>
      <c r="AD44" s="302">
        <f t="shared" si="13"/>
        <v>2260.6710503749996</v>
      </c>
      <c r="AE44" s="306">
        <v>899.2401007499999</v>
      </c>
    </row>
    <row r="45" spans="1:31" x14ac:dyDescent="0.25">
      <c r="A45" s="310" t="s">
        <v>4201</v>
      </c>
      <c r="B45" s="305">
        <v>40886</v>
      </c>
      <c r="C45" s="299">
        <v>3660</v>
      </c>
      <c r="D45" s="299">
        <v>7.65</v>
      </c>
      <c r="E45" s="299">
        <v>6.7</v>
      </c>
      <c r="F45" s="299">
        <v>2.2599999999999998</v>
      </c>
      <c r="G45" s="303">
        <v>1.2E-2</v>
      </c>
      <c r="H45" s="303">
        <v>2.4</v>
      </c>
      <c r="I45" s="359">
        <v>1.2E-2</v>
      </c>
      <c r="K45" s="303">
        <v>3.7999999999999999E-2</v>
      </c>
      <c r="L45" s="303">
        <v>0.96499999999999997</v>
      </c>
      <c r="M45" s="303">
        <v>11.5</v>
      </c>
      <c r="N45" s="303">
        <v>3.1</v>
      </c>
      <c r="O45" s="303">
        <v>0.4</v>
      </c>
      <c r="P45" s="358">
        <v>0.66</v>
      </c>
      <c r="Q45" s="303">
        <v>7.0999999999999994E-2</v>
      </c>
      <c r="R45" s="303">
        <v>4.7</v>
      </c>
      <c r="S45" s="303">
        <v>3.1E-2</v>
      </c>
      <c r="T45" s="303">
        <v>1E-3</v>
      </c>
      <c r="U45" s="303">
        <v>13</v>
      </c>
      <c r="W45" s="303">
        <v>3</v>
      </c>
      <c r="X45" s="303">
        <v>6.5671988608045568</v>
      </c>
      <c r="Y45" s="358">
        <v>723</v>
      </c>
      <c r="Z45" s="358">
        <v>1101</v>
      </c>
      <c r="AA45" s="303">
        <v>656</v>
      </c>
      <c r="AB45" s="303">
        <v>0.38</v>
      </c>
      <c r="AC45" s="303">
        <v>1.9E-2</v>
      </c>
      <c r="AD45" s="302">
        <f t="shared" si="13"/>
        <v>2481.7930423749999</v>
      </c>
      <c r="AE45" s="306">
        <v>1240.9360847499997</v>
      </c>
    </row>
    <row r="46" spans="1:31" x14ac:dyDescent="0.25">
      <c r="A46" s="310" t="s">
        <v>4202</v>
      </c>
      <c r="B46" s="305">
        <v>41718</v>
      </c>
      <c r="C46" s="299">
        <v>3741</v>
      </c>
      <c r="D46" s="299">
        <v>7.64</v>
      </c>
      <c r="E46" s="299">
        <v>5.4</v>
      </c>
      <c r="F46" s="299">
        <v>5.41</v>
      </c>
      <c r="G46" s="303">
        <v>4.2988791075999995E-3</v>
      </c>
      <c r="H46" s="303">
        <v>2.08</v>
      </c>
      <c r="I46" s="303">
        <v>4.0000000000000001E-3</v>
      </c>
      <c r="K46" s="303">
        <v>2.5999999999999999E-2</v>
      </c>
      <c r="L46" s="303">
        <v>1.083</v>
      </c>
      <c r="M46" s="303">
        <v>15.6</v>
      </c>
      <c r="N46" s="303">
        <v>2.7360000000000002</v>
      </c>
      <c r="P46" s="358">
        <v>0.68200000000000005</v>
      </c>
      <c r="Q46" s="303">
        <v>7.0000000000000007E-2</v>
      </c>
      <c r="R46" s="303">
        <v>4.9000000000000004</v>
      </c>
      <c r="S46" s="303">
        <v>3.7999999999999999E-2</v>
      </c>
      <c r="T46" s="303">
        <v>1E-3</v>
      </c>
      <c r="W46" s="303">
        <v>3.1</v>
      </c>
      <c r="X46" s="303">
        <v>8.4710447846208616</v>
      </c>
      <c r="Y46" s="358">
        <v>884</v>
      </c>
      <c r="Z46" s="358">
        <v>1098</v>
      </c>
      <c r="AA46" s="303">
        <v>465</v>
      </c>
      <c r="AB46" s="303">
        <v>0.39200000000000002</v>
      </c>
      <c r="AC46" s="303">
        <v>0.14799999999999999</v>
      </c>
      <c r="AD46" s="302">
        <f t="shared" si="13"/>
        <v>2576.4163306250002</v>
      </c>
      <c r="AE46" s="306">
        <v>1132.63066125</v>
      </c>
    </row>
    <row r="47" spans="1:31" s="316" customFormat="1" x14ac:dyDescent="0.25">
      <c r="A47" s="314" t="s">
        <v>2302</v>
      </c>
      <c r="B47" s="315" t="s">
        <v>4188</v>
      </c>
      <c r="C47" s="317">
        <f>AVERAGE(C45:C46)</f>
        <v>3700.5</v>
      </c>
      <c r="D47" s="318">
        <f t="shared" ref="D47:F47" si="14">AVERAGE(D45:D46)</f>
        <v>7.6449999999999996</v>
      </c>
      <c r="E47" s="319">
        <f t="shared" si="14"/>
        <v>6.0500000000000007</v>
      </c>
      <c r="F47" s="318">
        <f t="shared" si="14"/>
        <v>3.835</v>
      </c>
      <c r="G47" s="364">
        <f t="shared" ref="G47:AC47" si="15">AVERAGE(G45:G46)</f>
        <v>8.1494395538000003E-3</v>
      </c>
      <c r="H47" s="313">
        <f>AVERAGE(H45:H46)</f>
        <v>2.2400000000000002</v>
      </c>
      <c r="I47" s="364">
        <f>AVERAGE(I45:I46)</f>
        <v>8.0000000000000002E-3</v>
      </c>
      <c r="J47" s="364"/>
      <c r="K47" s="364">
        <f>AVERAGE(K45:K46)</f>
        <v>3.2000000000000001E-2</v>
      </c>
      <c r="L47" s="364">
        <f t="shared" si="15"/>
        <v>1.024</v>
      </c>
      <c r="M47" s="364">
        <f t="shared" si="15"/>
        <v>13.55</v>
      </c>
      <c r="N47" s="364">
        <f>AVERAGE(N45:N46)</f>
        <v>2.9180000000000001</v>
      </c>
      <c r="O47" s="363"/>
      <c r="P47" s="368">
        <f>AVERAGE(P45:P46)</f>
        <v>0.67100000000000004</v>
      </c>
      <c r="Q47" s="364">
        <f>AVERAGE(Q45:Q46)</f>
        <v>7.0500000000000007E-2</v>
      </c>
      <c r="R47" s="365">
        <f>AVERAGE(R45:R46)</f>
        <v>4.8000000000000007</v>
      </c>
      <c r="S47" s="364">
        <f>AVERAGE(S45:S46)</f>
        <v>3.4500000000000003E-2</v>
      </c>
      <c r="T47" s="364">
        <f>AVERAGE(T45:T46)</f>
        <v>1E-3</v>
      </c>
      <c r="U47" s="364"/>
      <c r="V47" s="313"/>
      <c r="W47" s="365">
        <f t="shared" si="15"/>
        <v>3.05</v>
      </c>
      <c r="X47" s="364">
        <f>AVERAGE(X45:X46)</f>
        <v>7.5191218227127088</v>
      </c>
      <c r="Y47" s="366">
        <f t="shared" si="15"/>
        <v>803.5</v>
      </c>
      <c r="Z47" s="366">
        <f>AVERAGE(Z45:Z46)</f>
        <v>1099.5</v>
      </c>
      <c r="AA47" s="312">
        <f t="shared" si="15"/>
        <v>560.5</v>
      </c>
      <c r="AB47" s="364">
        <f t="shared" si="15"/>
        <v>0.38600000000000001</v>
      </c>
      <c r="AC47" s="364">
        <f t="shared" si="15"/>
        <v>8.3499999999999991E-2</v>
      </c>
      <c r="AD47" s="317">
        <f>AVERAGE(AD45:AD46)</f>
        <v>2529.1046864999998</v>
      </c>
      <c r="AE47" s="312">
        <f>AVERAGE(AE45:AE46)</f>
        <v>1186.7833729999998</v>
      </c>
    </row>
    <row r="48" spans="1:31" x14ac:dyDescent="0.25">
      <c r="A48" s="304" t="s">
        <v>2400</v>
      </c>
      <c r="B48" s="305">
        <v>41293</v>
      </c>
      <c r="C48" s="299">
        <v>1834</v>
      </c>
      <c r="D48" s="299">
        <v>7.76</v>
      </c>
      <c r="E48" s="299">
        <v>3.6</v>
      </c>
      <c r="F48" s="299">
        <v>3.22</v>
      </c>
      <c r="G48" s="303">
        <v>1E-3</v>
      </c>
      <c r="H48" s="303">
        <v>1.05</v>
      </c>
      <c r="I48" s="303">
        <v>5.0000000000000001E-3</v>
      </c>
      <c r="K48" s="303">
        <v>1.2999999999999999E-2</v>
      </c>
      <c r="L48" s="303">
        <v>0.18099999999999999</v>
      </c>
      <c r="M48" s="303">
        <v>14.3</v>
      </c>
      <c r="N48" s="303">
        <v>6.9</v>
      </c>
      <c r="O48" s="303">
        <v>1.44</v>
      </c>
      <c r="P48" s="358">
        <v>1.41</v>
      </c>
      <c r="Q48" s="303">
        <v>8.9999999999999993E-3</v>
      </c>
      <c r="R48" s="303">
        <v>12.4</v>
      </c>
      <c r="S48" s="303">
        <v>3.9E-2</v>
      </c>
      <c r="T48" s="303">
        <v>1E-3</v>
      </c>
      <c r="U48" s="303">
        <v>0.9</v>
      </c>
      <c r="W48" s="303">
        <v>2.5</v>
      </c>
      <c r="X48" s="303">
        <v>7.2517277322890719</v>
      </c>
      <c r="Y48" s="358">
        <v>411</v>
      </c>
      <c r="Z48" s="303">
        <v>206</v>
      </c>
      <c r="AA48" s="303">
        <v>273</v>
      </c>
      <c r="AB48" s="303">
        <v>0.20399999999999999</v>
      </c>
      <c r="AC48" s="303">
        <v>3.0000000000000001E-3</v>
      </c>
      <c r="AD48" s="302">
        <f t="shared" ref="AD48:AD53" si="16">O48+N48+U48+V48+Z48+0.5*AE48+L48+M48+P48+W48+R48+Y48</f>
        <v>1164.1088572083336</v>
      </c>
      <c r="AE48" s="306">
        <v>1014.155714416667</v>
      </c>
    </row>
    <row r="49" spans="1:31" x14ac:dyDescent="0.25">
      <c r="A49" s="304" t="s">
        <v>2278</v>
      </c>
      <c r="B49" s="305">
        <v>40936</v>
      </c>
      <c r="C49" s="299">
        <v>1744</v>
      </c>
      <c r="D49" s="299">
        <v>6.89</v>
      </c>
      <c r="E49" s="299">
        <v>3.4</v>
      </c>
      <c r="F49" s="299">
        <v>2.4700000000000002</v>
      </c>
      <c r="G49" s="303">
        <v>1E-3</v>
      </c>
      <c r="H49" s="303">
        <v>0.01</v>
      </c>
      <c r="I49" s="303">
        <v>7.0000000000000001E-3</v>
      </c>
      <c r="K49" s="303">
        <v>8.3000000000000004E-2</v>
      </c>
      <c r="L49" s="303">
        <v>0.125</v>
      </c>
      <c r="M49" s="303">
        <v>212</v>
      </c>
      <c r="N49" s="303">
        <v>0.67</v>
      </c>
      <c r="O49" s="303">
        <v>0.75</v>
      </c>
      <c r="P49" s="303">
        <v>5.0000000000000001E-3</v>
      </c>
      <c r="Q49" s="303">
        <v>3.9E-2</v>
      </c>
      <c r="R49" s="303">
        <v>76.400000000000006</v>
      </c>
      <c r="S49" s="303">
        <v>1E-3</v>
      </c>
      <c r="T49" s="303">
        <v>1E-3</v>
      </c>
      <c r="U49" s="303">
        <v>1</v>
      </c>
      <c r="W49" s="303">
        <v>6.2</v>
      </c>
      <c r="X49" s="303">
        <v>10.032626272694911</v>
      </c>
      <c r="Y49" s="303">
        <v>94.2</v>
      </c>
      <c r="Z49" s="303">
        <v>425</v>
      </c>
      <c r="AA49" s="303">
        <v>159</v>
      </c>
      <c r="AB49" s="303">
        <v>0.78</v>
      </c>
      <c r="AC49" s="303">
        <v>1E-3</v>
      </c>
      <c r="AD49" s="302">
        <f t="shared" si="16"/>
        <v>1187.79183975</v>
      </c>
      <c r="AE49" s="306">
        <v>742.88367949999997</v>
      </c>
    </row>
    <row r="50" spans="1:31" x14ac:dyDescent="0.25">
      <c r="A50" s="304" t="s">
        <v>2286</v>
      </c>
      <c r="B50" s="305">
        <v>40894</v>
      </c>
      <c r="C50" s="299">
        <v>3049</v>
      </c>
      <c r="D50" s="299">
        <v>6.71</v>
      </c>
      <c r="E50" s="299">
        <v>5.6</v>
      </c>
      <c r="F50" s="299">
        <v>63</v>
      </c>
      <c r="G50" s="303">
        <v>1E-3</v>
      </c>
      <c r="H50" s="303">
        <v>0.09</v>
      </c>
      <c r="I50" s="303">
        <v>8.0000000000000002E-3</v>
      </c>
      <c r="K50" s="303">
        <v>5.0000000000000001E-3</v>
      </c>
      <c r="L50" s="303">
        <v>0.47599999999999998</v>
      </c>
      <c r="M50" s="303">
        <v>288</v>
      </c>
      <c r="N50" s="303">
        <v>3.65</v>
      </c>
      <c r="P50" s="303">
        <v>0.122</v>
      </c>
      <c r="Q50" s="303">
        <v>9.8000000000000004E-2</v>
      </c>
      <c r="R50" s="303">
        <v>159</v>
      </c>
      <c r="S50" s="358">
        <v>0.77</v>
      </c>
      <c r="T50" s="303">
        <v>1E-3</v>
      </c>
      <c r="W50" s="303">
        <v>5.6</v>
      </c>
      <c r="X50" s="303">
        <v>7.7223413314346745</v>
      </c>
      <c r="Y50" s="358">
        <v>300</v>
      </c>
      <c r="Z50" s="358">
        <v>1422</v>
      </c>
      <c r="AA50" s="303">
        <v>790</v>
      </c>
      <c r="AB50" s="303">
        <v>2.7</v>
      </c>
      <c r="AC50" s="303">
        <v>4.0000000000000001E-3</v>
      </c>
      <c r="AD50" s="302">
        <f t="shared" si="16"/>
        <v>2566.3068389999999</v>
      </c>
      <c r="AE50" s="306">
        <v>774.91767800000002</v>
      </c>
    </row>
    <row r="51" spans="1:31" x14ac:dyDescent="0.25">
      <c r="A51" s="304" t="s">
        <v>2296</v>
      </c>
      <c r="B51" s="305">
        <v>40895</v>
      </c>
      <c r="C51" s="299">
        <v>218</v>
      </c>
      <c r="D51" s="299">
        <v>10.02</v>
      </c>
      <c r="E51" s="299">
        <v>1.4</v>
      </c>
      <c r="F51" s="299">
        <v>5.18</v>
      </c>
      <c r="G51" s="303">
        <v>7.9000000000000001E-2</v>
      </c>
      <c r="H51" s="303">
        <v>0.01</v>
      </c>
      <c r="I51" s="303">
        <v>8.9999999999999993E-3</v>
      </c>
      <c r="K51" s="303">
        <v>8.0000000000000002E-3</v>
      </c>
      <c r="L51" s="303">
        <v>2.1000000000000001E-2</v>
      </c>
      <c r="M51" s="303">
        <v>3.1</v>
      </c>
      <c r="N51" s="303">
        <v>0.42</v>
      </c>
      <c r="P51" s="358">
        <v>14.13</v>
      </c>
      <c r="Q51" s="303">
        <v>3.0000000000000001E-3</v>
      </c>
      <c r="R51" s="303">
        <v>0.4</v>
      </c>
      <c r="S51" s="358">
        <v>0.14000000000000001</v>
      </c>
      <c r="T51" s="303">
        <v>1E-3</v>
      </c>
      <c r="U51" s="303">
        <v>6.56</v>
      </c>
      <c r="W51" s="303">
        <v>4.7</v>
      </c>
      <c r="X51" s="303">
        <v>2.1391527233891067E-2</v>
      </c>
      <c r="Y51" s="303">
        <v>44.9</v>
      </c>
      <c r="Z51" s="303">
        <v>4.0999999999999996</v>
      </c>
      <c r="AA51" s="303">
        <v>2.1</v>
      </c>
      <c r="AB51" s="303">
        <v>2.9000000000000001E-2</v>
      </c>
      <c r="AC51" s="303">
        <v>0.106</v>
      </c>
      <c r="AD51" s="302">
        <f t="shared" si="16"/>
        <v>152.31428224999999</v>
      </c>
      <c r="AE51" s="306">
        <v>147.96656449999998</v>
      </c>
    </row>
    <row r="52" spans="1:31" x14ac:dyDescent="0.25">
      <c r="A52" s="310" t="s">
        <v>4203</v>
      </c>
      <c r="B52" s="305">
        <v>40944</v>
      </c>
      <c r="C52" s="299">
        <v>3421</v>
      </c>
      <c r="D52" s="299">
        <v>6.69</v>
      </c>
      <c r="E52" s="299">
        <v>4.4000000000000004</v>
      </c>
      <c r="F52" s="299">
        <v>0.55000000000000004</v>
      </c>
      <c r="G52" s="303">
        <v>1E-3</v>
      </c>
      <c r="H52" s="303">
        <v>2.79</v>
      </c>
      <c r="I52" s="359">
        <v>5.1999999999999998E-2</v>
      </c>
      <c r="K52" s="303">
        <v>6.0000000000000001E-3</v>
      </c>
      <c r="L52" s="303">
        <v>0.433</v>
      </c>
      <c r="M52" s="303">
        <v>433</v>
      </c>
      <c r="N52" s="303">
        <v>5.47</v>
      </c>
      <c r="O52" s="303">
        <v>1.0900000000000001</v>
      </c>
      <c r="P52" s="358">
        <v>18.62</v>
      </c>
      <c r="Q52" s="303">
        <v>0.17799999999999999</v>
      </c>
      <c r="R52" s="303">
        <v>140</v>
      </c>
      <c r="S52" s="358">
        <v>0.53700000000000003</v>
      </c>
      <c r="T52" s="303">
        <v>1E-3</v>
      </c>
      <c r="U52" s="303">
        <v>0.46</v>
      </c>
      <c r="W52" s="303">
        <v>9.8000000000000007</v>
      </c>
      <c r="X52" s="303">
        <v>9.6047957280170895</v>
      </c>
      <c r="Y52" s="358">
        <v>430</v>
      </c>
      <c r="Z52" s="358">
        <v>1698</v>
      </c>
      <c r="AA52" s="303">
        <v>649</v>
      </c>
      <c r="AB52" s="303">
        <v>1.58</v>
      </c>
      <c r="AC52" s="303">
        <v>1E-3</v>
      </c>
      <c r="AD52" s="302">
        <f t="shared" si="16"/>
        <v>3146.8319093750001</v>
      </c>
      <c r="AE52" s="306">
        <v>819.91781874999992</v>
      </c>
    </row>
    <row r="53" spans="1:31" x14ac:dyDescent="0.25">
      <c r="A53" s="310" t="s">
        <v>4204</v>
      </c>
      <c r="B53" s="305">
        <v>41707</v>
      </c>
      <c r="C53" s="299">
        <v>3562</v>
      </c>
      <c r="D53" s="299">
        <v>6.75</v>
      </c>
      <c r="E53" s="299">
        <v>4.3</v>
      </c>
      <c r="F53" s="299">
        <v>4.45</v>
      </c>
      <c r="G53" s="303">
        <v>1.64733489E-3</v>
      </c>
      <c r="H53" s="303">
        <v>2.15</v>
      </c>
      <c r="I53" s="359">
        <v>4.3999999999999997E-2</v>
      </c>
      <c r="J53" s="303">
        <v>0.12039999999999999</v>
      </c>
      <c r="K53" s="303">
        <v>6.0000000000000001E-3</v>
      </c>
      <c r="L53" s="303">
        <v>0.45900000000000002</v>
      </c>
      <c r="M53" s="303">
        <v>360</v>
      </c>
      <c r="N53" s="303">
        <v>3.8719999999999999</v>
      </c>
      <c r="P53" s="358">
        <v>17.3</v>
      </c>
      <c r="Q53" s="303">
        <v>0.16</v>
      </c>
      <c r="R53" s="303">
        <v>129</v>
      </c>
      <c r="S53" s="358">
        <v>0.56100000000000005</v>
      </c>
      <c r="T53" s="303">
        <v>2E-3</v>
      </c>
      <c r="W53" s="303">
        <v>8.5</v>
      </c>
      <c r="X53" s="303">
        <v>11.016636525453899</v>
      </c>
      <c r="Y53" s="358">
        <v>381</v>
      </c>
      <c r="Z53" s="358">
        <v>1705</v>
      </c>
      <c r="AA53" s="303">
        <v>618</v>
      </c>
      <c r="AB53" s="303">
        <v>1.68</v>
      </c>
      <c r="AC53" s="303">
        <v>8.6999999999999994E-2</v>
      </c>
      <c r="AD53" s="302">
        <f t="shared" si="16"/>
        <v>2999.9627434166669</v>
      </c>
      <c r="AE53" s="306">
        <v>789.6634868333332</v>
      </c>
    </row>
    <row r="54" spans="1:31" s="316" customFormat="1" x14ac:dyDescent="0.25">
      <c r="A54" s="314" t="s">
        <v>2274</v>
      </c>
      <c r="B54" s="315" t="s">
        <v>4188</v>
      </c>
      <c r="C54" s="317">
        <f>AVERAGE(C52:C53)</f>
        <v>3491.5</v>
      </c>
      <c r="D54" s="318">
        <f t="shared" ref="D54:F54" si="17">AVERAGE(D52:D53)</f>
        <v>6.7200000000000006</v>
      </c>
      <c r="E54" s="319">
        <f t="shared" si="17"/>
        <v>4.3499999999999996</v>
      </c>
      <c r="F54" s="318">
        <f t="shared" si="17"/>
        <v>2.5</v>
      </c>
      <c r="G54" s="364">
        <f t="shared" ref="G54:AC54" si="18">AVERAGE(G52:G53)</f>
        <v>1.3236674450000001E-3</v>
      </c>
      <c r="H54" s="313">
        <f>AVERAGE(H52:H53)</f>
        <v>2.4699999999999998</v>
      </c>
      <c r="I54" s="367">
        <f>AVERAGE(I52:I53)</f>
        <v>4.8000000000000001E-2</v>
      </c>
      <c r="J54" s="364">
        <f>AVERAGE(J52:J53)</f>
        <v>0.12039999999999999</v>
      </c>
      <c r="K54" s="364">
        <f>AVERAGE(K52:K53)</f>
        <v>6.0000000000000001E-3</v>
      </c>
      <c r="L54" s="364">
        <f t="shared" si="18"/>
        <v>0.44600000000000001</v>
      </c>
      <c r="M54" s="312">
        <f t="shared" si="18"/>
        <v>396.5</v>
      </c>
      <c r="N54" s="364">
        <f>AVERAGE(N52:N53)</f>
        <v>4.6709999999999994</v>
      </c>
      <c r="O54" s="363"/>
      <c r="P54" s="368">
        <f>AVERAGE(P52:P53)</f>
        <v>17.96</v>
      </c>
      <c r="Q54" s="364">
        <f>AVERAGE(Q52:Q53)</f>
        <v>0.16899999999999998</v>
      </c>
      <c r="R54" s="312">
        <f>AVERAGE(R52:R53)</f>
        <v>134.5</v>
      </c>
      <c r="S54" s="368">
        <f>AVERAGE(S52:S53)</f>
        <v>0.54900000000000004</v>
      </c>
      <c r="T54" s="364">
        <f>AVERAGE(T52:T53)</f>
        <v>1.5E-3</v>
      </c>
      <c r="U54" s="364"/>
      <c r="V54" s="313"/>
      <c r="W54" s="365">
        <f t="shared" si="18"/>
        <v>9.15</v>
      </c>
      <c r="X54" s="364">
        <f>AVERAGE(X52:X53)</f>
        <v>10.310716126735494</v>
      </c>
      <c r="Y54" s="366">
        <f t="shared" si="18"/>
        <v>405.5</v>
      </c>
      <c r="Z54" s="366">
        <f>AVERAGE(Z52:Z53)</f>
        <v>1701.5</v>
      </c>
      <c r="AA54" s="312">
        <f t="shared" si="18"/>
        <v>633.5</v>
      </c>
      <c r="AB54" s="364">
        <f t="shared" si="18"/>
        <v>1.63</v>
      </c>
      <c r="AC54" s="364">
        <f t="shared" si="18"/>
        <v>4.3999999999999997E-2</v>
      </c>
      <c r="AD54" s="317">
        <f>AVERAGE(AD52:AD53)</f>
        <v>3073.3973263958333</v>
      </c>
      <c r="AE54" s="312">
        <f>AVERAGE(AE52:AE53)</f>
        <v>804.79065279166662</v>
      </c>
    </row>
    <row r="55" spans="1:31" x14ac:dyDescent="0.25">
      <c r="A55" s="304" t="s">
        <v>2300</v>
      </c>
      <c r="B55" s="305">
        <v>40882</v>
      </c>
      <c r="C55" s="299">
        <v>1076</v>
      </c>
      <c r="D55" s="299">
        <v>6.92</v>
      </c>
      <c r="E55" s="299">
        <v>5.6</v>
      </c>
      <c r="F55" s="299">
        <v>4.2</v>
      </c>
      <c r="G55" s="303">
        <v>1E-3</v>
      </c>
      <c r="H55" s="303">
        <v>0.6</v>
      </c>
      <c r="I55" s="359">
        <v>1.4999999999999999E-2</v>
      </c>
      <c r="K55" s="303">
        <v>2.5000000000000001E-2</v>
      </c>
      <c r="L55" s="303">
        <v>0.13800000000000001</v>
      </c>
      <c r="M55" s="303">
        <v>138</v>
      </c>
      <c r="N55" s="303">
        <v>0.37</v>
      </c>
      <c r="O55" s="303">
        <v>0.2</v>
      </c>
      <c r="P55" s="358">
        <v>1.42</v>
      </c>
      <c r="Q55" s="303">
        <v>2.1000000000000001E-2</v>
      </c>
      <c r="R55" s="303">
        <v>61.6</v>
      </c>
      <c r="S55" s="358">
        <v>9.6000000000000002E-2</v>
      </c>
      <c r="T55" s="303">
        <v>1E-3</v>
      </c>
      <c r="W55" s="303">
        <v>4.0999999999999996</v>
      </c>
      <c r="X55" s="303">
        <v>11.530033179067283</v>
      </c>
      <c r="Y55" s="303">
        <v>39.200000000000003</v>
      </c>
      <c r="Z55" s="303">
        <v>94.5</v>
      </c>
      <c r="AA55" s="303">
        <v>54.9</v>
      </c>
      <c r="AB55" s="303">
        <v>0.62</v>
      </c>
      <c r="AC55" s="303">
        <v>5.0000000000000001E-3</v>
      </c>
      <c r="AD55" s="302">
        <f t="shared" ref="AD55:AD65" si="19">O55+N55+U55+V55+Z55+0.5*AE55+L55+M55+P55+W55+R55+Y55</f>
        <v>708.6816970000001</v>
      </c>
      <c r="AE55" s="306">
        <v>738.30739400000004</v>
      </c>
    </row>
    <row r="56" spans="1:31" x14ac:dyDescent="0.25">
      <c r="A56" s="304" t="s">
        <v>2319</v>
      </c>
      <c r="B56" s="305">
        <v>41083</v>
      </c>
      <c r="C56" s="299">
        <v>1523</v>
      </c>
      <c r="D56" s="299">
        <v>7.39</v>
      </c>
      <c r="E56" s="299">
        <v>8.4</v>
      </c>
      <c r="F56" s="299">
        <v>7.74</v>
      </c>
      <c r="G56" s="303">
        <v>9.2999999999999999E-2</v>
      </c>
      <c r="H56" s="303">
        <v>0.52</v>
      </c>
      <c r="I56" s="303">
        <v>1E-3</v>
      </c>
      <c r="K56" s="303">
        <v>1.9E-2</v>
      </c>
      <c r="L56" s="303">
        <v>0.10100000000000001</v>
      </c>
      <c r="M56" s="303">
        <v>108</v>
      </c>
      <c r="N56" s="303">
        <v>6.6</v>
      </c>
      <c r="P56" s="358">
        <v>2.6</v>
      </c>
      <c r="Q56" s="303">
        <v>0.03</v>
      </c>
      <c r="R56" s="303">
        <v>40.5</v>
      </c>
      <c r="S56" s="358">
        <v>0.501</v>
      </c>
      <c r="T56" s="303">
        <v>1E-3</v>
      </c>
      <c r="W56" s="303">
        <v>4.8</v>
      </c>
      <c r="X56" s="303">
        <v>9.4550550373798501</v>
      </c>
      <c r="Y56" s="303">
        <v>169</v>
      </c>
      <c r="Z56" s="303">
        <v>273</v>
      </c>
      <c r="AA56" s="303">
        <v>99</v>
      </c>
      <c r="AB56" s="303">
        <v>0.48399999999999999</v>
      </c>
      <c r="AC56" s="303">
        <v>2.7E-2</v>
      </c>
      <c r="AD56" s="302">
        <f t="shared" si="19"/>
        <v>964.22076887499998</v>
      </c>
      <c r="AE56" s="306">
        <v>719.23953774999995</v>
      </c>
    </row>
    <row r="57" spans="1:31" x14ac:dyDescent="0.25">
      <c r="A57" s="304" t="s">
        <v>2236</v>
      </c>
      <c r="B57" s="305" t="s">
        <v>4056</v>
      </c>
      <c r="C57" s="299">
        <v>745</v>
      </c>
      <c r="D57" s="299">
        <v>6.94</v>
      </c>
      <c r="E57" s="299">
        <v>6.1</v>
      </c>
      <c r="F57" s="299">
        <v>0.28999999999999998</v>
      </c>
      <c r="G57" s="303">
        <v>1E-3</v>
      </c>
      <c r="H57" s="303">
        <v>0.39</v>
      </c>
      <c r="I57" s="359">
        <v>1.7000000000000001E-2</v>
      </c>
      <c r="J57" s="303" t="s">
        <v>33</v>
      </c>
      <c r="K57" s="303">
        <v>9.9000000000000005E-2</v>
      </c>
      <c r="L57" s="303">
        <v>0.13300000000000001</v>
      </c>
      <c r="M57" s="303">
        <v>112</v>
      </c>
      <c r="N57" s="303">
        <v>1.29</v>
      </c>
      <c r="O57" s="303">
        <v>0.25</v>
      </c>
      <c r="P57" s="358">
        <v>0.64</v>
      </c>
      <c r="Q57" s="303">
        <v>3.5000000000000003E-2</v>
      </c>
      <c r="R57" s="303">
        <v>54.4</v>
      </c>
      <c r="S57" s="358">
        <v>0.124</v>
      </c>
      <c r="T57" s="303">
        <v>1E-3</v>
      </c>
      <c r="U57" s="303">
        <v>0</v>
      </c>
      <c r="W57" s="303">
        <v>2.9</v>
      </c>
      <c r="X57" s="303">
        <v>13.134397721609114</v>
      </c>
      <c r="Y57" s="303">
        <v>14.6</v>
      </c>
      <c r="Z57" s="303">
        <v>42</v>
      </c>
      <c r="AA57" s="303">
        <v>14.8</v>
      </c>
      <c r="AB57" s="303">
        <v>0.65</v>
      </c>
      <c r="AC57" s="303">
        <v>2.0000000000000018E-3</v>
      </c>
      <c r="AD57" s="302">
        <f t="shared" si="19"/>
        <v>517.28170074999991</v>
      </c>
      <c r="AE57" s="306">
        <v>578.1374014999999</v>
      </c>
    </row>
    <row r="58" spans="1:31" x14ac:dyDescent="0.25">
      <c r="A58" s="304" t="s">
        <v>4070</v>
      </c>
      <c r="B58" s="305">
        <v>41713</v>
      </c>
      <c r="C58" s="299">
        <v>890</v>
      </c>
      <c r="D58" s="299">
        <v>6.95</v>
      </c>
      <c r="E58" s="299">
        <v>4.3</v>
      </c>
      <c r="F58" s="299">
        <v>0.55000000000000004</v>
      </c>
      <c r="G58" s="303">
        <v>1E-3</v>
      </c>
      <c r="H58" s="303">
        <v>0.94</v>
      </c>
      <c r="I58" s="303">
        <v>7.0000000000000001E-3</v>
      </c>
      <c r="K58" s="303">
        <v>1.9E-2</v>
      </c>
      <c r="L58" s="303">
        <v>0.76500000000000001</v>
      </c>
      <c r="M58" s="303">
        <v>57.5</v>
      </c>
      <c r="N58" s="303">
        <v>1.034</v>
      </c>
      <c r="P58" s="358">
        <v>1.6</v>
      </c>
      <c r="Q58" s="303">
        <v>0.23</v>
      </c>
      <c r="R58" s="303">
        <v>25.8</v>
      </c>
      <c r="S58" s="358">
        <v>6.5000000000000002E-2</v>
      </c>
      <c r="T58" s="303">
        <v>1E-3</v>
      </c>
      <c r="U58" s="303">
        <v>6.7000000000000004E-2</v>
      </c>
      <c r="W58" s="303">
        <v>1.9</v>
      </c>
      <c r="X58" s="303">
        <v>11.23055179779281</v>
      </c>
      <c r="Y58" s="303">
        <v>109</v>
      </c>
      <c r="Z58" s="303">
        <v>121</v>
      </c>
      <c r="AA58" s="303">
        <v>46</v>
      </c>
      <c r="AB58" s="303">
        <v>0.33</v>
      </c>
      <c r="AC58" s="303">
        <v>6.4000000000000001E-2</v>
      </c>
      <c r="AD58" s="302">
        <f t="shared" si="19"/>
        <v>537.43787070833332</v>
      </c>
      <c r="AE58" s="306">
        <v>437.54374141666653</v>
      </c>
    </row>
    <row r="59" spans="1:31" x14ac:dyDescent="0.25">
      <c r="A59" s="304" t="s">
        <v>4104</v>
      </c>
      <c r="B59" s="305">
        <v>41713</v>
      </c>
      <c r="C59" s="299">
        <v>2834</v>
      </c>
      <c r="D59" s="299">
        <v>7.34</v>
      </c>
      <c r="E59" s="299">
        <v>6</v>
      </c>
      <c r="F59" s="299">
        <v>1.1299999999999999</v>
      </c>
      <c r="G59" s="303">
        <v>1E-3</v>
      </c>
      <c r="H59" s="303">
        <v>1.1399999999999999</v>
      </c>
      <c r="I59" s="303">
        <v>8.0000000000000002E-3</v>
      </c>
      <c r="K59" s="303">
        <v>6.9000000000000006E-2</v>
      </c>
      <c r="L59" s="303">
        <v>0.82299999999999995</v>
      </c>
      <c r="M59" s="303">
        <v>32.799999999999997</v>
      </c>
      <c r="N59" s="303">
        <v>28.6</v>
      </c>
      <c r="O59" s="303">
        <v>0.33500000000000002</v>
      </c>
      <c r="P59" s="358">
        <v>3.1230000000000002</v>
      </c>
      <c r="Q59" s="303">
        <v>0.505</v>
      </c>
      <c r="R59" s="303">
        <v>19</v>
      </c>
      <c r="S59" s="358">
        <v>5.5E-2</v>
      </c>
      <c r="T59" s="303">
        <v>1E-3</v>
      </c>
      <c r="U59" s="303">
        <v>2.1467000000000001</v>
      </c>
      <c r="W59" s="303">
        <v>2.2999999999999998</v>
      </c>
      <c r="X59" s="303">
        <v>8.4924363118547532</v>
      </c>
      <c r="Y59" s="358">
        <v>652</v>
      </c>
      <c r="Z59" s="303">
        <v>246</v>
      </c>
      <c r="AA59" s="303">
        <v>111</v>
      </c>
      <c r="AB59" s="303">
        <v>0.77700000000000002</v>
      </c>
      <c r="AC59" s="303">
        <v>2.1000000000000001E-2</v>
      </c>
      <c r="AD59" s="302">
        <f t="shared" si="19"/>
        <v>1827.3845654166666</v>
      </c>
      <c r="AE59" s="306">
        <v>1680.5137308333333</v>
      </c>
    </row>
    <row r="60" spans="1:31" x14ac:dyDescent="0.25">
      <c r="A60" s="304" t="s">
        <v>2266</v>
      </c>
      <c r="B60" s="305">
        <v>40940</v>
      </c>
      <c r="C60" s="299">
        <v>308</v>
      </c>
      <c r="D60" s="299">
        <v>6.58</v>
      </c>
      <c r="E60" s="299">
        <v>4.9000000000000004</v>
      </c>
      <c r="F60" s="299">
        <v>1.58</v>
      </c>
      <c r="G60" s="303">
        <v>1E-3</v>
      </c>
      <c r="H60" s="303">
        <v>0.01</v>
      </c>
      <c r="I60" s="303">
        <v>1E-3</v>
      </c>
      <c r="K60" s="303">
        <v>0.316</v>
      </c>
      <c r="L60" s="303">
        <v>1.0999999999999999E-2</v>
      </c>
      <c r="M60" s="303">
        <v>38.200000000000003</v>
      </c>
      <c r="N60" s="303">
        <v>50</v>
      </c>
      <c r="O60" s="303">
        <v>0.4</v>
      </c>
      <c r="P60" s="358">
        <v>4.5449999999999999</v>
      </c>
      <c r="Q60" s="303">
        <v>1.9E-2</v>
      </c>
      <c r="R60" s="303">
        <v>10.1</v>
      </c>
      <c r="S60" s="358">
        <v>9.1999999999999998E-2</v>
      </c>
      <c r="T60" s="303">
        <v>1E-3</v>
      </c>
      <c r="W60" s="303">
        <v>1.7</v>
      </c>
      <c r="X60" s="303">
        <v>13.412487575649697</v>
      </c>
      <c r="Y60" s="303">
        <v>10.5</v>
      </c>
      <c r="Z60" s="303">
        <v>3.8</v>
      </c>
      <c r="AA60" s="303">
        <v>1.4</v>
      </c>
      <c r="AB60" s="303">
        <v>0.111</v>
      </c>
      <c r="AC60" s="303">
        <v>1E-3</v>
      </c>
      <c r="AD60" s="302">
        <f t="shared" si="19"/>
        <v>163.87478362499996</v>
      </c>
      <c r="AE60" s="306">
        <v>89.237567249999998</v>
      </c>
    </row>
    <row r="61" spans="1:31" x14ac:dyDescent="0.25">
      <c r="A61" s="304" t="s">
        <v>2242</v>
      </c>
      <c r="B61" s="305">
        <v>40877</v>
      </c>
      <c r="C61" s="299">
        <v>826</v>
      </c>
      <c r="D61" s="299">
        <v>6.85</v>
      </c>
      <c r="E61" s="299">
        <v>6.6</v>
      </c>
      <c r="F61" s="299">
        <v>2.5</v>
      </c>
      <c r="G61" s="303">
        <v>1E-3</v>
      </c>
      <c r="H61" s="303">
        <v>0.01</v>
      </c>
      <c r="I61" s="359">
        <v>1.0999999999999999E-2</v>
      </c>
      <c r="J61" s="303" t="s">
        <v>33</v>
      </c>
      <c r="K61" s="303">
        <v>3.7999999999999999E-2</v>
      </c>
      <c r="L61" s="303">
        <v>7.2999999999999995E-2</v>
      </c>
      <c r="M61" s="303">
        <v>133</v>
      </c>
      <c r="N61" s="303">
        <v>0.53</v>
      </c>
      <c r="O61" s="303">
        <v>0.59</v>
      </c>
      <c r="P61" s="303">
        <v>2E-3</v>
      </c>
      <c r="Q61" s="303">
        <v>5.5E-2</v>
      </c>
      <c r="R61" s="303">
        <v>38.1</v>
      </c>
      <c r="S61" s="303">
        <v>3.0000000000000001E-3</v>
      </c>
      <c r="T61" s="303">
        <v>1E-3</v>
      </c>
      <c r="U61" s="303">
        <v>3</v>
      </c>
      <c r="V61" s="303">
        <v>0.4</v>
      </c>
      <c r="W61" s="303">
        <v>5.2</v>
      </c>
      <c r="X61" s="303">
        <v>14.011450338198648</v>
      </c>
      <c r="Y61" s="303">
        <v>8.8000000000000007</v>
      </c>
      <c r="Z61" s="303">
        <v>113</v>
      </c>
      <c r="AA61" s="303">
        <v>46.7</v>
      </c>
      <c r="AB61" s="303">
        <v>0.35</v>
      </c>
      <c r="AC61" s="303">
        <v>9.0000000000000011E-3</v>
      </c>
      <c r="AD61" s="302">
        <f t="shared" si="19"/>
        <v>549.81441699999993</v>
      </c>
      <c r="AE61" s="306">
        <v>494.23883399999994</v>
      </c>
    </row>
    <row r="62" spans="1:31" x14ac:dyDescent="0.25">
      <c r="A62" s="304" t="s">
        <v>2317</v>
      </c>
      <c r="B62" s="305">
        <v>41164</v>
      </c>
      <c r="C62" s="299">
        <v>717</v>
      </c>
      <c r="D62" s="299">
        <v>7.36</v>
      </c>
      <c r="E62" s="299">
        <v>5.6</v>
      </c>
      <c r="F62" s="299">
        <v>8.1199999999999992</v>
      </c>
      <c r="G62" s="303">
        <v>4.05</v>
      </c>
      <c r="H62" s="303">
        <v>2.68</v>
      </c>
      <c r="I62" s="359">
        <v>0.02</v>
      </c>
      <c r="K62" s="303">
        <v>0.73399999999999999</v>
      </c>
      <c r="L62" s="303">
        <v>0.10299999999999999</v>
      </c>
      <c r="M62" s="303">
        <v>137</v>
      </c>
      <c r="N62" s="303">
        <v>0.41</v>
      </c>
      <c r="O62" s="303">
        <v>0.27</v>
      </c>
      <c r="P62" s="358">
        <v>25.9</v>
      </c>
      <c r="Q62" s="303">
        <v>2.1999999999999999E-2</v>
      </c>
      <c r="R62" s="303">
        <v>42.6</v>
      </c>
      <c r="S62" s="358">
        <v>0.73699999999999999</v>
      </c>
      <c r="T62" s="303">
        <v>1E-3</v>
      </c>
      <c r="W62" s="303">
        <v>3.03</v>
      </c>
      <c r="X62" s="303">
        <v>15.401899608401568</v>
      </c>
      <c r="Y62" s="303">
        <v>45.4</v>
      </c>
      <c r="Z62" s="303">
        <v>3.9</v>
      </c>
      <c r="AA62" s="303">
        <v>1.8</v>
      </c>
      <c r="AB62" s="303">
        <v>0.48399999999999999</v>
      </c>
      <c r="AD62" s="302">
        <f t="shared" si="19"/>
        <v>502.68155999999988</v>
      </c>
      <c r="AE62" s="306">
        <v>488.13711999999987</v>
      </c>
    </row>
    <row r="63" spans="1:31" x14ac:dyDescent="0.25">
      <c r="A63" s="304" t="s">
        <v>4106</v>
      </c>
      <c r="B63" s="305">
        <v>41716</v>
      </c>
      <c r="C63" s="299">
        <v>728.6</v>
      </c>
      <c r="D63" s="299">
        <v>7.17</v>
      </c>
      <c r="E63" s="299">
        <v>5.6</v>
      </c>
      <c r="F63" s="299">
        <v>0.56000000000000005</v>
      </c>
      <c r="G63" s="303">
        <v>4.42141081E-3</v>
      </c>
      <c r="H63" s="303">
        <v>0.02</v>
      </c>
      <c r="I63" s="303">
        <v>8.0000000000000002E-3</v>
      </c>
      <c r="K63" s="303">
        <v>0.2</v>
      </c>
      <c r="L63" s="303">
        <v>0.02</v>
      </c>
      <c r="M63" s="303">
        <v>86.8</v>
      </c>
      <c r="N63" s="303">
        <v>0.32400000000000001</v>
      </c>
      <c r="O63" s="303">
        <v>8.3000000000000004E-2</v>
      </c>
      <c r="P63" s="358">
        <v>0.77100000000000002</v>
      </c>
      <c r="Q63" s="303">
        <v>1.4999999999999999E-2</v>
      </c>
      <c r="R63" s="303">
        <v>42.1</v>
      </c>
      <c r="S63" s="358">
        <v>0.249</v>
      </c>
      <c r="T63" s="303">
        <v>6.0000000000000001E-3</v>
      </c>
      <c r="W63" s="303">
        <v>1.5</v>
      </c>
      <c r="X63" s="303">
        <v>23.915727447490212</v>
      </c>
      <c r="Y63" s="303">
        <v>3.8</v>
      </c>
      <c r="Z63" s="303">
        <v>12.801</v>
      </c>
      <c r="AA63" s="303">
        <v>9.8000000000000007</v>
      </c>
      <c r="AB63" s="303">
        <v>0.44500000000000001</v>
      </c>
      <c r="AC63" s="303">
        <v>5.0000000000000001E-3</v>
      </c>
      <c r="AD63" s="302">
        <f t="shared" si="19"/>
        <v>393.15739329166672</v>
      </c>
      <c r="AE63" s="306">
        <v>489.91678658333336</v>
      </c>
    </row>
    <row r="64" spans="1:31" x14ac:dyDescent="0.25">
      <c r="A64" s="383" t="s">
        <v>4560</v>
      </c>
      <c r="B64" s="305">
        <v>40951</v>
      </c>
      <c r="C64" s="299">
        <v>520</v>
      </c>
      <c r="D64" s="299">
        <v>8.39</v>
      </c>
      <c r="E64" s="299">
        <v>11.6</v>
      </c>
      <c r="F64" s="299">
        <v>0.28000000000000003</v>
      </c>
      <c r="G64" s="303">
        <v>1E-3</v>
      </c>
      <c r="H64" s="303">
        <v>2.15</v>
      </c>
      <c r="I64" s="359">
        <v>1.2999999999999999E-2</v>
      </c>
      <c r="K64" s="303">
        <v>1.2E-2</v>
      </c>
      <c r="L64" s="303">
        <v>0.67300000000000004</v>
      </c>
      <c r="M64" s="303">
        <v>185</v>
      </c>
      <c r="N64" s="303">
        <v>3.8</v>
      </c>
      <c r="O64" s="303">
        <v>0.9</v>
      </c>
      <c r="P64" s="358">
        <v>1.6950000000000001</v>
      </c>
      <c r="Q64" s="303">
        <v>0.34699999999999998</v>
      </c>
      <c r="R64" s="303">
        <v>51.4</v>
      </c>
      <c r="S64" s="303">
        <v>3.9E-2</v>
      </c>
      <c r="T64" s="303">
        <v>1E-3</v>
      </c>
      <c r="U64" s="303">
        <v>0.93</v>
      </c>
      <c r="W64" s="303">
        <v>5.6</v>
      </c>
      <c r="X64" s="303">
        <v>7.1019870416518334</v>
      </c>
      <c r="Y64" s="358">
        <v>405</v>
      </c>
      <c r="Z64" s="358">
        <v>670</v>
      </c>
      <c r="AA64" s="303">
        <v>241</v>
      </c>
      <c r="AB64" s="303">
        <v>0.88</v>
      </c>
      <c r="AC64" s="303">
        <v>1E-3</v>
      </c>
      <c r="AD64" s="302">
        <f t="shared" si="19"/>
        <v>1852.0335467499999</v>
      </c>
      <c r="AE64" s="306">
        <v>1054.0710935</v>
      </c>
    </row>
    <row r="65" spans="1:31" x14ac:dyDescent="0.25">
      <c r="A65" s="383" t="s">
        <v>4561</v>
      </c>
      <c r="B65" s="305"/>
      <c r="G65" s="303">
        <v>1E-3</v>
      </c>
      <c r="H65" s="303">
        <v>1.95</v>
      </c>
      <c r="I65" s="359">
        <v>1.0999999999999999E-2</v>
      </c>
      <c r="K65" s="303">
        <v>1.2E-2</v>
      </c>
      <c r="L65" s="303">
        <v>0.72899999999999998</v>
      </c>
      <c r="M65" s="303">
        <v>187</v>
      </c>
      <c r="N65" s="303">
        <v>3.6</v>
      </c>
      <c r="O65" s="303">
        <v>0.87</v>
      </c>
      <c r="P65" s="358">
        <v>1.89</v>
      </c>
      <c r="Q65" s="303">
        <v>0.34</v>
      </c>
      <c r="R65" s="303">
        <v>52.7</v>
      </c>
      <c r="S65" s="303">
        <v>4.5999999999999999E-2</v>
      </c>
      <c r="T65" s="303">
        <v>1E-3</v>
      </c>
      <c r="U65" s="303">
        <v>2.7</v>
      </c>
      <c r="W65" s="303">
        <v>5.2</v>
      </c>
      <c r="X65" s="303">
        <v>7.4870345318618732</v>
      </c>
      <c r="Y65" s="358">
        <v>396</v>
      </c>
      <c r="Z65" s="358">
        <v>676</v>
      </c>
      <c r="AA65" s="303">
        <v>283</v>
      </c>
      <c r="AB65" s="303">
        <v>0.93</v>
      </c>
      <c r="AC65" s="303">
        <v>1E-3</v>
      </c>
      <c r="AD65" s="302">
        <f t="shared" si="19"/>
        <v>1853.3431896250002</v>
      </c>
      <c r="AE65" s="306">
        <v>1053.3083792499999</v>
      </c>
    </row>
    <row r="66" spans="1:31" s="316" customFormat="1" x14ac:dyDescent="0.25">
      <c r="A66" s="314" t="s">
        <v>2272</v>
      </c>
      <c r="B66" s="315" t="s">
        <v>4188</v>
      </c>
      <c r="C66" s="317">
        <f>AVERAGE(C64:C65)</f>
        <v>520</v>
      </c>
      <c r="D66" s="318">
        <f t="shared" ref="D66:F66" si="20">AVERAGE(D64:D65)</f>
        <v>8.39</v>
      </c>
      <c r="E66" s="319">
        <f t="shared" si="20"/>
        <v>11.6</v>
      </c>
      <c r="F66" s="318">
        <f t="shared" si="20"/>
        <v>0.28000000000000003</v>
      </c>
      <c r="G66" s="364">
        <f>AVERAGE(G64:G65)</f>
        <v>1E-3</v>
      </c>
      <c r="H66" s="313">
        <f>AVERAGE(H64:H65)</f>
        <v>2.0499999999999998</v>
      </c>
      <c r="I66" s="372">
        <f>AVERAGE(I64:I65)</f>
        <v>1.2E-2</v>
      </c>
      <c r="J66" s="364"/>
      <c r="K66" s="364">
        <f>AVERAGE(K64:K65)</f>
        <v>1.2E-2</v>
      </c>
      <c r="L66" s="364">
        <f t="shared" ref="L66:AC66" si="21">AVERAGE(L64:L65)</f>
        <v>0.70100000000000007</v>
      </c>
      <c r="M66" s="364">
        <f t="shared" si="21"/>
        <v>186</v>
      </c>
      <c r="N66" s="364">
        <f t="shared" ref="N66:T66" si="22">AVERAGE(N64:N65)</f>
        <v>3.7</v>
      </c>
      <c r="O66" s="313">
        <f t="shared" si="22"/>
        <v>0.88500000000000001</v>
      </c>
      <c r="P66" s="368">
        <f t="shared" si="22"/>
        <v>1.7925</v>
      </c>
      <c r="Q66" s="364">
        <f t="shared" si="22"/>
        <v>0.34350000000000003</v>
      </c>
      <c r="R66" s="365">
        <f t="shared" si="22"/>
        <v>52.05</v>
      </c>
      <c r="S66" s="364">
        <f t="shared" si="22"/>
        <v>4.2499999999999996E-2</v>
      </c>
      <c r="T66" s="364">
        <f t="shared" si="22"/>
        <v>1E-3</v>
      </c>
      <c r="U66" s="364"/>
      <c r="V66" s="313"/>
      <c r="W66" s="365">
        <f t="shared" si="21"/>
        <v>5.4</v>
      </c>
      <c r="X66" s="364">
        <f>AVERAGE(X64:X65)</f>
        <v>7.2945107867568533</v>
      </c>
      <c r="Y66" s="366">
        <f t="shared" si="21"/>
        <v>400.5</v>
      </c>
      <c r="Z66" s="366">
        <f>AVERAGE(Z64:Z65)</f>
        <v>673</v>
      </c>
      <c r="AA66" s="312">
        <f t="shared" si="21"/>
        <v>262</v>
      </c>
      <c r="AB66" s="364">
        <f t="shared" si="21"/>
        <v>0.90500000000000003</v>
      </c>
      <c r="AC66" s="364">
        <f t="shared" si="21"/>
        <v>1E-3</v>
      </c>
      <c r="AD66" s="317">
        <f>AVERAGE(AD64:AD65)</f>
        <v>1852.6883681875001</v>
      </c>
      <c r="AE66" s="312">
        <f>AVERAGE(AE64:AE65)</f>
        <v>1053.6897363749999</v>
      </c>
    </row>
    <row r="67" spans="1:31" x14ac:dyDescent="0.25">
      <c r="A67" s="304" t="s">
        <v>4108</v>
      </c>
      <c r="B67" s="305">
        <v>41719</v>
      </c>
      <c r="C67" s="299">
        <v>1044</v>
      </c>
      <c r="D67" s="299">
        <v>7.06</v>
      </c>
      <c r="E67" s="299">
        <v>5.7</v>
      </c>
      <c r="F67" s="299">
        <v>1.42</v>
      </c>
      <c r="G67" s="303">
        <v>1E-3</v>
      </c>
      <c r="H67" s="303">
        <v>0.4</v>
      </c>
      <c r="I67" s="303">
        <v>4.0000000000000001E-3</v>
      </c>
      <c r="K67" s="303">
        <v>2.8000000000000001E-2</v>
      </c>
      <c r="L67" s="303">
        <v>0.109</v>
      </c>
      <c r="M67" s="303">
        <v>105</v>
      </c>
      <c r="N67" s="303">
        <v>0.28699999999999998</v>
      </c>
      <c r="O67" s="303">
        <v>0.28000000000000003</v>
      </c>
      <c r="P67" s="358">
        <v>1.2390000000000001</v>
      </c>
      <c r="Q67" s="303">
        <v>3.3000000000000002E-2</v>
      </c>
      <c r="R67" s="303">
        <v>64</v>
      </c>
      <c r="S67" s="358">
        <v>9.7000000000000003E-2</v>
      </c>
      <c r="T67" s="303">
        <v>3.0000000000000001E-3</v>
      </c>
      <c r="W67" s="303">
        <v>3.3</v>
      </c>
      <c r="X67" s="303">
        <v>16.877914987540048</v>
      </c>
      <c r="Y67" s="303">
        <v>21.2</v>
      </c>
      <c r="Z67" s="303">
        <v>84</v>
      </c>
      <c r="AA67" s="303">
        <v>29</v>
      </c>
      <c r="AB67" s="303">
        <v>0.63600000000000001</v>
      </c>
      <c r="AC67" s="303">
        <v>3.0000000000000001E-3</v>
      </c>
      <c r="AD67" s="302">
        <f t="shared" ref="AD67:AD72" si="23">O67+N67+U67+V67+Z67+0.5*AE67+L67+M67+P67+W67+R67+Y67</f>
        <v>606.23805612499996</v>
      </c>
      <c r="AE67" s="306">
        <v>653.64611224999999</v>
      </c>
    </row>
    <row r="68" spans="1:31" x14ac:dyDescent="0.25">
      <c r="A68" s="304" t="s">
        <v>2240</v>
      </c>
      <c r="B68" s="305" t="s">
        <v>4109</v>
      </c>
      <c r="C68" s="299">
        <v>570</v>
      </c>
      <c r="D68" s="299">
        <v>7.73</v>
      </c>
      <c r="E68" s="299">
        <v>6.1</v>
      </c>
      <c r="F68" s="299">
        <v>0.27</v>
      </c>
      <c r="G68" s="303">
        <v>1E-3</v>
      </c>
      <c r="H68" s="303">
        <v>0.15</v>
      </c>
      <c r="I68" s="303">
        <v>7.0000000000000001E-3</v>
      </c>
      <c r="J68" s="303" t="s">
        <v>33</v>
      </c>
      <c r="K68" s="303">
        <v>8.4000000000000005E-2</v>
      </c>
      <c r="L68" s="303">
        <v>6.7000000000000004E-2</v>
      </c>
      <c r="M68" s="303">
        <v>87</v>
      </c>
      <c r="N68" s="303">
        <v>0.23</v>
      </c>
      <c r="O68" s="303">
        <v>0.22</v>
      </c>
      <c r="P68" s="358">
        <v>12.2</v>
      </c>
      <c r="Q68" s="303">
        <v>4.0000000000000001E-3</v>
      </c>
      <c r="R68" s="303">
        <v>32.200000000000003</v>
      </c>
      <c r="S68" s="358">
        <v>0.53</v>
      </c>
      <c r="T68" s="303">
        <v>1E-3</v>
      </c>
      <c r="U68" s="303">
        <v>0</v>
      </c>
      <c r="W68" s="303">
        <v>1.7</v>
      </c>
      <c r="X68" s="303">
        <v>11.979255250978996</v>
      </c>
      <c r="Y68" s="303">
        <v>22.2</v>
      </c>
      <c r="Z68" s="303">
        <v>13.9</v>
      </c>
      <c r="AA68" s="303">
        <v>5.6</v>
      </c>
      <c r="AB68" s="303">
        <v>0.35</v>
      </c>
      <c r="AC68" s="303">
        <v>3.0000000000000027E-3</v>
      </c>
      <c r="AD68" s="302">
        <f t="shared" si="23"/>
        <v>399.67534637499989</v>
      </c>
      <c r="AE68" s="306">
        <v>459.91669274999992</v>
      </c>
    </row>
    <row r="69" spans="1:31" x14ac:dyDescent="0.25">
      <c r="A69" s="304" t="s">
        <v>2252</v>
      </c>
      <c r="B69" s="305" t="s">
        <v>4110</v>
      </c>
      <c r="C69" s="299">
        <v>1231</v>
      </c>
      <c r="D69" s="299">
        <v>7.3</v>
      </c>
      <c r="E69" s="299">
        <v>16.7</v>
      </c>
      <c r="F69" s="299">
        <v>7.66</v>
      </c>
      <c r="G69" s="303">
        <v>1E-3</v>
      </c>
      <c r="H69" s="303">
        <v>0.39</v>
      </c>
      <c r="I69" s="359">
        <v>0.01</v>
      </c>
      <c r="J69" s="303" t="s">
        <v>33</v>
      </c>
      <c r="K69" s="303">
        <v>1.4999999999999999E-2</v>
      </c>
      <c r="L69" s="303">
        <v>0.443</v>
      </c>
      <c r="M69" s="303">
        <v>82</v>
      </c>
      <c r="N69" s="303">
        <v>0.38</v>
      </c>
      <c r="O69" s="303">
        <v>0.18</v>
      </c>
      <c r="P69" s="303">
        <v>3.9E-2</v>
      </c>
      <c r="Q69" s="303">
        <v>0.1</v>
      </c>
      <c r="R69" s="303">
        <v>79.400000000000006</v>
      </c>
      <c r="S69" s="303">
        <v>0.04</v>
      </c>
      <c r="T69" s="303">
        <v>1E-3</v>
      </c>
      <c r="U69" s="303">
        <v>2.2999999999999998</v>
      </c>
      <c r="W69" s="303">
        <v>2.6</v>
      </c>
      <c r="X69" s="303">
        <v>9.6903618369526541</v>
      </c>
      <c r="Y69" s="303">
        <v>98.2</v>
      </c>
      <c r="Z69" s="303">
        <v>206</v>
      </c>
      <c r="AA69" s="303">
        <v>98.2</v>
      </c>
      <c r="AB69" s="303">
        <v>0.39</v>
      </c>
      <c r="AC69" s="303">
        <v>0.22600000000000003</v>
      </c>
      <c r="AD69" s="302">
        <f t="shared" si="23"/>
        <v>811.71255550000001</v>
      </c>
      <c r="AE69" s="306">
        <v>680.34111099999996</v>
      </c>
    </row>
    <row r="70" spans="1:31" x14ac:dyDescent="0.25">
      <c r="A70" s="304" t="s">
        <v>2294</v>
      </c>
      <c r="B70" s="305">
        <v>40895</v>
      </c>
      <c r="C70" s="299">
        <v>3136</v>
      </c>
      <c r="D70" s="299">
        <v>6.82</v>
      </c>
      <c r="E70" s="299">
        <v>5.8</v>
      </c>
      <c r="F70" s="299">
        <v>0.7</v>
      </c>
      <c r="G70" s="303">
        <v>1E-3</v>
      </c>
      <c r="H70" s="303">
        <v>1.46</v>
      </c>
      <c r="I70" s="359">
        <v>4.4999999999999998E-2</v>
      </c>
      <c r="K70" s="303">
        <v>5.0000000000000001E-3</v>
      </c>
      <c r="L70" s="303">
        <v>0.433</v>
      </c>
      <c r="M70" s="303">
        <v>203</v>
      </c>
      <c r="N70" s="303">
        <v>2.97</v>
      </c>
      <c r="O70" s="303">
        <v>0.93</v>
      </c>
      <c r="P70" s="358">
        <v>4.55</v>
      </c>
      <c r="Q70" s="303">
        <v>0.17799999999999999</v>
      </c>
      <c r="R70" s="303">
        <v>146</v>
      </c>
      <c r="S70" s="358">
        <v>0.52</v>
      </c>
      <c r="T70" s="303">
        <v>1E-3</v>
      </c>
      <c r="W70" s="303">
        <v>5.3</v>
      </c>
      <c r="X70" s="303">
        <v>10.011234745461017</v>
      </c>
      <c r="Y70" s="358">
        <v>432</v>
      </c>
      <c r="Z70" s="358">
        <v>1188</v>
      </c>
      <c r="AA70" s="303">
        <v>689</v>
      </c>
      <c r="AB70" s="303">
        <v>1.52</v>
      </c>
      <c r="AC70" s="303">
        <v>8.9999999999999993E-3</v>
      </c>
      <c r="AD70" s="302">
        <f t="shared" si="23"/>
        <v>2509.4558324999998</v>
      </c>
      <c r="AE70" s="306">
        <v>1052.5456650000001</v>
      </c>
    </row>
    <row r="71" spans="1:31" x14ac:dyDescent="0.25">
      <c r="A71" s="310" t="s">
        <v>4205</v>
      </c>
      <c r="B71" s="305" t="s">
        <v>4111</v>
      </c>
      <c r="C71" s="299">
        <v>1115</v>
      </c>
      <c r="D71" s="299">
        <v>6.8</v>
      </c>
      <c r="E71" s="299">
        <v>7.4</v>
      </c>
      <c r="F71" s="299">
        <v>7.01</v>
      </c>
      <c r="G71" s="303">
        <v>1E-3</v>
      </c>
      <c r="H71" s="303">
        <v>0.01</v>
      </c>
      <c r="I71" s="359">
        <v>1.7000000000000001E-2</v>
      </c>
      <c r="J71" s="303" t="s">
        <v>33</v>
      </c>
      <c r="K71" s="303">
        <v>5.3999999999999999E-2</v>
      </c>
      <c r="L71" s="303">
        <v>0.185</v>
      </c>
      <c r="M71" s="303">
        <v>145</v>
      </c>
      <c r="N71" s="303">
        <v>18.399999999999999</v>
      </c>
      <c r="O71" s="303">
        <v>5.7000000000000002E-2</v>
      </c>
      <c r="P71" s="303">
        <v>0.08</v>
      </c>
      <c r="Q71" s="303">
        <v>1.2999999999999999E-2</v>
      </c>
      <c r="R71" s="303">
        <v>74</v>
      </c>
      <c r="S71" s="303">
        <v>1.0999999999999999E-2</v>
      </c>
      <c r="T71" s="303">
        <v>1E-3</v>
      </c>
      <c r="U71" s="303">
        <v>0.73</v>
      </c>
      <c r="W71" s="303">
        <v>2</v>
      </c>
      <c r="X71" s="303">
        <v>9.8401025275898899</v>
      </c>
      <c r="Y71" s="303">
        <v>43.7</v>
      </c>
      <c r="Z71" s="303">
        <v>168</v>
      </c>
      <c r="AA71" s="303">
        <v>73.900000000000006</v>
      </c>
      <c r="AB71" s="303">
        <v>1.18</v>
      </c>
      <c r="AC71" s="303">
        <v>1.6000000000000007E-2</v>
      </c>
      <c r="AD71" s="302">
        <f t="shared" si="23"/>
        <v>775.92419912500009</v>
      </c>
      <c r="AE71" s="306">
        <v>647.54439824999997</v>
      </c>
    </row>
    <row r="72" spans="1:31" x14ac:dyDescent="0.25">
      <c r="A72" s="310" t="s">
        <v>4206</v>
      </c>
      <c r="B72" s="305">
        <v>41718</v>
      </c>
      <c r="C72" s="299">
        <v>1394</v>
      </c>
      <c r="D72" s="299">
        <v>6.76</v>
      </c>
      <c r="E72" s="299">
        <v>5.9</v>
      </c>
      <c r="F72" s="299">
        <v>6.84</v>
      </c>
      <c r="G72" s="303">
        <v>1.4051436721E-3</v>
      </c>
      <c r="H72" s="303">
        <v>0</v>
      </c>
      <c r="I72" s="303">
        <v>2E-3</v>
      </c>
      <c r="K72" s="303">
        <v>5.1999999999999998E-2</v>
      </c>
      <c r="L72" s="303">
        <v>0.249</v>
      </c>
      <c r="M72" s="303">
        <v>156</v>
      </c>
      <c r="N72" s="303">
        <v>13.096</v>
      </c>
      <c r="O72" s="303">
        <v>6.9000000000000006E-2</v>
      </c>
      <c r="P72" s="303">
        <v>0.121</v>
      </c>
      <c r="Q72" s="303">
        <v>1.4E-2</v>
      </c>
      <c r="R72" s="303">
        <v>84.6</v>
      </c>
      <c r="S72" s="303">
        <v>6.0000000000000001E-3</v>
      </c>
      <c r="T72" s="303">
        <v>1E-3</v>
      </c>
      <c r="W72" s="303">
        <v>2.1</v>
      </c>
      <c r="X72" s="303">
        <v>12.171778996084017</v>
      </c>
      <c r="Y72" s="303">
        <v>54.9</v>
      </c>
      <c r="Z72" s="303">
        <v>208</v>
      </c>
      <c r="AA72" s="303">
        <v>193</v>
      </c>
      <c r="AB72" s="303">
        <v>1.57</v>
      </c>
      <c r="AC72" s="303">
        <v>7.0000000000000001E-3</v>
      </c>
      <c r="AD72" s="302">
        <f t="shared" si="23"/>
        <v>887.6531017916667</v>
      </c>
      <c r="AE72" s="306">
        <v>737.03620358333342</v>
      </c>
    </row>
    <row r="73" spans="1:31" s="316" customFormat="1" x14ac:dyDescent="0.25">
      <c r="A73" s="314" t="s">
        <v>4113</v>
      </c>
      <c r="B73" s="315" t="s">
        <v>4188</v>
      </c>
      <c r="C73" s="317">
        <f>AVERAGE(C71:C72)</f>
        <v>1254.5</v>
      </c>
      <c r="D73" s="318">
        <f t="shared" ref="D73:F73" si="24">AVERAGE(D71:D72)</f>
        <v>6.7799999999999994</v>
      </c>
      <c r="E73" s="319">
        <f t="shared" si="24"/>
        <v>6.65</v>
      </c>
      <c r="F73" s="318">
        <f t="shared" si="24"/>
        <v>6.9249999999999998</v>
      </c>
      <c r="G73" s="364">
        <f>AVERAGE(G71:G72)</f>
        <v>1.20257183605E-3</v>
      </c>
      <c r="H73" s="313">
        <f>AVERAGE(H71:H72)</f>
        <v>5.0000000000000001E-3</v>
      </c>
      <c r="I73" s="370">
        <f>AVERAGE(I71:I72)</f>
        <v>9.5000000000000015E-3</v>
      </c>
      <c r="J73" s="364"/>
      <c r="K73" s="364">
        <f>AVERAGE(K71:K72)</f>
        <v>5.2999999999999999E-2</v>
      </c>
      <c r="L73" s="364">
        <f t="shared" ref="L73:AC73" si="25">AVERAGE(L71:L72)</f>
        <v>0.217</v>
      </c>
      <c r="M73" s="364">
        <f t="shared" si="25"/>
        <v>150.5</v>
      </c>
      <c r="N73" s="364">
        <f t="shared" ref="N73:T73" si="26">AVERAGE(N71:N72)</f>
        <v>15.747999999999999</v>
      </c>
      <c r="O73" s="313">
        <f t="shared" si="26"/>
        <v>6.3E-2</v>
      </c>
      <c r="P73" s="364">
        <f t="shared" si="26"/>
        <v>0.10050000000000001</v>
      </c>
      <c r="Q73" s="364">
        <f t="shared" si="26"/>
        <v>1.35E-2</v>
      </c>
      <c r="R73" s="365">
        <f t="shared" si="26"/>
        <v>79.3</v>
      </c>
      <c r="S73" s="364">
        <f t="shared" si="26"/>
        <v>8.5000000000000006E-3</v>
      </c>
      <c r="T73" s="364">
        <f t="shared" si="26"/>
        <v>1E-3</v>
      </c>
      <c r="U73" s="364"/>
      <c r="V73" s="313"/>
      <c r="W73" s="365">
        <f t="shared" si="25"/>
        <v>2.0499999999999998</v>
      </c>
      <c r="X73" s="364">
        <f>AVERAGE(X71:X72)</f>
        <v>11.005940761836953</v>
      </c>
      <c r="Y73" s="312">
        <f t="shared" si="25"/>
        <v>49.3</v>
      </c>
      <c r="Z73" s="312">
        <f>AVERAGE(Z71:Z72)</f>
        <v>188</v>
      </c>
      <c r="AA73" s="312">
        <f t="shared" si="25"/>
        <v>133.44999999999999</v>
      </c>
      <c r="AB73" s="364">
        <f t="shared" si="25"/>
        <v>1.375</v>
      </c>
      <c r="AC73" s="364">
        <f t="shared" si="25"/>
        <v>1.1500000000000003E-2</v>
      </c>
      <c r="AD73" s="317">
        <f>AVERAGE(AD71:AD72)</f>
        <v>831.78865045833345</v>
      </c>
      <c r="AE73" s="312">
        <f>AVERAGE(AE71:AE72)</f>
        <v>692.29030091666664</v>
      </c>
    </row>
    <row r="74" spans="1:31" x14ac:dyDescent="0.25">
      <c r="A74" s="304" t="s">
        <v>2380</v>
      </c>
      <c r="B74" s="305">
        <v>41282</v>
      </c>
      <c r="C74" s="299">
        <v>2384</v>
      </c>
      <c r="D74" s="299">
        <v>7.26</v>
      </c>
      <c r="E74" s="299">
        <v>7.8</v>
      </c>
      <c r="F74" s="299">
        <v>0.62</v>
      </c>
      <c r="G74" s="303">
        <v>2E-3</v>
      </c>
      <c r="H74" s="303">
        <v>3</v>
      </c>
      <c r="I74" s="303">
        <v>7.0000000000000001E-3</v>
      </c>
      <c r="J74" s="303">
        <v>0.09</v>
      </c>
      <c r="K74" s="303">
        <v>7.0000000000000001E-3</v>
      </c>
      <c r="L74" s="303">
        <v>0.65800000000000003</v>
      </c>
      <c r="M74" s="303">
        <v>90.7</v>
      </c>
      <c r="N74" s="303">
        <v>2.15</v>
      </c>
      <c r="O74" s="303">
        <v>1.1100000000000001</v>
      </c>
      <c r="P74" s="358">
        <v>1.5669999999999999</v>
      </c>
      <c r="Q74" s="303">
        <v>0.3</v>
      </c>
      <c r="R74" s="303">
        <v>68.3</v>
      </c>
      <c r="S74" s="358">
        <v>0.20699999999999999</v>
      </c>
      <c r="T74" s="303">
        <v>1E-3</v>
      </c>
      <c r="W74" s="303">
        <v>6.5</v>
      </c>
      <c r="X74" s="303">
        <v>6.2677174795300825</v>
      </c>
      <c r="Y74" s="358">
        <v>382</v>
      </c>
      <c r="Z74" s="358">
        <v>656</v>
      </c>
      <c r="AA74" s="303">
        <v>804</v>
      </c>
      <c r="AB74" s="303">
        <v>1.33</v>
      </c>
      <c r="AC74" s="303">
        <v>5.6000000000000001E-2</v>
      </c>
      <c r="AD74" s="302">
        <f t="shared" ref="AD74:AD87" si="27">O74+N74+U74+V74+Z74+0.5*AE74+L74+M74+P74+W74+R74+Y74</f>
        <v>1683.3932634999999</v>
      </c>
      <c r="AE74" s="306">
        <v>948.81652699999995</v>
      </c>
    </row>
    <row r="75" spans="1:31" x14ac:dyDescent="0.25">
      <c r="A75" s="304" t="s">
        <v>2329</v>
      </c>
      <c r="B75" s="305">
        <v>40951</v>
      </c>
      <c r="C75" s="299">
        <v>2037</v>
      </c>
      <c r="D75" s="299">
        <v>8.24</v>
      </c>
      <c r="E75" s="299">
        <v>5.2</v>
      </c>
      <c r="F75" s="299">
        <v>0.24</v>
      </c>
      <c r="G75" s="303">
        <v>3.0000000000000001E-3</v>
      </c>
      <c r="H75" s="303">
        <v>1.5</v>
      </c>
      <c r="I75" s="359">
        <v>1.4999999999999999E-2</v>
      </c>
      <c r="K75" s="303">
        <v>2.7E-2</v>
      </c>
      <c r="L75" s="303">
        <v>0.59699999999999998</v>
      </c>
      <c r="M75" s="303">
        <v>7.6</v>
      </c>
      <c r="N75" s="303">
        <v>3.6</v>
      </c>
      <c r="O75" s="303">
        <v>1.25</v>
      </c>
      <c r="P75" s="303">
        <v>0.107</v>
      </c>
      <c r="Q75" s="303">
        <v>0.26</v>
      </c>
      <c r="R75" s="303">
        <v>6.1</v>
      </c>
      <c r="S75" s="303">
        <v>1E-3</v>
      </c>
      <c r="T75" s="303">
        <v>1E-3</v>
      </c>
      <c r="W75" s="303">
        <v>2.8</v>
      </c>
      <c r="X75" s="303">
        <v>5.8826699893200427</v>
      </c>
      <c r="Y75" s="358">
        <v>524</v>
      </c>
      <c r="Z75" s="303">
        <v>132</v>
      </c>
      <c r="AA75" s="303">
        <v>53</v>
      </c>
      <c r="AB75" s="303">
        <v>0.2</v>
      </c>
      <c r="AC75" s="303">
        <v>1E-3</v>
      </c>
      <c r="AD75" s="302">
        <f t="shared" si="27"/>
        <v>1394.2426807500001</v>
      </c>
      <c r="AE75" s="306">
        <v>1432.3773615</v>
      </c>
    </row>
    <row r="76" spans="1:31" x14ac:dyDescent="0.25">
      <c r="A76" s="304" t="s">
        <v>2321</v>
      </c>
      <c r="B76" s="305">
        <v>41083</v>
      </c>
      <c r="C76" s="299">
        <v>966</v>
      </c>
      <c r="D76" s="299">
        <v>7.01</v>
      </c>
      <c r="E76" s="299">
        <v>5.4</v>
      </c>
      <c r="F76" s="299">
        <v>0.32</v>
      </c>
      <c r="G76" s="303">
        <v>2.7E-2</v>
      </c>
      <c r="H76" s="303">
        <v>0.27</v>
      </c>
      <c r="I76" s="303">
        <v>6.0000000000000001E-3</v>
      </c>
      <c r="K76" s="303">
        <v>0.04</v>
      </c>
      <c r="L76" s="303">
        <v>6.4000000000000001E-2</v>
      </c>
      <c r="M76" s="303">
        <v>108</v>
      </c>
      <c r="N76" s="303">
        <v>0.24</v>
      </c>
      <c r="O76" s="303">
        <v>0.15</v>
      </c>
      <c r="P76" s="358">
        <v>3.64</v>
      </c>
      <c r="Q76" s="303">
        <v>3.5000000000000003E-2</v>
      </c>
      <c r="R76" s="303">
        <v>59.8</v>
      </c>
      <c r="S76" s="358">
        <v>0.123</v>
      </c>
      <c r="T76" s="303">
        <v>1E-3</v>
      </c>
      <c r="W76" s="303">
        <v>2.8</v>
      </c>
      <c r="X76" s="303">
        <v>13.754752011391954</v>
      </c>
      <c r="Y76" s="303">
        <v>18.3</v>
      </c>
      <c r="Z76" s="303">
        <v>56.1</v>
      </c>
      <c r="AA76" s="303">
        <v>20</v>
      </c>
      <c r="AB76" s="303">
        <v>0.52</v>
      </c>
      <c r="AC76" s="303">
        <v>1.0999999999999999E-2</v>
      </c>
      <c r="AD76" s="302">
        <f t="shared" si="27"/>
        <v>575.40857995833323</v>
      </c>
      <c r="AE76" s="306">
        <v>652.62915991666659</v>
      </c>
    </row>
    <row r="77" spans="1:31" x14ac:dyDescent="0.25">
      <c r="A77" s="304" t="s">
        <v>4116</v>
      </c>
      <c r="B77" s="305">
        <v>40855</v>
      </c>
      <c r="C77" s="299">
        <v>233</v>
      </c>
      <c r="D77" s="299">
        <v>8.15</v>
      </c>
      <c r="E77" s="299">
        <v>8.9</v>
      </c>
      <c r="F77" s="299">
        <v>5.23</v>
      </c>
      <c r="G77" s="303">
        <v>1E-3</v>
      </c>
      <c r="H77" s="303">
        <v>0.01</v>
      </c>
      <c r="I77" s="359">
        <v>1.2E-2</v>
      </c>
      <c r="J77" s="303" t="s">
        <v>33</v>
      </c>
      <c r="K77" s="303">
        <v>4.4999999999999998E-2</v>
      </c>
      <c r="L77" s="303">
        <v>1.2999999999999999E-2</v>
      </c>
      <c r="M77" s="303">
        <v>59.1</v>
      </c>
      <c r="N77" s="303">
        <v>1.94</v>
      </c>
      <c r="O77" s="303">
        <v>7.0000000000000007E-2</v>
      </c>
      <c r="P77" s="303">
        <v>9.2999999999999999E-2</v>
      </c>
      <c r="Q77" s="303">
        <v>1E-3</v>
      </c>
      <c r="R77" s="303">
        <v>12.1</v>
      </c>
      <c r="S77" s="303">
        <v>2.4799999999999999E-2</v>
      </c>
      <c r="T77" s="303">
        <v>3.0000000000000001E-3</v>
      </c>
      <c r="U77" s="303">
        <v>0.57999999999999996</v>
      </c>
      <c r="W77" s="303">
        <v>1.8</v>
      </c>
      <c r="X77" s="303">
        <v>15.915296262014953</v>
      </c>
      <c r="Y77" s="303">
        <v>2.8</v>
      </c>
      <c r="Z77" s="303">
        <v>29.6</v>
      </c>
      <c r="AA77" s="303">
        <v>10.7</v>
      </c>
      <c r="AB77" s="303">
        <v>0.18</v>
      </c>
      <c r="AC77" s="303">
        <v>5.9999999999999984E-3</v>
      </c>
      <c r="AD77" s="302">
        <f t="shared" si="27"/>
        <v>211.82513799999998</v>
      </c>
      <c r="AE77" s="306">
        <v>207.45827599999996</v>
      </c>
    </row>
    <row r="78" spans="1:31" x14ac:dyDescent="0.25">
      <c r="A78" s="304" t="s">
        <v>4118</v>
      </c>
      <c r="B78" s="305">
        <v>41714</v>
      </c>
      <c r="C78" s="299">
        <v>1644</v>
      </c>
      <c r="D78" s="299">
        <v>7.32</v>
      </c>
      <c r="E78" s="299">
        <v>4.9000000000000004</v>
      </c>
      <c r="F78" s="299">
        <v>1.1599999999999999</v>
      </c>
      <c r="G78" s="303">
        <v>1E-3</v>
      </c>
      <c r="H78" s="303">
        <v>1.02</v>
      </c>
      <c r="I78" s="359">
        <v>1.2999999999999999E-2</v>
      </c>
      <c r="K78" s="303">
        <v>4.7E-2</v>
      </c>
      <c r="L78" s="303">
        <v>0.67200000000000004</v>
      </c>
      <c r="M78" s="303">
        <v>37.1</v>
      </c>
      <c r="N78" s="303">
        <v>45.595999999999997</v>
      </c>
      <c r="P78" s="303">
        <v>0.17899999999999999</v>
      </c>
      <c r="Q78" s="303">
        <v>0.46</v>
      </c>
      <c r="R78" s="303">
        <v>22.8</v>
      </c>
      <c r="S78" s="303">
        <v>2.3E-2</v>
      </c>
      <c r="T78" s="303">
        <v>1E-3</v>
      </c>
      <c r="U78" s="303">
        <v>1.4910000000000001</v>
      </c>
      <c r="W78" s="303">
        <v>2</v>
      </c>
      <c r="X78" s="303">
        <v>7.187553150587398</v>
      </c>
      <c r="Y78" s="358">
        <v>340</v>
      </c>
      <c r="Z78" s="303">
        <v>59.697000000000003</v>
      </c>
      <c r="AA78" s="303">
        <v>17</v>
      </c>
      <c r="AB78" s="303">
        <v>0.41199999999999998</v>
      </c>
      <c r="AC78" s="303">
        <v>0.254</v>
      </c>
      <c r="AD78" s="302">
        <f t="shared" si="27"/>
        <v>1020.5535474999999</v>
      </c>
      <c r="AE78" s="306">
        <v>1022.0370949999999</v>
      </c>
    </row>
    <row r="79" spans="1:31" x14ac:dyDescent="0.25">
      <c r="A79" s="304" t="s">
        <v>4120</v>
      </c>
      <c r="B79" s="305">
        <v>41714</v>
      </c>
      <c r="C79" s="299">
        <v>1000</v>
      </c>
      <c r="D79" s="299">
        <v>7.01</v>
      </c>
      <c r="E79" s="299">
        <v>6.3</v>
      </c>
      <c r="F79" s="299">
        <v>0.56000000000000005</v>
      </c>
      <c r="G79" s="303">
        <v>4.9863658368999994E-3</v>
      </c>
      <c r="H79" s="303">
        <v>0</v>
      </c>
      <c r="I79" s="303">
        <v>1E-3</v>
      </c>
      <c r="K79" s="303">
        <v>7.6999999999999999E-2</v>
      </c>
      <c r="L79" s="303">
        <v>0.03</v>
      </c>
      <c r="M79" s="303">
        <v>135</v>
      </c>
      <c r="N79" s="303">
        <v>0.34300000000000003</v>
      </c>
      <c r="O79" s="303">
        <v>0.05</v>
      </c>
      <c r="P79" s="358">
        <v>0.497</v>
      </c>
      <c r="Q79" s="303">
        <v>1.7000000000000001E-2</v>
      </c>
      <c r="R79" s="303">
        <v>60.7</v>
      </c>
      <c r="S79" s="358">
        <v>0.14199999999999999</v>
      </c>
      <c r="T79" s="303">
        <v>4.0000000000000001E-3</v>
      </c>
      <c r="W79" s="303">
        <v>2</v>
      </c>
      <c r="X79" s="303">
        <v>24.450515628337488</v>
      </c>
      <c r="Y79" s="303">
        <v>6.1</v>
      </c>
      <c r="Z79" s="303">
        <v>95</v>
      </c>
      <c r="AA79" s="303">
        <v>83</v>
      </c>
      <c r="AB79" s="303">
        <v>0.753</v>
      </c>
      <c r="AC79" s="303">
        <v>7.0000000000000001E-3</v>
      </c>
      <c r="AD79" s="302">
        <f t="shared" si="27"/>
        <v>605.05993808333335</v>
      </c>
      <c r="AE79" s="306">
        <v>610.67987616666665</v>
      </c>
    </row>
    <row r="80" spans="1:31" x14ac:dyDescent="0.25">
      <c r="A80" s="304" t="s">
        <v>2386</v>
      </c>
      <c r="B80" s="305">
        <v>41306</v>
      </c>
      <c r="C80" s="299">
        <v>1655</v>
      </c>
      <c r="D80" s="299">
        <v>7.33</v>
      </c>
      <c r="E80" s="299">
        <v>8.1999999999999993</v>
      </c>
      <c r="F80" s="299">
        <v>2.59</v>
      </c>
      <c r="G80" s="303">
        <v>1E-3</v>
      </c>
      <c r="H80" s="303">
        <v>1.03</v>
      </c>
      <c r="I80" s="359">
        <v>0.02</v>
      </c>
      <c r="K80" s="303">
        <v>1.0999999999999999E-2</v>
      </c>
      <c r="L80" s="303">
        <v>0.308</v>
      </c>
      <c r="M80" s="303">
        <v>25.3</v>
      </c>
      <c r="N80" s="303">
        <v>5.9</v>
      </c>
      <c r="O80" s="303">
        <v>0.2</v>
      </c>
      <c r="P80" s="303">
        <v>7.1999999999999995E-2</v>
      </c>
      <c r="Q80" s="303">
        <v>6.0000000000000001E-3</v>
      </c>
      <c r="R80" s="303">
        <v>13.6</v>
      </c>
      <c r="S80" s="303">
        <v>3.4000000000000002E-2</v>
      </c>
      <c r="T80" s="303">
        <v>1E-3</v>
      </c>
      <c r="W80" s="303">
        <v>2.2000000000000002</v>
      </c>
      <c r="X80" s="303">
        <v>6.6313734425062307</v>
      </c>
      <c r="Y80" s="358">
        <v>324</v>
      </c>
      <c r="Z80" s="303">
        <v>190</v>
      </c>
      <c r="AA80" s="303">
        <v>244</v>
      </c>
      <c r="AB80" s="303">
        <v>0.22700000000000001</v>
      </c>
      <c r="AC80" s="303">
        <v>1.7999999999999999E-2</v>
      </c>
      <c r="AD80" s="302">
        <f t="shared" si="27"/>
        <v>957.23801718749996</v>
      </c>
      <c r="AE80" s="306">
        <v>791.31603437499996</v>
      </c>
    </row>
    <row r="81" spans="1:31" x14ac:dyDescent="0.25">
      <c r="A81" s="304" t="s">
        <v>2276</v>
      </c>
      <c r="B81" s="305">
        <v>40894</v>
      </c>
      <c r="C81" s="299">
        <v>880</v>
      </c>
      <c r="D81" s="299">
        <v>7.09</v>
      </c>
      <c r="E81" s="299">
        <v>5.7</v>
      </c>
      <c r="F81" s="299">
        <v>0.23</v>
      </c>
      <c r="G81" s="303">
        <v>1E-3</v>
      </c>
      <c r="H81" s="303">
        <v>0.21</v>
      </c>
      <c r="I81" s="359">
        <v>1.6E-2</v>
      </c>
      <c r="K81" s="303">
        <v>0.104</v>
      </c>
      <c r="L81" s="303">
        <v>5.6000000000000001E-2</v>
      </c>
      <c r="M81" s="303">
        <v>114</v>
      </c>
      <c r="N81" s="303">
        <v>0.24</v>
      </c>
      <c r="O81" s="303">
        <v>0.22</v>
      </c>
      <c r="P81" s="358">
        <v>2.11</v>
      </c>
      <c r="Q81" s="303">
        <v>3.6999999999999998E-2</v>
      </c>
      <c r="R81" s="303">
        <v>64.3</v>
      </c>
      <c r="S81" s="358">
        <v>0.124</v>
      </c>
      <c r="T81" s="303">
        <v>1E-3</v>
      </c>
      <c r="W81" s="303">
        <v>2.4</v>
      </c>
      <c r="X81" s="303">
        <v>16.107820007119972</v>
      </c>
      <c r="Y81" s="303">
        <v>6.1</v>
      </c>
      <c r="Z81" s="303">
        <v>38.9</v>
      </c>
      <c r="AA81" s="303">
        <v>19.3</v>
      </c>
      <c r="AB81" s="303">
        <v>0.56000000000000005</v>
      </c>
      <c r="AC81" s="303">
        <v>1.0000000000000002E-2</v>
      </c>
      <c r="AD81" s="302">
        <f t="shared" si="27"/>
        <v>558.96262737500001</v>
      </c>
      <c r="AE81" s="306">
        <v>661.27325474999998</v>
      </c>
    </row>
    <row r="82" spans="1:31" x14ac:dyDescent="0.25">
      <c r="A82" s="304" t="s">
        <v>2358</v>
      </c>
      <c r="B82" s="305">
        <v>41293</v>
      </c>
      <c r="C82" s="299">
        <v>1044</v>
      </c>
      <c r="D82" s="299">
        <v>6.99</v>
      </c>
      <c r="E82" s="299">
        <v>4.7</v>
      </c>
      <c r="F82" s="299">
        <v>1.55</v>
      </c>
      <c r="G82" s="303">
        <v>6.0000000000000001E-3</v>
      </c>
      <c r="H82" s="303">
        <v>0.27</v>
      </c>
      <c r="I82" s="359">
        <v>1.2E-2</v>
      </c>
      <c r="K82" s="303">
        <v>2.9000000000000001E-2</v>
      </c>
      <c r="L82" s="303">
        <v>7.9000000000000001E-2</v>
      </c>
      <c r="M82" s="303">
        <v>134</v>
      </c>
      <c r="N82" s="303">
        <v>0.78</v>
      </c>
      <c r="O82" s="303">
        <v>0.28999999999999998</v>
      </c>
      <c r="P82" s="358">
        <v>1.5740000000000001</v>
      </c>
      <c r="Q82" s="303">
        <v>3.5000000000000003E-2</v>
      </c>
      <c r="R82" s="303">
        <v>64.3</v>
      </c>
      <c r="S82" s="358">
        <v>0.316</v>
      </c>
      <c r="T82" s="303">
        <v>1E-3</v>
      </c>
      <c r="W82" s="303">
        <v>3.6</v>
      </c>
      <c r="X82" s="303">
        <v>14.032841865432538</v>
      </c>
      <c r="Y82" s="303">
        <v>17</v>
      </c>
      <c r="Z82" s="303">
        <v>111</v>
      </c>
      <c r="AA82" s="303">
        <v>137</v>
      </c>
      <c r="AB82" s="303">
        <v>0.56000000000000005</v>
      </c>
      <c r="AC82" s="303">
        <v>5.0000000000000001E-3</v>
      </c>
      <c r="AD82" s="302">
        <f t="shared" si="27"/>
        <v>647.36974716666668</v>
      </c>
      <c r="AE82" s="306">
        <v>629.49349433333339</v>
      </c>
    </row>
    <row r="83" spans="1:31" x14ac:dyDescent="0.25">
      <c r="A83" s="304" t="s">
        <v>2344</v>
      </c>
      <c r="B83" s="305">
        <v>41236</v>
      </c>
      <c r="C83" s="299">
        <v>883</v>
      </c>
      <c r="D83" s="299">
        <v>7.08</v>
      </c>
      <c r="E83" s="299">
        <v>7.6</v>
      </c>
      <c r="F83" s="299">
        <v>0.14000000000000001</v>
      </c>
      <c r="G83" s="303">
        <v>0.03</v>
      </c>
      <c r="H83" s="303">
        <v>0.04</v>
      </c>
      <c r="I83" s="303">
        <v>1E-3</v>
      </c>
      <c r="K83" s="303">
        <v>5.1999999999999998E-2</v>
      </c>
      <c r="L83" s="303">
        <v>7.9000000000000001E-2</v>
      </c>
      <c r="M83" s="303">
        <v>97.3</v>
      </c>
      <c r="N83" s="303">
        <v>0.78</v>
      </c>
      <c r="O83" s="303">
        <v>0.13</v>
      </c>
      <c r="P83" s="303">
        <v>0.29799999999999999</v>
      </c>
      <c r="Q83" s="303">
        <v>1.6E-2</v>
      </c>
      <c r="R83" s="303">
        <v>58</v>
      </c>
      <c r="S83" s="358">
        <v>1.1890000000000001</v>
      </c>
      <c r="T83" s="303">
        <v>1E-3</v>
      </c>
      <c r="W83" s="303">
        <v>2.7</v>
      </c>
      <c r="X83" s="303">
        <v>11.080811107155572</v>
      </c>
      <c r="Y83" s="303">
        <v>11.3</v>
      </c>
      <c r="Z83" s="303">
        <v>35.6</v>
      </c>
      <c r="AA83" s="303">
        <v>12.2</v>
      </c>
      <c r="AB83" s="303">
        <v>0.39300000000000002</v>
      </c>
      <c r="AC83" s="303">
        <v>6.7000000000000004E-2</v>
      </c>
      <c r="AD83" s="302">
        <f t="shared" si="27"/>
        <v>514.70491412499996</v>
      </c>
      <c r="AE83" s="306">
        <v>617.03582824999989</v>
      </c>
    </row>
    <row r="84" spans="1:31" x14ac:dyDescent="0.25">
      <c r="A84" s="304" t="s">
        <v>4122</v>
      </c>
      <c r="B84" s="305">
        <v>41713</v>
      </c>
      <c r="C84" s="299">
        <v>762.5</v>
      </c>
      <c r="D84" s="299">
        <v>7.06</v>
      </c>
      <c r="E84" s="299">
        <v>5.7</v>
      </c>
      <c r="F84" s="299">
        <v>0.92</v>
      </c>
      <c r="G84" s="303">
        <v>4.2186949224999994E-3</v>
      </c>
      <c r="H84" s="303">
        <v>0</v>
      </c>
      <c r="I84" s="303">
        <v>7.0000000000000001E-3</v>
      </c>
      <c r="K84" s="303">
        <v>0.21299999999999999</v>
      </c>
      <c r="L84" s="303">
        <v>1.7999999999999999E-2</v>
      </c>
      <c r="M84" s="303">
        <v>104</v>
      </c>
      <c r="N84" s="303">
        <v>0.29670000000000002</v>
      </c>
      <c r="O84" s="303">
        <v>0.14560000000000001</v>
      </c>
      <c r="P84" s="303">
        <v>0.14399999999999999</v>
      </c>
      <c r="Q84" s="303">
        <v>1.6E-2</v>
      </c>
      <c r="R84" s="303">
        <v>44.5</v>
      </c>
      <c r="S84" s="303">
        <v>5.0000000000000001E-3</v>
      </c>
      <c r="T84" s="303">
        <v>4.0000000000000001E-3</v>
      </c>
      <c r="W84" s="303">
        <v>1.7</v>
      </c>
      <c r="X84" s="303">
        <v>19.765771164115346</v>
      </c>
      <c r="Y84" s="303">
        <v>4</v>
      </c>
      <c r="Z84" s="303">
        <v>14.116</v>
      </c>
      <c r="AA84" s="303">
        <v>4</v>
      </c>
      <c r="AB84" s="303">
        <v>0.45900000000000002</v>
      </c>
      <c r="AC84" s="303">
        <v>3.0000000000000001E-3</v>
      </c>
      <c r="AD84" s="302">
        <f t="shared" si="27"/>
        <v>433.70926379166667</v>
      </c>
      <c r="AE84" s="306">
        <v>529.57792758333346</v>
      </c>
    </row>
    <row r="85" spans="1:31" x14ac:dyDescent="0.25">
      <c r="A85" s="304" t="s">
        <v>4124</v>
      </c>
      <c r="B85" s="305">
        <v>40856</v>
      </c>
      <c r="C85" s="299">
        <v>169</v>
      </c>
      <c r="D85" s="299">
        <v>8.48</v>
      </c>
      <c r="E85" s="299">
        <v>7.2</v>
      </c>
      <c r="F85" s="299">
        <v>7.69</v>
      </c>
      <c r="G85" s="303">
        <v>1E-3</v>
      </c>
      <c r="H85" s="303">
        <v>0.01</v>
      </c>
      <c r="I85" s="303">
        <v>4.0000000000000001E-3</v>
      </c>
      <c r="J85" s="303" t="s">
        <v>33</v>
      </c>
      <c r="K85" s="303">
        <v>2.8000000000000001E-2</v>
      </c>
      <c r="L85" s="303">
        <v>1.2E-2</v>
      </c>
      <c r="M85" s="303">
        <v>43</v>
      </c>
      <c r="N85" s="303">
        <v>1.54</v>
      </c>
      <c r="O85" s="303">
        <v>6.9000000000000006E-2</v>
      </c>
      <c r="P85" s="303">
        <v>5.6000000000000001E-2</v>
      </c>
      <c r="Q85" s="303">
        <v>1E-3</v>
      </c>
      <c r="R85" s="303">
        <v>9.9</v>
      </c>
      <c r="S85" s="358">
        <v>5.8000000000000003E-2</v>
      </c>
      <c r="T85" s="303">
        <v>2E-3</v>
      </c>
      <c r="U85" s="303">
        <v>0.42</v>
      </c>
      <c r="W85" s="303">
        <v>1.8</v>
      </c>
      <c r="X85" s="303">
        <v>14.781545318618727</v>
      </c>
      <c r="Y85" s="303">
        <v>2.7</v>
      </c>
      <c r="Z85" s="303">
        <v>14.3</v>
      </c>
      <c r="AA85" s="303">
        <v>5.6</v>
      </c>
      <c r="AB85" s="303">
        <v>0.14000000000000001</v>
      </c>
      <c r="AC85" s="303">
        <v>1.0000000000000009E-3</v>
      </c>
      <c r="AD85" s="302">
        <f t="shared" si="27"/>
        <v>156.551496125</v>
      </c>
      <c r="AE85" s="306">
        <v>165.50899224999995</v>
      </c>
    </row>
    <row r="86" spans="1:31" x14ac:dyDescent="0.25">
      <c r="A86" s="310" t="s">
        <v>4213</v>
      </c>
      <c r="B86" s="305">
        <v>41288</v>
      </c>
      <c r="C86" s="299">
        <v>1769</v>
      </c>
      <c r="D86" s="299">
        <v>7.05</v>
      </c>
      <c r="E86" s="299">
        <v>3.9</v>
      </c>
      <c r="F86" s="299">
        <v>1.68</v>
      </c>
      <c r="G86" s="303">
        <v>1E-3</v>
      </c>
      <c r="H86" s="303">
        <v>2.56</v>
      </c>
      <c r="I86" s="303">
        <v>6.0000000000000001E-3</v>
      </c>
      <c r="J86" s="303">
        <v>0.21</v>
      </c>
      <c r="K86" s="303">
        <v>2.7E-2</v>
      </c>
      <c r="L86" s="303">
        <v>0.373</v>
      </c>
      <c r="M86" s="303">
        <v>151</v>
      </c>
      <c r="N86" s="303">
        <v>0.3</v>
      </c>
      <c r="O86" s="303">
        <v>0.32</v>
      </c>
      <c r="P86" s="303">
        <v>3.9E-2</v>
      </c>
      <c r="Q86" s="303">
        <v>0.1</v>
      </c>
      <c r="R86" s="303">
        <v>59.8</v>
      </c>
      <c r="S86" s="358">
        <v>6.5000000000000002E-2</v>
      </c>
      <c r="T86" s="303">
        <v>1E-3</v>
      </c>
      <c r="W86" s="303">
        <v>5</v>
      </c>
      <c r="X86" s="303">
        <v>9.9470601637593461</v>
      </c>
      <c r="Y86" s="303">
        <v>187</v>
      </c>
      <c r="Z86" s="358">
        <v>504</v>
      </c>
      <c r="AA86" s="303">
        <v>634</v>
      </c>
      <c r="AB86" s="303">
        <v>1.65</v>
      </c>
      <c r="AC86" s="303">
        <v>8.9999999999999993E-3</v>
      </c>
      <c r="AD86" s="302">
        <f t="shared" si="27"/>
        <v>1253.2144362083334</v>
      </c>
      <c r="AE86" s="306">
        <v>690.76487241666655</v>
      </c>
    </row>
    <row r="87" spans="1:31" x14ac:dyDescent="0.25">
      <c r="A87" s="310" t="s">
        <v>4214</v>
      </c>
      <c r="B87" s="305">
        <v>41705</v>
      </c>
      <c r="C87" s="299">
        <v>1772</v>
      </c>
      <c r="D87" s="299">
        <v>7.1</v>
      </c>
      <c r="E87" s="299">
        <v>5.0999999999999996</v>
      </c>
      <c r="F87" s="299">
        <v>0.84</v>
      </c>
      <c r="G87" s="303">
        <v>4.5232230529000002E-3</v>
      </c>
      <c r="H87" s="303">
        <v>2.15</v>
      </c>
      <c r="I87" s="303">
        <v>5.0000000000000001E-3</v>
      </c>
      <c r="K87" s="303">
        <v>2.1000000000000001E-2</v>
      </c>
      <c r="L87" s="303">
        <v>0.38</v>
      </c>
      <c r="M87" s="303">
        <v>170</v>
      </c>
      <c r="N87" s="303">
        <v>0.48309999999999997</v>
      </c>
      <c r="O87" s="303">
        <v>0.55779999999999996</v>
      </c>
      <c r="P87" s="303">
        <v>2.1999999999999999E-2</v>
      </c>
      <c r="Q87" s="303">
        <v>0.1</v>
      </c>
      <c r="R87" s="303">
        <v>62.8</v>
      </c>
      <c r="S87" s="358">
        <v>8.3000000000000004E-2</v>
      </c>
      <c r="T87" s="303">
        <v>1E-3</v>
      </c>
      <c r="U87" s="303">
        <v>0.25940000000000002</v>
      </c>
      <c r="W87" s="303">
        <v>4.9000000000000004</v>
      </c>
      <c r="X87" s="303">
        <v>11.594207760768958</v>
      </c>
      <c r="Y87" s="303">
        <v>194</v>
      </c>
      <c r="Z87" s="358">
        <v>525</v>
      </c>
      <c r="AA87" s="303">
        <v>266</v>
      </c>
      <c r="AB87" s="303">
        <v>1.91</v>
      </c>
      <c r="AC87" s="303">
        <v>2E-3</v>
      </c>
      <c r="AD87" s="302">
        <f t="shared" si="27"/>
        <v>1326.9204017916666</v>
      </c>
      <c r="AE87" s="306">
        <v>737.03620358333342</v>
      </c>
    </row>
    <row r="88" spans="1:31" s="316" customFormat="1" x14ac:dyDescent="0.25">
      <c r="A88" s="314" t="s">
        <v>2396</v>
      </c>
      <c r="B88" s="315" t="s">
        <v>4188</v>
      </c>
      <c r="C88" s="317">
        <f>AVERAGE(C86:C87)</f>
        <v>1770.5</v>
      </c>
      <c r="D88" s="318">
        <f t="shared" ref="D88:F88" si="28">AVERAGE(D86:D87)</f>
        <v>7.0749999999999993</v>
      </c>
      <c r="E88" s="319">
        <f t="shared" si="28"/>
        <v>4.5</v>
      </c>
      <c r="F88" s="318">
        <f t="shared" si="28"/>
        <v>1.26</v>
      </c>
      <c r="G88" s="364">
        <f>AVERAGE(G86:G87)</f>
        <v>2.7616115264500001E-3</v>
      </c>
      <c r="H88" s="313">
        <f>AVERAGE(H86:H87)</f>
        <v>2.355</v>
      </c>
      <c r="I88" s="370">
        <f>AVERAGE(I86:I87)</f>
        <v>5.4999999999999997E-3</v>
      </c>
      <c r="J88" s="364"/>
      <c r="K88" s="364">
        <f>AVERAGE(K86:K87)</f>
        <v>2.4E-2</v>
      </c>
      <c r="L88" s="364">
        <f t="shared" ref="L88:AC88" si="29">AVERAGE(L86:L87)</f>
        <v>0.3765</v>
      </c>
      <c r="M88" s="312">
        <f t="shared" si="29"/>
        <v>160.5</v>
      </c>
      <c r="N88" s="364">
        <f t="shared" ref="N88:U88" si="30">AVERAGE(N86:N87)</f>
        <v>0.39154999999999995</v>
      </c>
      <c r="O88" s="313">
        <f t="shared" si="30"/>
        <v>0.43889999999999996</v>
      </c>
      <c r="P88" s="364">
        <f t="shared" si="30"/>
        <v>3.0499999999999999E-2</v>
      </c>
      <c r="Q88" s="365">
        <f t="shared" si="30"/>
        <v>0.1</v>
      </c>
      <c r="R88" s="365">
        <f t="shared" si="30"/>
        <v>61.3</v>
      </c>
      <c r="S88" s="368">
        <f t="shared" si="30"/>
        <v>7.400000000000001E-2</v>
      </c>
      <c r="T88" s="364">
        <f t="shared" si="30"/>
        <v>1E-3</v>
      </c>
      <c r="U88" s="364">
        <f t="shared" si="30"/>
        <v>0.25940000000000002</v>
      </c>
      <c r="V88" s="313"/>
      <c r="W88" s="365">
        <f t="shared" si="29"/>
        <v>4.95</v>
      </c>
      <c r="X88" s="364">
        <f>AVERAGE(X86:X87)</f>
        <v>10.770633962264153</v>
      </c>
      <c r="Y88" s="312">
        <f t="shared" si="29"/>
        <v>190.5</v>
      </c>
      <c r="Z88" s="366">
        <f>AVERAGE(Z86:Z87)</f>
        <v>514.5</v>
      </c>
      <c r="AA88" s="312">
        <f t="shared" si="29"/>
        <v>450</v>
      </c>
      <c r="AB88" s="364">
        <f t="shared" si="29"/>
        <v>1.7799999999999998</v>
      </c>
      <c r="AC88" s="364">
        <f t="shared" si="29"/>
        <v>5.4999999999999997E-3</v>
      </c>
      <c r="AD88" s="317">
        <f>AVERAGE(AD86:AD87)</f>
        <v>1290.067419</v>
      </c>
      <c r="AE88" s="312">
        <f>AVERAGE(AE86:AE87)</f>
        <v>713.90053799999998</v>
      </c>
    </row>
    <row r="89" spans="1:31" x14ac:dyDescent="0.25">
      <c r="A89" s="310" t="s">
        <v>4215</v>
      </c>
      <c r="B89" s="305">
        <v>41097</v>
      </c>
      <c r="C89" s="299">
        <v>828</v>
      </c>
      <c r="D89" s="299">
        <v>8.3000000000000007</v>
      </c>
      <c r="E89" s="299">
        <v>8.1999999999999993</v>
      </c>
      <c r="F89" s="299">
        <v>0.33</v>
      </c>
      <c r="G89" s="303">
        <v>1E-3</v>
      </c>
      <c r="H89" s="303">
        <v>0.34</v>
      </c>
      <c r="I89" s="303">
        <v>5.0000000000000001E-3</v>
      </c>
      <c r="K89" s="303">
        <v>3.4000000000000002E-2</v>
      </c>
      <c r="L89" s="303">
        <v>5.7000000000000002E-2</v>
      </c>
      <c r="M89" s="303">
        <v>1.2</v>
      </c>
      <c r="N89" s="303">
        <v>0.14000000000000001</v>
      </c>
      <c r="O89" s="303">
        <v>0.74</v>
      </c>
      <c r="P89" s="303">
        <v>4.0000000000000001E-3</v>
      </c>
      <c r="Q89" s="303">
        <v>2.3E-2</v>
      </c>
      <c r="R89" s="303">
        <v>0.2</v>
      </c>
      <c r="S89" s="303">
        <v>2E-3</v>
      </c>
      <c r="T89" s="303">
        <v>3.0000000000000001E-3</v>
      </c>
      <c r="W89" s="303">
        <v>1.3</v>
      </c>
      <c r="X89" s="303">
        <v>5.5617970808116777</v>
      </c>
      <c r="Y89" s="303">
        <v>199</v>
      </c>
      <c r="Z89" s="303">
        <v>28.9</v>
      </c>
      <c r="AA89" s="303">
        <v>9.8000000000000007</v>
      </c>
      <c r="AB89" s="303">
        <v>4.8000000000000001E-2</v>
      </c>
      <c r="AC89" s="303">
        <v>8.9999999999999993E-3</v>
      </c>
      <c r="AD89" s="302">
        <f>O89+N89+U89+V89+Z89+0.5*AE89+L89+M89+P89+W89+R89+Y89</f>
        <v>502.30455874999996</v>
      </c>
      <c r="AE89" s="306">
        <v>541.52711749999992</v>
      </c>
    </row>
    <row r="90" spans="1:31" x14ac:dyDescent="0.25">
      <c r="A90" s="310" t="s">
        <v>4216</v>
      </c>
      <c r="B90" s="305">
        <v>41718</v>
      </c>
      <c r="C90" s="299">
        <v>842</v>
      </c>
      <c r="D90" s="299">
        <v>8.91</v>
      </c>
      <c r="E90" s="299">
        <v>8.6</v>
      </c>
      <c r="F90" s="299">
        <v>0.34</v>
      </c>
      <c r="G90" s="303">
        <v>2.5496020224E-3</v>
      </c>
      <c r="H90" s="303">
        <v>0.2</v>
      </c>
      <c r="I90" s="303">
        <v>5.0000000000000001E-3</v>
      </c>
      <c r="K90" s="303">
        <v>3.9E-2</v>
      </c>
      <c r="L90" s="303">
        <v>6.5000000000000002E-2</v>
      </c>
      <c r="M90" s="303">
        <v>1.7</v>
      </c>
      <c r="N90" s="303">
        <v>0.13</v>
      </c>
      <c r="O90" s="303">
        <v>0.79800000000000004</v>
      </c>
      <c r="P90" s="303">
        <v>0.01</v>
      </c>
      <c r="Q90" s="303">
        <v>1.4E-2</v>
      </c>
      <c r="R90" s="303">
        <v>0.21</v>
      </c>
      <c r="S90" s="303">
        <v>3.0000000000000001E-3</v>
      </c>
      <c r="T90" s="303">
        <v>6.0000000000000001E-3</v>
      </c>
      <c r="W90" s="303">
        <v>0.4</v>
      </c>
      <c r="X90" s="303">
        <v>7.315902313990744</v>
      </c>
      <c r="Y90" s="303">
        <v>198</v>
      </c>
      <c r="Z90" s="303">
        <v>31.844000000000001</v>
      </c>
      <c r="AA90" s="303">
        <v>27.5</v>
      </c>
      <c r="AB90" s="303">
        <v>5.3999999999999999E-2</v>
      </c>
      <c r="AC90" s="303">
        <v>2E-3</v>
      </c>
      <c r="AD90" s="302">
        <f>O90+N90+U90+V90+Z90+0.5*AE90+L90+M90+P90+W90+R90+Y90</f>
        <v>498.32732091666668</v>
      </c>
      <c r="AE90" s="306">
        <v>530.34064183333351</v>
      </c>
    </row>
    <row r="91" spans="1:31" s="316" customFormat="1" x14ac:dyDescent="0.25">
      <c r="A91" s="314" t="s">
        <v>2342</v>
      </c>
      <c r="B91" s="315" t="s">
        <v>4188</v>
      </c>
      <c r="C91" s="317">
        <f>AVERAGE(C89:C90)</f>
        <v>835</v>
      </c>
      <c r="D91" s="318">
        <f t="shared" ref="D91:F91" si="31">AVERAGE(D89:D90)</f>
        <v>8.6050000000000004</v>
      </c>
      <c r="E91" s="319">
        <f t="shared" si="31"/>
        <v>8.3999999999999986</v>
      </c>
      <c r="F91" s="318">
        <f t="shared" si="31"/>
        <v>0.33500000000000002</v>
      </c>
      <c r="G91" s="364">
        <f>AVERAGE(G89:G90)</f>
        <v>1.7748010112E-3</v>
      </c>
      <c r="H91" s="313">
        <f>AVERAGE(H89:H90)</f>
        <v>0.27</v>
      </c>
      <c r="I91" s="364">
        <f>AVERAGE(I89:I90)</f>
        <v>5.0000000000000001E-3</v>
      </c>
      <c r="J91" s="364"/>
      <c r="K91" s="364">
        <f>AVERAGE(K89:K90)</f>
        <v>3.6500000000000005E-2</v>
      </c>
      <c r="L91" s="364">
        <f t="shared" ref="L91:AC91" si="32">AVERAGE(L89:L90)</f>
        <v>6.0999999999999999E-2</v>
      </c>
      <c r="M91" s="365">
        <f t="shared" si="32"/>
        <v>1.45</v>
      </c>
      <c r="N91" s="364">
        <f t="shared" ref="N91:T91" si="33">AVERAGE(N89:N90)</f>
        <v>0.13500000000000001</v>
      </c>
      <c r="O91" s="313">
        <f t="shared" si="33"/>
        <v>0.76900000000000002</v>
      </c>
      <c r="P91" s="364">
        <f t="shared" si="33"/>
        <v>7.0000000000000001E-3</v>
      </c>
      <c r="Q91" s="365">
        <f t="shared" si="33"/>
        <v>1.8499999999999999E-2</v>
      </c>
      <c r="R91" s="365">
        <f t="shared" si="33"/>
        <v>0.20500000000000002</v>
      </c>
      <c r="S91" s="364">
        <f t="shared" si="33"/>
        <v>2.5000000000000001E-3</v>
      </c>
      <c r="T91" s="364">
        <f t="shared" si="33"/>
        <v>4.5000000000000005E-3</v>
      </c>
      <c r="U91" s="364"/>
      <c r="V91" s="313"/>
      <c r="W91" s="365">
        <f t="shared" si="32"/>
        <v>0.85000000000000009</v>
      </c>
      <c r="X91" s="364">
        <f>AVERAGE(X89:X90)</f>
        <v>6.4388496974012108</v>
      </c>
      <c r="Y91" s="312">
        <f t="shared" si="32"/>
        <v>198.5</v>
      </c>
      <c r="Z91" s="312">
        <f>AVERAGE(Z89:Z90)</f>
        <v>30.372</v>
      </c>
      <c r="AA91" s="312">
        <f t="shared" si="32"/>
        <v>18.649999999999999</v>
      </c>
      <c r="AB91" s="364">
        <f t="shared" si="32"/>
        <v>5.1000000000000004E-2</v>
      </c>
      <c r="AC91" s="364">
        <f t="shared" si="32"/>
        <v>5.4999999999999997E-3</v>
      </c>
      <c r="AD91" s="317">
        <f>AVERAGE(AD89:AD90)</f>
        <v>500.31593983333335</v>
      </c>
      <c r="AE91" s="312">
        <f>AVERAGE(AE89:AE90)</f>
        <v>535.93387966666671</v>
      </c>
    </row>
    <row r="92" spans="1:31" x14ac:dyDescent="0.25">
      <c r="A92" s="310" t="s">
        <v>4217</v>
      </c>
      <c r="B92" s="305">
        <v>41178</v>
      </c>
      <c r="C92" s="299">
        <v>641</v>
      </c>
      <c r="D92" s="299">
        <v>7</v>
      </c>
      <c r="E92" s="299">
        <v>5.3</v>
      </c>
      <c r="F92" s="299">
        <v>0.53</v>
      </c>
      <c r="G92" s="303">
        <v>1E-3</v>
      </c>
      <c r="H92" s="303">
        <v>0.16</v>
      </c>
      <c r="I92" s="303">
        <v>1E-3</v>
      </c>
      <c r="K92" s="303">
        <v>0.107</v>
      </c>
      <c r="L92" s="303">
        <v>5.7000000000000002E-2</v>
      </c>
      <c r="M92" s="303">
        <v>30.1</v>
      </c>
      <c r="N92" s="303">
        <v>0.11</v>
      </c>
      <c r="O92" s="303">
        <v>0.08</v>
      </c>
      <c r="P92" s="303">
        <v>9.9000000000000005E-2</v>
      </c>
      <c r="Q92" s="303">
        <v>1.4E-2</v>
      </c>
      <c r="R92" s="303">
        <v>9.5</v>
      </c>
      <c r="S92" s="358">
        <v>0.158</v>
      </c>
      <c r="T92" s="303">
        <v>5.0000000000000001E-3</v>
      </c>
      <c r="W92" s="303">
        <v>2.6</v>
      </c>
      <c r="X92" s="303">
        <v>7.2731192595229617</v>
      </c>
      <c r="Y92" s="303">
        <v>108</v>
      </c>
      <c r="Z92" s="303">
        <v>11.7</v>
      </c>
      <c r="AA92" s="303">
        <v>4.0999999999999996</v>
      </c>
      <c r="AB92" s="303">
        <v>1.02</v>
      </c>
      <c r="AC92" s="303">
        <v>0.01</v>
      </c>
      <c r="AD92" s="302">
        <f>O92+N92+U92+V92+Z92+0.5*AE92+L92+M92+P92+W92+R92+Y92</f>
        <v>383.17889441666665</v>
      </c>
      <c r="AE92" s="306">
        <v>441.86578883333334</v>
      </c>
    </row>
    <row r="93" spans="1:31" x14ac:dyDescent="0.25">
      <c r="A93" s="310" t="s">
        <v>4218</v>
      </c>
      <c r="B93" s="305">
        <v>41718</v>
      </c>
      <c r="C93" s="299">
        <v>653</v>
      </c>
      <c r="D93" s="299">
        <v>7.55</v>
      </c>
      <c r="E93" s="299">
        <v>4.9000000000000004</v>
      </c>
      <c r="F93" s="299">
        <v>1.27</v>
      </c>
      <c r="G93" s="371">
        <v>1.6221247203999998E-3</v>
      </c>
      <c r="H93" s="303">
        <v>0.04</v>
      </c>
      <c r="I93" s="303">
        <v>1E-3</v>
      </c>
      <c r="K93" s="303">
        <v>0.122</v>
      </c>
      <c r="L93" s="303">
        <v>6.6000000000000003E-2</v>
      </c>
      <c r="M93" s="303">
        <v>45.1</v>
      </c>
      <c r="N93" s="303">
        <v>0.13339999999999999</v>
      </c>
      <c r="O93" s="303">
        <v>5.5E-2</v>
      </c>
      <c r="P93" s="303">
        <v>0.14199999999999999</v>
      </c>
      <c r="Q93" s="303">
        <v>0.01</v>
      </c>
      <c r="R93" s="303">
        <v>11.7</v>
      </c>
      <c r="S93" s="358">
        <v>0.23499999999999999</v>
      </c>
      <c r="T93" s="303">
        <v>5.0000000000000001E-3</v>
      </c>
      <c r="W93" s="303">
        <v>2</v>
      </c>
      <c r="X93" s="303">
        <v>9.8614940548237815</v>
      </c>
      <c r="Y93" s="303">
        <v>104</v>
      </c>
      <c r="Z93" s="361">
        <v>12.618</v>
      </c>
      <c r="AA93" s="303">
        <v>9.1999999999999993</v>
      </c>
      <c r="AB93" s="303">
        <v>1.26</v>
      </c>
      <c r="AC93" s="303">
        <v>7.0000000000000001E-3</v>
      </c>
      <c r="AD93" s="302">
        <f>O93+N93+U93+V93+Z93+0.5*AE93+L93+M93+P93+W93+R93+Y93</f>
        <v>391.66253274999997</v>
      </c>
      <c r="AE93" s="306">
        <v>431.69626549999998</v>
      </c>
    </row>
    <row r="94" spans="1:31" s="316" customFormat="1" x14ac:dyDescent="0.25">
      <c r="A94" s="314" t="s">
        <v>2331</v>
      </c>
      <c r="B94" s="315" t="s">
        <v>4188</v>
      </c>
      <c r="C94" s="317">
        <f>AVERAGE(C92:C93)</f>
        <v>647</v>
      </c>
      <c r="D94" s="318">
        <f t="shared" ref="D94:F94" si="34">AVERAGE(D92:D93)</f>
        <v>7.2750000000000004</v>
      </c>
      <c r="E94" s="319">
        <f t="shared" si="34"/>
        <v>5.0999999999999996</v>
      </c>
      <c r="F94" s="318">
        <f t="shared" si="34"/>
        <v>0.9</v>
      </c>
      <c r="G94" s="370">
        <f>AVERAGE(G92:G93)</f>
        <v>1.3110623602E-3</v>
      </c>
      <c r="H94" s="313">
        <f>AVERAGE(H92:H93)</f>
        <v>0.1</v>
      </c>
      <c r="I94" s="364">
        <f>AVERAGE(I92:I93)</f>
        <v>1E-3</v>
      </c>
      <c r="J94" s="364"/>
      <c r="K94" s="364">
        <f>AVERAGE(K92:K93)</f>
        <v>0.11449999999999999</v>
      </c>
      <c r="L94" s="364">
        <f t="shared" ref="L94:AC94" si="35">AVERAGE(L92:L93)</f>
        <v>6.1499999999999999E-2</v>
      </c>
      <c r="M94" s="365">
        <f t="shared" si="35"/>
        <v>37.6</v>
      </c>
      <c r="N94" s="364">
        <f t="shared" ref="N94:T94" si="36">AVERAGE(N92:N93)</f>
        <v>0.1217</v>
      </c>
      <c r="O94" s="313">
        <f t="shared" si="36"/>
        <v>6.7500000000000004E-2</v>
      </c>
      <c r="P94" s="364">
        <f t="shared" si="36"/>
        <v>0.1205</v>
      </c>
      <c r="Q94" s="365">
        <f t="shared" si="36"/>
        <v>1.2E-2</v>
      </c>
      <c r="R94" s="365">
        <f t="shared" si="36"/>
        <v>10.6</v>
      </c>
      <c r="S94" s="368">
        <f t="shared" si="36"/>
        <v>0.19650000000000001</v>
      </c>
      <c r="T94" s="364">
        <f t="shared" si="36"/>
        <v>5.0000000000000001E-3</v>
      </c>
      <c r="U94" s="364"/>
      <c r="V94" s="313"/>
      <c r="W94" s="365">
        <f t="shared" si="35"/>
        <v>2.2999999999999998</v>
      </c>
      <c r="X94" s="364">
        <f>AVERAGE(X92:X93)</f>
        <v>8.567306657173372</v>
      </c>
      <c r="Y94" s="312">
        <f t="shared" si="35"/>
        <v>106</v>
      </c>
      <c r="Z94" s="365">
        <f>AVERAGE(Z92:Z93)</f>
        <v>12.158999999999999</v>
      </c>
      <c r="AA94" s="312">
        <f t="shared" si="35"/>
        <v>6.6499999999999995</v>
      </c>
      <c r="AB94" s="364">
        <f t="shared" si="35"/>
        <v>1.1400000000000001</v>
      </c>
      <c r="AC94" s="364">
        <f t="shared" si="35"/>
        <v>8.5000000000000006E-3</v>
      </c>
      <c r="AD94" s="317">
        <f>AVERAGE(AD92:AD93)</f>
        <v>387.42071358333328</v>
      </c>
      <c r="AE94" s="312">
        <f>AVERAGE(AE92:AE93)</f>
        <v>436.78102716666666</v>
      </c>
    </row>
    <row r="95" spans="1:31" x14ac:dyDescent="0.25">
      <c r="A95" s="304" t="s">
        <v>2260</v>
      </c>
      <c r="B95" s="305">
        <v>40937</v>
      </c>
      <c r="C95" s="299">
        <v>1045</v>
      </c>
      <c r="D95" s="299">
        <v>7.05</v>
      </c>
      <c r="E95" s="299">
        <v>5.5</v>
      </c>
      <c r="F95" s="299">
        <v>0.48</v>
      </c>
      <c r="G95" s="303">
        <v>1E-3</v>
      </c>
      <c r="H95" s="303">
        <v>0.27</v>
      </c>
      <c r="I95" s="359">
        <v>1.6E-2</v>
      </c>
      <c r="K95" s="303">
        <v>2.9000000000000001E-2</v>
      </c>
      <c r="L95" s="303">
        <v>0.14799999999999999</v>
      </c>
      <c r="M95" s="303">
        <v>110</v>
      </c>
      <c r="N95" s="303">
        <v>0.34</v>
      </c>
      <c r="O95" s="303">
        <v>0.4</v>
      </c>
      <c r="P95" s="303">
        <v>0.19900000000000001</v>
      </c>
      <c r="Q95" s="303">
        <v>0.03</v>
      </c>
      <c r="R95" s="303">
        <v>65.5</v>
      </c>
      <c r="S95" s="303">
        <v>4.2000000000000003E-2</v>
      </c>
      <c r="T95" s="303">
        <v>1E-3</v>
      </c>
      <c r="U95" s="303">
        <v>0.67</v>
      </c>
      <c r="W95" s="303">
        <v>3</v>
      </c>
      <c r="X95" s="303">
        <v>12.492651904592382</v>
      </c>
      <c r="Y95" s="303">
        <v>33.5</v>
      </c>
      <c r="Z95" s="303">
        <v>73.8</v>
      </c>
      <c r="AA95" s="303">
        <v>23.9</v>
      </c>
      <c r="AB95" s="303">
        <v>0.49299999999999999</v>
      </c>
      <c r="AC95" s="303">
        <v>1E-3</v>
      </c>
      <c r="AD95" s="302">
        <f t="shared" ref="AD95:AD100" si="37">O95+N95+U95+V95+Z95+0.5*AE95+L95+M95+P95+W95+R95+Y95</f>
        <v>610.56648487500001</v>
      </c>
      <c r="AE95" s="306">
        <v>646.01896975</v>
      </c>
    </row>
    <row r="96" spans="1:31" x14ac:dyDescent="0.25">
      <c r="A96" s="304" t="s">
        <v>4132</v>
      </c>
      <c r="B96" s="305"/>
      <c r="C96" s="299">
        <v>1059</v>
      </c>
      <c r="D96" s="299">
        <v>7.22</v>
      </c>
      <c r="E96" s="299">
        <v>5.9</v>
      </c>
      <c r="F96" s="299">
        <v>0.2</v>
      </c>
      <c r="G96" s="303">
        <v>8.0000000000000002E-3</v>
      </c>
      <c r="H96" s="303">
        <v>0.3</v>
      </c>
      <c r="I96" s="303">
        <v>1E-3</v>
      </c>
      <c r="J96" s="303">
        <v>0.01</v>
      </c>
      <c r="K96" s="303">
        <v>0.111</v>
      </c>
      <c r="L96" s="303">
        <v>1.9E-2</v>
      </c>
      <c r="M96" s="303">
        <v>25.2</v>
      </c>
      <c r="N96" s="303">
        <v>1.7</v>
      </c>
      <c r="O96" s="303">
        <v>0.04</v>
      </c>
      <c r="P96" s="303">
        <v>1.4999999999999999E-2</v>
      </c>
      <c r="Q96" s="303">
        <v>5.0000000000000001E-3</v>
      </c>
      <c r="R96" s="303">
        <v>10.7</v>
      </c>
      <c r="S96" s="303">
        <v>1E-3</v>
      </c>
      <c r="T96" s="303">
        <v>1E-3</v>
      </c>
      <c r="U96" s="303">
        <v>0.41</v>
      </c>
      <c r="W96" s="303">
        <v>3.3</v>
      </c>
      <c r="X96" s="303">
        <v>0.85566108935564267</v>
      </c>
      <c r="Y96" s="303">
        <v>8.1999999999999993</v>
      </c>
      <c r="Z96" s="303">
        <v>0.34</v>
      </c>
      <c r="AA96" s="303">
        <v>2.2999999999999998</v>
      </c>
      <c r="AB96" s="303">
        <v>0.17499999999999999</v>
      </c>
      <c r="AD96" s="302">
        <f t="shared" si="37"/>
        <v>117.42421112500001</v>
      </c>
      <c r="AE96" s="306">
        <v>135.00042225000001</v>
      </c>
    </row>
    <row r="97" spans="1:31" x14ac:dyDescent="0.25">
      <c r="A97" s="304" t="s">
        <v>2306</v>
      </c>
      <c r="B97" s="305">
        <v>40933</v>
      </c>
      <c r="C97" s="299">
        <v>874</v>
      </c>
      <c r="D97" s="299">
        <v>7.07</v>
      </c>
      <c r="E97" s="299">
        <v>5.9</v>
      </c>
      <c r="F97" s="299">
        <v>0.46</v>
      </c>
      <c r="G97" s="303">
        <v>1E-3</v>
      </c>
      <c r="H97" s="303">
        <v>0.18</v>
      </c>
      <c r="I97" s="303">
        <v>1E-3</v>
      </c>
      <c r="K97" s="303">
        <v>7.5999999999999998E-2</v>
      </c>
      <c r="L97" s="303">
        <v>5.5E-2</v>
      </c>
      <c r="M97" s="303">
        <v>139</v>
      </c>
      <c r="N97" s="303">
        <v>0.25</v>
      </c>
      <c r="O97" s="303">
        <v>0.36</v>
      </c>
      <c r="P97" s="358">
        <v>1.05</v>
      </c>
      <c r="Q97" s="303">
        <v>2.8000000000000001E-2</v>
      </c>
      <c r="R97" s="303">
        <v>55.8</v>
      </c>
      <c r="S97" s="358">
        <v>0.27300000000000002</v>
      </c>
      <c r="T97" s="303">
        <v>1E-3</v>
      </c>
      <c r="U97" s="303">
        <v>0.53</v>
      </c>
      <c r="W97" s="303">
        <v>3.1</v>
      </c>
      <c r="X97" s="303">
        <v>15.85112168031328</v>
      </c>
      <c r="Y97" s="303">
        <v>8.8000000000000007</v>
      </c>
      <c r="Z97" s="303">
        <v>34.1</v>
      </c>
      <c r="AA97" s="303">
        <v>14</v>
      </c>
      <c r="AB97" s="303">
        <v>0.52900000000000003</v>
      </c>
      <c r="AC97" s="303">
        <v>1E-3</v>
      </c>
      <c r="AD97" s="302">
        <f t="shared" si="37"/>
        <v>527.15605812500007</v>
      </c>
      <c r="AE97" s="306">
        <v>568.22211625000011</v>
      </c>
    </row>
    <row r="98" spans="1:31" x14ac:dyDescent="0.25">
      <c r="A98" s="304" t="s">
        <v>2298</v>
      </c>
      <c r="B98" s="305">
        <v>40919</v>
      </c>
      <c r="C98" s="299">
        <v>5582</v>
      </c>
      <c r="D98" s="299">
        <v>7.61</v>
      </c>
      <c r="E98" s="299">
        <v>6.1</v>
      </c>
      <c r="F98" s="299">
        <v>0.76</v>
      </c>
      <c r="G98" s="303">
        <v>1E-3</v>
      </c>
      <c r="H98" s="303">
        <v>1.68</v>
      </c>
      <c r="I98" s="359">
        <v>1.2E-2</v>
      </c>
      <c r="J98" s="303">
        <v>1.9</v>
      </c>
      <c r="K98" s="303">
        <v>7.0000000000000001E-3</v>
      </c>
      <c r="L98" s="303">
        <v>0.77500000000000002</v>
      </c>
      <c r="M98" s="303">
        <v>19.600000000000001</v>
      </c>
      <c r="N98" s="303">
        <v>47.6</v>
      </c>
      <c r="O98" s="303">
        <v>0.52</v>
      </c>
      <c r="P98" s="303">
        <v>0.28100000000000003</v>
      </c>
      <c r="Q98" s="303">
        <v>0.45</v>
      </c>
      <c r="R98" s="303">
        <v>10.9</v>
      </c>
      <c r="S98" s="303">
        <v>5.5999999999999999E-3</v>
      </c>
      <c r="T98" s="303">
        <v>1E-3</v>
      </c>
      <c r="W98" s="303">
        <v>6.41</v>
      </c>
      <c r="X98" s="303">
        <v>6.4174581701673201</v>
      </c>
      <c r="Y98" s="358">
        <v>650</v>
      </c>
      <c r="Z98" s="303">
        <v>372</v>
      </c>
      <c r="AA98" s="303">
        <v>2806</v>
      </c>
      <c r="AB98" s="303">
        <v>0.50900000000000001</v>
      </c>
      <c r="AC98" s="303">
        <v>7.0000000000000001E-3</v>
      </c>
      <c r="AD98" s="302">
        <f t="shared" si="37"/>
        <v>1784.61353975</v>
      </c>
      <c r="AE98" s="306">
        <v>1353.0550794999999</v>
      </c>
    </row>
    <row r="99" spans="1:31" x14ac:dyDescent="0.25">
      <c r="A99" s="310" t="s">
        <v>4207</v>
      </c>
      <c r="B99" s="305" t="s">
        <v>4110</v>
      </c>
      <c r="C99" s="299">
        <v>2067</v>
      </c>
      <c r="D99" s="299">
        <v>7.29</v>
      </c>
      <c r="E99" s="299">
        <v>7.1</v>
      </c>
      <c r="F99" s="299">
        <v>0.27</v>
      </c>
      <c r="G99" s="303">
        <v>1E-3</v>
      </c>
      <c r="H99" s="303">
        <v>1.8</v>
      </c>
      <c r="I99" s="359">
        <v>3.1E-2</v>
      </c>
      <c r="J99" s="303" t="s">
        <v>33</v>
      </c>
      <c r="K99" s="303">
        <v>7.0000000000000001E-3</v>
      </c>
      <c r="L99" s="303">
        <v>0.91</v>
      </c>
      <c r="M99" s="303">
        <v>18.899999999999999</v>
      </c>
      <c r="N99" s="303">
        <v>8</v>
      </c>
      <c r="O99" s="303">
        <v>0.55000000000000004</v>
      </c>
      <c r="P99" s="303">
        <v>0.27400000000000002</v>
      </c>
      <c r="Q99" s="303">
        <v>4.9000000000000002E-2</v>
      </c>
      <c r="R99" s="303">
        <v>11</v>
      </c>
      <c r="S99" s="303">
        <v>1.2E-2</v>
      </c>
      <c r="T99" s="303">
        <v>1E-3</v>
      </c>
      <c r="U99" s="360">
        <v>0.2</v>
      </c>
      <c r="V99" s="303">
        <v>0.52</v>
      </c>
      <c r="W99" s="303">
        <v>3.3</v>
      </c>
      <c r="X99" s="303">
        <v>7.0378124599501604</v>
      </c>
      <c r="Y99" s="358">
        <v>555</v>
      </c>
      <c r="Z99" s="303">
        <v>437</v>
      </c>
      <c r="AA99" s="303">
        <v>203</v>
      </c>
      <c r="AB99" s="303">
        <v>0.43</v>
      </c>
      <c r="AC99" s="303">
        <v>2.0000000000000018E-3</v>
      </c>
      <c r="AD99" s="302">
        <f t="shared" si="37"/>
        <v>1627.9016151249998</v>
      </c>
      <c r="AE99" s="306">
        <v>1184.4952302499998</v>
      </c>
    </row>
    <row r="100" spans="1:31" x14ac:dyDescent="0.25">
      <c r="A100" s="310" t="s">
        <v>4208</v>
      </c>
      <c r="B100" s="305">
        <v>41712</v>
      </c>
      <c r="C100" s="299">
        <v>2422</v>
      </c>
      <c r="D100" s="299">
        <v>7.27</v>
      </c>
      <c r="E100" s="299">
        <v>6.9</v>
      </c>
      <c r="F100" s="299">
        <v>1.1200000000000001</v>
      </c>
      <c r="G100" s="303">
        <v>2.0489180175999998E-3</v>
      </c>
      <c r="H100" s="303">
        <v>1.76</v>
      </c>
      <c r="I100" s="303">
        <v>7.0000000000000001E-3</v>
      </c>
      <c r="K100" s="303">
        <v>7.0000000000000001E-3</v>
      </c>
      <c r="L100" s="303">
        <v>0.96399999999999997</v>
      </c>
      <c r="M100" s="303">
        <v>19.2</v>
      </c>
      <c r="N100" s="303">
        <v>7.8710000000000004</v>
      </c>
      <c r="O100" s="303">
        <v>0.74560000000000004</v>
      </c>
      <c r="P100" s="303">
        <v>0.126</v>
      </c>
      <c r="Q100" s="303">
        <v>4.5999999999999999E-2</v>
      </c>
      <c r="R100" s="303">
        <v>10.6</v>
      </c>
      <c r="S100" s="303">
        <v>1.0999999999999999E-2</v>
      </c>
      <c r="T100" s="303">
        <v>1E-3</v>
      </c>
      <c r="U100" s="303">
        <v>1.5720000000000001</v>
      </c>
      <c r="W100" s="303">
        <v>3.3</v>
      </c>
      <c r="X100" s="303">
        <v>8.1501718761124966</v>
      </c>
      <c r="Y100" s="358">
        <v>583</v>
      </c>
      <c r="Z100" s="303">
        <v>437</v>
      </c>
      <c r="AA100" s="303">
        <v>165</v>
      </c>
      <c r="AB100" s="303">
        <v>0.434</v>
      </c>
      <c r="AC100" s="303">
        <v>3.0000000000000001E-3</v>
      </c>
      <c r="AD100" s="302">
        <f t="shared" si="37"/>
        <v>1639.8465016249997</v>
      </c>
      <c r="AE100" s="306">
        <v>1150.9358032499999</v>
      </c>
    </row>
    <row r="101" spans="1:31" s="316" customFormat="1" x14ac:dyDescent="0.25">
      <c r="A101" s="320" t="s">
        <v>2248</v>
      </c>
      <c r="B101" s="315" t="s">
        <v>4188</v>
      </c>
      <c r="C101" s="317">
        <f>AVERAGE(C99:C100)</f>
        <v>2244.5</v>
      </c>
      <c r="D101" s="318">
        <f t="shared" ref="D101:F101" si="38">AVERAGE(D99:D100)</f>
        <v>7.2799999999999994</v>
      </c>
      <c r="E101" s="319">
        <f>AVERAGE(E99:E100)</f>
        <v>7</v>
      </c>
      <c r="F101" s="318">
        <f t="shared" si="38"/>
        <v>0.69500000000000006</v>
      </c>
      <c r="G101" s="364">
        <f>AVERAGE(G99:G100)</f>
        <v>1.5244590087999999E-3</v>
      </c>
      <c r="H101" s="313">
        <f>AVERAGE(H99:H100)</f>
        <v>1.78</v>
      </c>
      <c r="I101" s="372">
        <f>AVERAGE(I99:I100)</f>
        <v>1.9E-2</v>
      </c>
      <c r="J101" s="364"/>
      <c r="K101" s="364">
        <f>AVERAGE(K99:K100)</f>
        <v>7.0000000000000001E-3</v>
      </c>
      <c r="L101" s="364">
        <f t="shared" ref="L101:AC101" si="39">AVERAGE(L99:L100)</f>
        <v>0.93700000000000006</v>
      </c>
      <c r="M101" s="365">
        <f t="shared" si="39"/>
        <v>19.049999999999997</v>
      </c>
      <c r="N101" s="364">
        <f t="shared" ref="N101:U101" si="40">AVERAGE(N99:N100)</f>
        <v>7.9355000000000002</v>
      </c>
      <c r="O101" s="313">
        <f t="shared" si="40"/>
        <v>0.64780000000000004</v>
      </c>
      <c r="P101" s="364">
        <f t="shared" si="40"/>
        <v>0.2</v>
      </c>
      <c r="Q101" s="364">
        <f t="shared" si="40"/>
        <v>4.7500000000000001E-2</v>
      </c>
      <c r="R101" s="365">
        <f t="shared" si="40"/>
        <v>10.8</v>
      </c>
      <c r="S101" s="364">
        <f t="shared" si="40"/>
        <v>1.15E-2</v>
      </c>
      <c r="T101" s="364">
        <f t="shared" si="40"/>
        <v>1E-3</v>
      </c>
      <c r="U101" s="313">
        <f t="shared" si="40"/>
        <v>0.88600000000000001</v>
      </c>
      <c r="V101" s="313"/>
      <c r="W101" s="365">
        <f t="shared" si="39"/>
        <v>3.3</v>
      </c>
      <c r="X101" s="364">
        <f>AVERAGE(X99:X100)</f>
        <v>7.5939921680313285</v>
      </c>
      <c r="Y101" s="366">
        <f t="shared" si="39"/>
        <v>569</v>
      </c>
      <c r="Z101" s="312">
        <f>AVERAGE(Z99:Z100)</f>
        <v>437</v>
      </c>
      <c r="AA101" s="312">
        <f t="shared" si="39"/>
        <v>184</v>
      </c>
      <c r="AB101" s="364">
        <f t="shared" si="39"/>
        <v>0.432</v>
      </c>
      <c r="AC101" s="364">
        <f t="shared" si="39"/>
        <v>2.5000000000000009E-3</v>
      </c>
      <c r="AD101" s="317">
        <f>AVERAGE(AD99:AD100)</f>
        <v>1633.8740583749998</v>
      </c>
      <c r="AE101" s="312">
        <f>AVERAGE(AE99:AE100)</f>
        <v>1167.71551675</v>
      </c>
    </row>
    <row r="102" spans="1:31" x14ac:dyDescent="0.25">
      <c r="A102" s="304" t="s">
        <v>4136</v>
      </c>
      <c r="B102" s="305">
        <v>41716</v>
      </c>
      <c r="C102" s="299">
        <v>1715</v>
      </c>
      <c r="D102" s="299">
        <v>7.31</v>
      </c>
      <c r="E102" s="299">
        <v>6.5</v>
      </c>
      <c r="F102" s="299">
        <v>0.89</v>
      </c>
      <c r="G102" s="303">
        <v>1E-3</v>
      </c>
      <c r="H102" s="303">
        <v>1.17</v>
      </c>
      <c r="I102" s="303">
        <v>3.0000000000000001E-3</v>
      </c>
      <c r="J102" s="303">
        <v>6.4799999999999996E-2</v>
      </c>
      <c r="K102" s="303">
        <v>1.7999999999999999E-2</v>
      </c>
      <c r="L102" s="303">
        <v>0.98099999999999998</v>
      </c>
      <c r="M102" s="303">
        <v>41.4</v>
      </c>
      <c r="N102" s="303">
        <v>34.53</v>
      </c>
      <c r="O102" s="303">
        <v>0.55120000000000002</v>
      </c>
      <c r="P102" s="358">
        <v>0.49099999999999999</v>
      </c>
      <c r="Q102" s="303">
        <v>0.40799999999999997</v>
      </c>
      <c r="R102" s="303">
        <v>39.799999999999997</v>
      </c>
      <c r="S102" s="303">
        <v>4.7E-2</v>
      </c>
      <c r="T102" s="303">
        <v>1E-3</v>
      </c>
      <c r="W102" s="303">
        <v>2.1</v>
      </c>
      <c r="X102" s="303">
        <v>8.2357379850480612</v>
      </c>
      <c r="Y102" s="358">
        <v>290</v>
      </c>
      <c r="Z102" s="303">
        <v>219</v>
      </c>
      <c r="AA102" s="303">
        <v>84</v>
      </c>
      <c r="AB102" s="303">
        <v>0.92300000000000004</v>
      </c>
      <c r="AC102" s="303">
        <v>1.6E-2</v>
      </c>
      <c r="AD102" s="302">
        <f t="shared" ref="AD102:AD109" si="41">O102+N102+U102+V102+Z102+0.5*AE102+L102+M102+P102+W102+R102+Y102</f>
        <v>1019.2357769583333</v>
      </c>
      <c r="AE102" s="306">
        <v>780.76515391666669</v>
      </c>
    </row>
    <row r="103" spans="1:31" x14ac:dyDescent="0.25">
      <c r="A103" s="304" t="s">
        <v>2308</v>
      </c>
      <c r="B103" s="305">
        <v>40881</v>
      </c>
      <c r="C103" s="299">
        <v>3374</v>
      </c>
      <c r="D103" s="299">
        <v>7.51</v>
      </c>
      <c r="E103" s="299">
        <v>6.8</v>
      </c>
      <c r="F103" s="299">
        <v>0.85</v>
      </c>
      <c r="G103" s="303">
        <v>1E-3</v>
      </c>
      <c r="H103" s="303">
        <v>2.54</v>
      </c>
      <c r="I103" s="359">
        <v>2.8000000000000001E-2</v>
      </c>
      <c r="K103" s="303">
        <v>8.9999999999999993E-3</v>
      </c>
      <c r="L103" s="303">
        <v>0.70399999999999996</v>
      </c>
      <c r="M103" s="303">
        <v>67.599999999999994</v>
      </c>
      <c r="N103" s="303">
        <v>19.100000000000001</v>
      </c>
      <c r="P103" s="358">
        <v>0.43</v>
      </c>
      <c r="Q103" s="303">
        <v>0.37</v>
      </c>
      <c r="R103" s="303">
        <v>19.899999999999999</v>
      </c>
      <c r="S103" s="303">
        <v>1.0999999999999999E-2</v>
      </c>
      <c r="T103" s="303">
        <v>1E-3</v>
      </c>
      <c r="W103" s="303">
        <v>4.8</v>
      </c>
      <c r="X103" s="303">
        <v>5.861278462086152</v>
      </c>
      <c r="Y103" s="358">
        <v>935</v>
      </c>
      <c r="Z103" s="303">
        <v>491</v>
      </c>
      <c r="AA103" s="303">
        <v>564</v>
      </c>
      <c r="AB103" s="303">
        <v>0.7</v>
      </c>
      <c r="AC103" s="303">
        <v>1E-3</v>
      </c>
      <c r="AD103" s="302">
        <f t="shared" si="41"/>
        <v>2478.9606702499996</v>
      </c>
      <c r="AE103" s="306">
        <v>1880.8533404999998</v>
      </c>
    </row>
    <row r="104" spans="1:31" x14ac:dyDescent="0.25">
      <c r="A104" s="304" t="s">
        <v>2313</v>
      </c>
      <c r="B104" s="305">
        <v>41099</v>
      </c>
      <c r="C104" s="299">
        <v>1035</v>
      </c>
      <c r="D104" s="299">
        <v>7.06</v>
      </c>
      <c r="E104" s="299">
        <v>7.2</v>
      </c>
      <c r="F104" s="299">
        <v>0.41</v>
      </c>
      <c r="G104" s="303">
        <v>5.0000000000000001E-3</v>
      </c>
      <c r="H104" s="303">
        <v>0.11</v>
      </c>
      <c r="I104" s="303">
        <v>1E-3</v>
      </c>
      <c r="J104" s="303">
        <v>0.1</v>
      </c>
      <c r="K104" s="303">
        <v>3.2000000000000001E-2</v>
      </c>
      <c r="L104" s="303">
        <v>7.3999999999999996E-2</v>
      </c>
      <c r="M104" s="303">
        <v>50.4</v>
      </c>
      <c r="N104" s="303">
        <v>0.28999999999999998</v>
      </c>
      <c r="O104" s="303">
        <v>0.11</v>
      </c>
      <c r="P104" s="358">
        <v>0.996</v>
      </c>
      <c r="Q104" s="303">
        <v>7.0000000000000001E-3</v>
      </c>
      <c r="R104" s="303">
        <v>28.3</v>
      </c>
      <c r="S104" s="358">
        <v>0.23499999999999999</v>
      </c>
      <c r="T104" s="303">
        <v>1E-3</v>
      </c>
      <c r="W104" s="303">
        <v>1.9</v>
      </c>
      <c r="X104" s="303">
        <v>4.2783054467782131</v>
      </c>
      <c r="Y104" s="303">
        <v>40</v>
      </c>
      <c r="Z104" s="303">
        <v>32</v>
      </c>
      <c r="AA104" s="303">
        <v>13.3</v>
      </c>
      <c r="AB104" s="303">
        <v>0.25</v>
      </c>
      <c r="AD104" s="302">
        <f t="shared" si="41"/>
        <v>360.89268079166663</v>
      </c>
      <c r="AE104" s="306">
        <v>413.64536158333334</v>
      </c>
    </row>
    <row r="105" spans="1:31" x14ac:dyDescent="0.25">
      <c r="A105" s="304" t="s">
        <v>4137</v>
      </c>
      <c r="B105" s="305">
        <v>41289</v>
      </c>
      <c r="C105" s="299">
        <v>2123</v>
      </c>
      <c r="D105" s="299">
        <v>7.05</v>
      </c>
      <c r="E105" s="299">
        <v>6.1</v>
      </c>
      <c r="F105" s="299">
        <v>7.72</v>
      </c>
      <c r="G105" s="303">
        <v>6.0000000000000001E-3</v>
      </c>
      <c r="H105" s="303">
        <v>1.86</v>
      </c>
      <c r="I105" s="303">
        <v>0.01</v>
      </c>
      <c r="J105" s="303">
        <v>0.1</v>
      </c>
      <c r="K105" s="303">
        <v>4.0000000000000001E-3</v>
      </c>
      <c r="L105" s="303">
        <v>0.39</v>
      </c>
      <c r="M105" s="303">
        <v>146</v>
      </c>
      <c r="N105" s="303">
        <v>0.7</v>
      </c>
      <c r="O105" s="303">
        <v>0.34</v>
      </c>
      <c r="P105" s="303">
        <v>0.112</v>
      </c>
      <c r="Q105" s="303">
        <v>1.2E-2</v>
      </c>
      <c r="R105" s="303">
        <v>73.2</v>
      </c>
      <c r="S105" s="358">
        <v>0.28599999999999998</v>
      </c>
      <c r="T105" s="303">
        <v>1E-3</v>
      </c>
      <c r="U105" s="303">
        <v>0.31</v>
      </c>
      <c r="W105" s="303">
        <v>4.4000000000000004</v>
      </c>
      <c r="X105" s="303">
        <v>10.866895834816662</v>
      </c>
      <c r="Y105" s="358">
        <v>262</v>
      </c>
      <c r="Z105" s="358">
        <v>752</v>
      </c>
      <c r="AA105" s="303">
        <v>912</v>
      </c>
      <c r="AB105" s="303">
        <v>1.649</v>
      </c>
      <c r="AC105" s="303">
        <v>5.0000000000000001E-3</v>
      </c>
      <c r="AD105" s="302">
        <f t="shared" si="41"/>
        <v>1563.8597943333336</v>
      </c>
      <c r="AE105" s="306">
        <v>648.81558866666649</v>
      </c>
    </row>
    <row r="106" spans="1:31" x14ac:dyDescent="0.25">
      <c r="A106" s="304" t="s">
        <v>2348</v>
      </c>
      <c r="B106" s="305"/>
      <c r="C106" s="299">
        <v>1423</v>
      </c>
      <c r="D106" s="299">
        <v>7.11</v>
      </c>
      <c r="E106" s="299">
        <v>6</v>
      </c>
      <c r="F106" s="299">
        <v>5.4</v>
      </c>
      <c r="G106" s="303">
        <v>2E-3</v>
      </c>
      <c r="H106" s="303">
        <v>0.75</v>
      </c>
      <c r="I106" s="303">
        <v>7.0000000000000001E-3</v>
      </c>
      <c r="J106" s="303">
        <v>0.17</v>
      </c>
      <c r="K106" s="303">
        <v>6.0000000000000001E-3</v>
      </c>
      <c r="L106" s="303">
        <v>0.27500000000000002</v>
      </c>
      <c r="M106" s="303">
        <v>145</v>
      </c>
      <c r="N106" s="303">
        <v>0.46</v>
      </c>
      <c r="O106" s="303">
        <v>0.21</v>
      </c>
      <c r="P106" s="303">
        <v>0.10299999999999999</v>
      </c>
      <c r="Q106" s="303">
        <v>8.9999999999999993E-3</v>
      </c>
      <c r="R106" s="303">
        <v>69.400000000000006</v>
      </c>
      <c r="S106" s="358">
        <v>1.0629999999999999</v>
      </c>
      <c r="T106" s="303">
        <v>1E-3</v>
      </c>
      <c r="W106" s="303">
        <v>3.8</v>
      </c>
      <c r="X106" s="303">
        <v>10.824112780348878</v>
      </c>
      <c r="Y106" s="303">
        <v>94.5</v>
      </c>
      <c r="Z106" s="303">
        <v>426</v>
      </c>
      <c r="AA106" s="303">
        <v>511</v>
      </c>
      <c r="AB106" s="303">
        <v>1.22</v>
      </c>
      <c r="AC106" s="303">
        <v>5.0000000000000001E-3</v>
      </c>
      <c r="AD106" s="302">
        <f t="shared" si="41"/>
        <v>989.40979783333319</v>
      </c>
      <c r="AE106" s="306">
        <v>499.32359566666656</v>
      </c>
    </row>
    <row r="107" spans="1:31" x14ac:dyDescent="0.25">
      <c r="A107" s="304" t="s">
        <v>2388</v>
      </c>
      <c r="B107" s="305">
        <v>41336</v>
      </c>
      <c r="C107" s="299">
        <v>2418</v>
      </c>
      <c r="D107" s="299">
        <v>6.88</v>
      </c>
      <c r="E107" s="299">
        <v>5.5</v>
      </c>
      <c r="F107" s="299">
        <v>3.14</v>
      </c>
      <c r="G107" s="303">
        <v>1E-3</v>
      </c>
      <c r="H107" s="303">
        <v>0.6</v>
      </c>
      <c r="I107" s="303">
        <v>8.0000000000000002E-3</v>
      </c>
      <c r="K107" s="303">
        <v>4.0000000000000001E-3</v>
      </c>
      <c r="L107" s="303">
        <v>0.29399999999999998</v>
      </c>
      <c r="M107" s="303">
        <v>252</v>
      </c>
      <c r="N107" s="303">
        <v>1.3</v>
      </c>
      <c r="P107" s="358">
        <v>1.127</v>
      </c>
      <c r="Q107" s="303">
        <v>0.01</v>
      </c>
      <c r="R107" s="303">
        <v>133</v>
      </c>
      <c r="S107" s="358">
        <v>0.498</v>
      </c>
      <c r="T107" s="303">
        <v>1E-3</v>
      </c>
      <c r="W107" s="303">
        <v>5.0999999999999996</v>
      </c>
      <c r="X107" s="303">
        <v>14.118407974368102</v>
      </c>
      <c r="Y107" s="303">
        <v>172</v>
      </c>
      <c r="Z107" s="358">
        <v>853</v>
      </c>
      <c r="AB107" s="303">
        <v>2.11</v>
      </c>
      <c r="AC107" s="303">
        <v>7.0000000000000001E-3</v>
      </c>
      <c r="AD107" s="302">
        <f t="shared" si="41"/>
        <v>1769.050912125</v>
      </c>
      <c r="AE107" s="306">
        <v>702.45982425</v>
      </c>
    </row>
    <row r="108" spans="1:31" x14ac:dyDescent="0.25">
      <c r="A108" s="310" t="s">
        <v>4209</v>
      </c>
      <c r="B108" s="305">
        <v>40941</v>
      </c>
      <c r="C108" s="299">
        <v>1119</v>
      </c>
      <c r="D108" s="299">
        <v>7.07</v>
      </c>
      <c r="E108" s="299">
        <v>5.8</v>
      </c>
      <c r="F108" s="299">
        <v>0.56000000000000005</v>
      </c>
      <c r="G108" s="303">
        <v>6.0000000000000001E-3</v>
      </c>
      <c r="H108" s="303">
        <v>0.49</v>
      </c>
      <c r="I108" s="303">
        <v>3.0000000000000001E-3</v>
      </c>
      <c r="K108" s="303">
        <v>1.9E-2</v>
      </c>
      <c r="L108" s="303">
        <v>0.1</v>
      </c>
      <c r="M108" s="303">
        <v>130</v>
      </c>
      <c r="N108" s="303">
        <v>0.66</v>
      </c>
      <c r="O108" s="303">
        <v>0.37</v>
      </c>
      <c r="P108" s="358">
        <v>4.5229999999999997</v>
      </c>
      <c r="Q108" s="303">
        <v>3.2000000000000001E-2</v>
      </c>
      <c r="R108" s="303">
        <v>82.8</v>
      </c>
      <c r="S108" s="358">
        <v>0.55000000000000004</v>
      </c>
      <c r="T108" s="303">
        <v>1E-3</v>
      </c>
      <c r="U108" s="303">
        <v>0.65</v>
      </c>
      <c r="W108" s="303">
        <v>3.1</v>
      </c>
      <c r="X108" s="303">
        <v>10.610197508009968</v>
      </c>
      <c r="Y108" s="303">
        <v>35.299999999999997</v>
      </c>
      <c r="Z108" s="303">
        <v>178</v>
      </c>
      <c r="AA108" s="303">
        <v>62</v>
      </c>
      <c r="AB108" s="303">
        <v>0.69</v>
      </c>
      <c r="AC108" s="303">
        <v>1E-3</v>
      </c>
      <c r="AD108" s="302">
        <f t="shared" si="41"/>
        <v>769.19048437499998</v>
      </c>
      <c r="AE108" s="306">
        <v>667.37496874999988</v>
      </c>
    </row>
    <row r="109" spans="1:31" x14ac:dyDescent="0.25">
      <c r="A109" s="310" t="s">
        <v>4210</v>
      </c>
      <c r="B109" s="305">
        <v>41719</v>
      </c>
      <c r="C109" s="299">
        <v>1200</v>
      </c>
      <c r="D109" s="299">
        <v>7.09</v>
      </c>
      <c r="E109" s="299">
        <v>5.3</v>
      </c>
      <c r="F109" s="299">
        <v>4.09</v>
      </c>
      <c r="G109" s="303">
        <v>3.2160759183999998E-3</v>
      </c>
      <c r="H109" s="303">
        <v>0.49</v>
      </c>
      <c r="I109" s="303">
        <v>6.0000000000000001E-3</v>
      </c>
      <c r="K109" s="303">
        <v>1.9E-2</v>
      </c>
      <c r="L109" s="303">
        <v>0.125</v>
      </c>
      <c r="M109" s="303">
        <v>121</v>
      </c>
      <c r="N109" s="303">
        <v>0.433</v>
      </c>
      <c r="O109" s="303">
        <v>0.38</v>
      </c>
      <c r="P109" s="358">
        <v>3.3530000000000002</v>
      </c>
      <c r="Q109" s="303">
        <v>3.2000000000000001E-2</v>
      </c>
      <c r="R109" s="303">
        <v>82.8</v>
      </c>
      <c r="S109" s="358">
        <v>0.57699999999999996</v>
      </c>
      <c r="T109" s="303">
        <v>1E-3</v>
      </c>
      <c r="W109" s="303">
        <v>2.9</v>
      </c>
      <c r="X109" s="303">
        <v>13.669185902456391</v>
      </c>
      <c r="Y109" s="303">
        <v>34.700000000000003</v>
      </c>
      <c r="Z109" s="303">
        <v>169</v>
      </c>
      <c r="AA109" s="303">
        <v>66</v>
      </c>
      <c r="AB109" s="303">
        <v>0.76200000000000001</v>
      </c>
      <c r="AC109" s="303">
        <v>5.0999999999999997E-2</v>
      </c>
      <c r="AD109" s="302">
        <f t="shared" si="41"/>
        <v>746.47169874999986</v>
      </c>
      <c r="AE109" s="306">
        <v>663.5613975</v>
      </c>
    </row>
    <row r="110" spans="1:31" s="316" customFormat="1" x14ac:dyDescent="0.25">
      <c r="A110" s="320" t="s">
        <v>2268</v>
      </c>
      <c r="B110" s="315" t="s">
        <v>4188</v>
      </c>
      <c r="C110" s="317">
        <f>AVERAGE(C108:C109)</f>
        <v>1159.5</v>
      </c>
      <c r="D110" s="318">
        <f t="shared" ref="D110:F110" si="42">AVERAGE(D108:D109)</f>
        <v>7.08</v>
      </c>
      <c r="E110" s="319">
        <f>AVERAGE(E108:E109)</f>
        <v>5.55</v>
      </c>
      <c r="F110" s="318">
        <f t="shared" si="42"/>
        <v>2.3250000000000002</v>
      </c>
      <c r="G110" s="364">
        <f>AVERAGE(G108:G109)</f>
        <v>4.6080379591999995E-3</v>
      </c>
      <c r="H110" s="313">
        <f>AVERAGE(H108:H109)</f>
        <v>0.49</v>
      </c>
      <c r="I110" s="370">
        <f>AVERAGE(I108:I109)</f>
        <v>4.5000000000000005E-3</v>
      </c>
      <c r="J110" s="364"/>
      <c r="K110" s="364">
        <f>AVERAGE(K108:K109)</f>
        <v>1.9E-2</v>
      </c>
      <c r="L110" s="364">
        <f t="shared" ref="L110:AC110" si="43">AVERAGE(L108:L109)</f>
        <v>0.1125</v>
      </c>
      <c r="M110" s="365">
        <f t="shared" si="43"/>
        <v>125.5</v>
      </c>
      <c r="N110" s="364">
        <f t="shared" ref="N110:U110" si="44">AVERAGE(N108:N109)</f>
        <v>0.54649999999999999</v>
      </c>
      <c r="O110" s="313">
        <f t="shared" si="44"/>
        <v>0.375</v>
      </c>
      <c r="P110" s="368">
        <f t="shared" si="44"/>
        <v>3.9379999999999997</v>
      </c>
      <c r="Q110" s="364">
        <f t="shared" si="44"/>
        <v>3.2000000000000001E-2</v>
      </c>
      <c r="R110" s="365">
        <f t="shared" si="44"/>
        <v>82.8</v>
      </c>
      <c r="S110" s="368">
        <f t="shared" si="44"/>
        <v>0.5635</v>
      </c>
      <c r="T110" s="364">
        <f t="shared" si="44"/>
        <v>1E-3</v>
      </c>
      <c r="U110" s="313">
        <f t="shared" si="44"/>
        <v>0.65</v>
      </c>
      <c r="V110" s="313"/>
      <c r="W110" s="365">
        <f t="shared" si="43"/>
        <v>3</v>
      </c>
      <c r="X110" s="364">
        <f>AVERAGE(X108:X109)</f>
        <v>12.139691705233179</v>
      </c>
      <c r="Y110" s="312">
        <f t="shared" si="43"/>
        <v>35</v>
      </c>
      <c r="Z110" s="312">
        <f>AVERAGE(Z108:Z109)</f>
        <v>173.5</v>
      </c>
      <c r="AA110" s="312">
        <f t="shared" si="43"/>
        <v>64</v>
      </c>
      <c r="AB110" s="364">
        <f t="shared" si="43"/>
        <v>0.72599999999999998</v>
      </c>
      <c r="AC110" s="364">
        <f t="shared" si="43"/>
        <v>2.5999999999999999E-2</v>
      </c>
      <c r="AD110" s="317">
        <f>AVERAGE(AD108:AD109)</f>
        <v>757.83109156249998</v>
      </c>
      <c r="AE110" s="312">
        <f>AVERAGE(AE108:AE109)</f>
        <v>665.468183125</v>
      </c>
    </row>
    <row r="111" spans="1:31" x14ac:dyDescent="0.25">
      <c r="A111" s="304" t="s">
        <v>2362</v>
      </c>
      <c r="B111" s="305">
        <v>41316</v>
      </c>
      <c r="C111" s="299">
        <v>4449</v>
      </c>
      <c r="D111" s="299">
        <v>7.25</v>
      </c>
      <c r="E111" s="299">
        <v>1.9</v>
      </c>
      <c r="F111" s="299">
        <v>1.45</v>
      </c>
      <c r="G111" s="303">
        <v>1.2E-2</v>
      </c>
      <c r="H111" s="303">
        <v>1.02</v>
      </c>
      <c r="I111" s="359">
        <v>1.6E-2</v>
      </c>
      <c r="J111" s="303">
        <v>0.09</v>
      </c>
      <c r="K111" s="303">
        <v>2.5999999999999999E-2</v>
      </c>
      <c r="L111" s="303">
        <v>0.49399999999999999</v>
      </c>
      <c r="M111" s="303">
        <v>93.2</v>
      </c>
      <c r="N111" s="303">
        <v>1.5</v>
      </c>
      <c r="P111" s="303">
        <v>4.8000000000000001E-2</v>
      </c>
      <c r="Q111" s="303">
        <v>0.06</v>
      </c>
      <c r="R111" s="303">
        <v>63.2</v>
      </c>
      <c r="S111" s="358">
        <v>0.18</v>
      </c>
      <c r="T111" s="303">
        <v>1E-3</v>
      </c>
      <c r="W111" s="303">
        <v>7.7</v>
      </c>
      <c r="X111" s="303">
        <v>6.2035428978284086</v>
      </c>
      <c r="Y111" s="358">
        <v>956</v>
      </c>
      <c r="Z111" s="358">
        <v>1521</v>
      </c>
      <c r="AA111" s="303">
        <v>1923</v>
      </c>
      <c r="AB111" s="303">
        <v>1.1200000000000001</v>
      </c>
      <c r="AC111" s="303">
        <v>5.2999999999999999E-2</v>
      </c>
      <c r="AD111" s="302">
        <f>O111+N111+U111+V111+Z111+0.5*AE111+L111+M111+P111+W111+R111+Y111</f>
        <v>3220.7709253333328</v>
      </c>
      <c r="AE111" s="306">
        <v>1155.2578506666666</v>
      </c>
    </row>
    <row r="112" spans="1:31" x14ac:dyDescent="0.25">
      <c r="A112" s="310" t="s">
        <v>4211</v>
      </c>
      <c r="B112" s="305">
        <v>41316</v>
      </c>
      <c r="C112" s="299">
        <v>4468</v>
      </c>
      <c r="D112" s="299">
        <v>6.91</v>
      </c>
      <c r="E112" s="299">
        <v>4.7</v>
      </c>
      <c r="F112" s="299">
        <v>1.1100000000000001</v>
      </c>
      <c r="G112" s="303">
        <v>1E-3</v>
      </c>
      <c r="H112" s="303">
        <v>1.1100000000000001</v>
      </c>
      <c r="I112" s="359">
        <v>3.4000000000000002E-2</v>
      </c>
      <c r="K112" s="303">
        <v>4.0000000000000001E-3</v>
      </c>
      <c r="L112" s="303">
        <v>0.42199999999999999</v>
      </c>
      <c r="M112" s="303">
        <v>123</v>
      </c>
      <c r="N112" s="303">
        <v>0.75</v>
      </c>
      <c r="P112" s="358">
        <v>0.61499999999999999</v>
      </c>
      <c r="Q112" s="303">
        <v>7.8E-2</v>
      </c>
      <c r="R112" s="303">
        <v>40.1</v>
      </c>
      <c r="S112" s="358">
        <v>0.14499999999999999</v>
      </c>
      <c r="T112" s="303">
        <v>1E-3</v>
      </c>
      <c r="U112" s="303">
        <v>3.2</v>
      </c>
      <c r="W112" s="303">
        <v>6.2</v>
      </c>
      <c r="X112" s="303">
        <v>5.6473631897472414</v>
      </c>
      <c r="Y112" s="358">
        <v>974</v>
      </c>
      <c r="Z112" s="358">
        <v>1774</v>
      </c>
      <c r="AA112" s="303">
        <v>2119</v>
      </c>
      <c r="AB112" s="303">
        <v>1.65</v>
      </c>
      <c r="AC112" s="303">
        <v>2.1000000000000001E-2</v>
      </c>
      <c r="AD112" s="302">
        <f>O112+N112+U112+V112+Z112+0.5*AE112+L112+M112+P112+W112+R112+Y112</f>
        <v>3348.135789583333</v>
      </c>
      <c r="AE112" s="306">
        <v>851.69757916666651</v>
      </c>
    </row>
    <row r="113" spans="1:31" x14ac:dyDescent="0.25">
      <c r="A113" s="310" t="s">
        <v>4212</v>
      </c>
      <c r="B113" s="305">
        <v>41715</v>
      </c>
      <c r="C113" s="299">
        <v>4505</v>
      </c>
      <c r="D113" s="299">
        <v>6.93</v>
      </c>
      <c r="E113" s="299">
        <v>4.8</v>
      </c>
      <c r="F113" s="299">
        <v>0.79</v>
      </c>
      <c r="G113" s="303">
        <v>2.8558061583999999E-3</v>
      </c>
      <c r="H113" s="303">
        <v>2.85</v>
      </c>
      <c r="I113" s="303">
        <v>8.0000000000000002E-3</v>
      </c>
      <c r="K113" s="303">
        <v>5.0000000000000001E-3</v>
      </c>
      <c r="L113" s="303">
        <v>0.52600000000000002</v>
      </c>
      <c r="M113" s="303">
        <v>130</v>
      </c>
      <c r="N113" s="303">
        <v>0.874</v>
      </c>
      <c r="P113" s="303">
        <v>0.24099999999999999</v>
      </c>
      <c r="Q113" s="303">
        <v>6.9000000000000006E-2</v>
      </c>
      <c r="R113" s="303">
        <v>48.5</v>
      </c>
      <c r="S113" s="358">
        <v>0.20699999999999999</v>
      </c>
      <c r="T113" s="303">
        <v>1E-3</v>
      </c>
      <c r="W113" s="303">
        <v>6.37</v>
      </c>
      <c r="X113" s="303">
        <v>7.8292989676041307</v>
      </c>
      <c r="Y113" s="358">
        <v>928</v>
      </c>
      <c r="Z113" s="358">
        <v>1782</v>
      </c>
      <c r="AA113" s="303">
        <v>756</v>
      </c>
      <c r="AB113" s="303">
        <v>1.91</v>
      </c>
      <c r="AC113" s="303">
        <v>1.2E-2</v>
      </c>
      <c r="AD113" s="302">
        <f>O113+N113+U113+V113+Z113+0.5*AE113+L113+M113+P113+W113+R113+Y113</f>
        <v>3348.4191931249998</v>
      </c>
      <c r="AE113" s="306">
        <v>903.81638624999982</v>
      </c>
    </row>
    <row r="114" spans="1:31" s="316" customFormat="1" x14ac:dyDescent="0.25">
      <c r="A114" s="320" t="s">
        <v>2360</v>
      </c>
      <c r="B114" s="315" t="s">
        <v>4188</v>
      </c>
      <c r="C114" s="317">
        <f>AVERAGE(C112:C113)</f>
        <v>4486.5</v>
      </c>
      <c r="D114" s="318">
        <f t="shared" ref="D114:F114" si="45">AVERAGE(D112:D113)</f>
        <v>6.92</v>
      </c>
      <c r="E114" s="319">
        <f>AVERAGE(E112:E113)</f>
        <v>4.75</v>
      </c>
      <c r="F114" s="318">
        <f t="shared" si="45"/>
        <v>0.95000000000000007</v>
      </c>
      <c r="G114" s="364">
        <f>AVERAGE(G112:G113)</f>
        <v>1.9279030792E-3</v>
      </c>
      <c r="H114" s="313">
        <f>AVERAGE(H112:H113)</f>
        <v>1.98</v>
      </c>
      <c r="I114" s="372">
        <f>AVERAGE(I112:I113)</f>
        <v>2.1000000000000001E-2</v>
      </c>
      <c r="J114" s="364"/>
      <c r="K114" s="364">
        <f>AVERAGE(K112:K113)</f>
        <v>4.5000000000000005E-3</v>
      </c>
      <c r="L114" s="364">
        <f t="shared" ref="L114:AC114" si="46">AVERAGE(L112:L113)</f>
        <v>0.47399999999999998</v>
      </c>
      <c r="M114" s="365">
        <f t="shared" si="46"/>
        <v>126.5</v>
      </c>
      <c r="N114" s="364">
        <f>AVERAGE(N112:N113)</f>
        <v>0.81200000000000006</v>
      </c>
      <c r="O114" s="313"/>
      <c r="P114" s="368">
        <f t="shared" ref="P114:U114" si="47">AVERAGE(P112:P113)</f>
        <v>0.42799999999999999</v>
      </c>
      <c r="Q114" s="364">
        <f t="shared" si="47"/>
        <v>7.350000000000001E-2</v>
      </c>
      <c r="R114" s="365">
        <f t="shared" si="47"/>
        <v>44.3</v>
      </c>
      <c r="S114" s="368">
        <f t="shared" si="47"/>
        <v>0.17599999999999999</v>
      </c>
      <c r="T114" s="364">
        <f t="shared" si="47"/>
        <v>1E-3</v>
      </c>
      <c r="U114" s="313">
        <f t="shared" si="47"/>
        <v>3.2</v>
      </c>
      <c r="V114" s="313"/>
      <c r="W114" s="365">
        <f t="shared" si="46"/>
        <v>6.2850000000000001</v>
      </c>
      <c r="X114" s="364">
        <f>AVERAGE(X112:X113)</f>
        <v>6.738331078675686</v>
      </c>
      <c r="Y114" s="366">
        <f t="shared" si="46"/>
        <v>951</v>
      </c>
      <c r="Z114" s="366">
        <f>AVERAGE(Z112:Z113)</f>
        <v>1778</v>
      </c>
      <c r="AA114" s="312">
        <f t="shared" si="46"/>
        <v>1437.5</v>
      </c>
      <c r="AB114" s="364">
        <f t="shared" si="46"/>
        <v>1.7799999999999998</v>
      </c>
      <c r="AC114" s="364">
        <f t="shared" si="46"/>
        <v>1.6500000000000001E-2</v>
      </c>
      <c r="AD114" s="317">
        <f>AVERAGE(AD112:AD113)</f>
        <v>3348.2774913541662</v>
      </c>
      <c r="AE114" s="312">
        <f>AVERAGE(AE112:AE113)</f>
        <v>877.75698270833323</v>
      </c>
    </row>
    <row r="115" spans="1:31" x14ac:dyDescent="0.25">
      <c r="A115" s="310" t="s">
        <v>4219</v>
      </c>
      <c r="B115" s="305">
        <v>41287</v>
      </c>
      <c r="C115" s="299">
        <v>3990</v>
      </c>
      <c r="D115" s="299">
        <v>7.61</v>
      </c>
      <c r="E115" s="299">
        <v>7.4</v>
      </c>
      <c r="F115" s="299">
        <v>1.63</v>
      </c>
      <c r="G115" s="303">
        <v>2E-3</v>
      </c>
      <c r="H115" s="303">
        <v>0.32</v>
      </c>
      <c r="I115" s="359">
        <v>1.0999999999999999E-2</v>
      </c>
      <c r="J115" s="303">
        <v>0.12</v>
      </c>
      <c r="K115" s="303">
        <v>1E-3</v>
      </c>
      <c r="L115" s="303">
        <v>0.625</v>
      </c>
      <c r="M115" s="303">
        <v>4.4000000000000004</v>
      </c>
      <c r="N115" s="303">
        <v>6.56</v>
      </c>
      <c r="O115" s="303">
        <v>0.86</v>
      </c>
      <c r="P115" s="303">
        <v>1.0999999999999999E-2</v>
      </c>
      <c r="Q115" s="303">
        <v>0.03</v>
      </c>
      <c r="R115" s="303">
        <v>1.4</v>
      </c>
      <c r="S115" s="303">
        <v>5.0000000000000001E-3</v>
      </c>
      <c r="T115" s="303">
        <v>1E-3</v>
      </c>
      <c r="U115" s="303">
        <v>2</v>
      </c>
      <c r="W115" s="303">
        <v>4.9000000000000004</v>
      </c>
      <c r="X115" s="303">
        <v>6.2035428978284086</v>
      </c>
      <c r="Y115" s="358">
        <v>1014</v>
      </c>
      <c r="Z115" s="358">
        <v>1000</v>
      </c>
      <c r="AA115" s="303">
        <v>1546</v>
      </c>
      <c r="AB115" s="303">
        <v>7.6999999999999999E-2</v>
      </c>
      <c r="AC115" s="303">
        <v>8.9999999999999993E-3</v>
      </c>
      <c r="AD115" s="302">
        <f>O115+N115+U115+V115+Z115+0.5*AE115+L115+M115+P115+W115+R115+Y115</f>
        <v>2696.4106118750001</v>
      </c>
      <c r="AE115" s="306">
        <v>1323.3092237499998</v>
      </c>
    </row>
    <row r="116" spans="1:31" x14ac:dyDescent="0.25">
      <c r="A116" s="310" t="s">
        <v>4220</v>
      </c>
      <c r="B116" s="305">
        <v>41711</v>
      </c>
      <c r="C116" s="299">
        <v>4046</v>
      </c>
      <c r="D116" s="299">
        <v>7.54</v>
      </c>
      <c r="E116" s="299">
        <v>6.2</v>
      </c>
      <c r="F116" s="299">
        <v>1.67</v>
      </c>
      <c r="G116" s="303">
        <v>2.1623769603999997E-3</v>
      </c>
      <c r="H116" s="303">
        <v>2</v>
      </c>
      <c r="I116" s="359">
        <v>1.4E-2</v>
      </c>
      <c r="K116" s="303">
        <v>1E-3</v>
      </c>
      <c r="L116" s="303">
        <v>0.627</v>
      </c>
      <c r="M116" s="303">
        <v>1.3</v>
      </c>
      <c r="N116" s="303">
        <v>7.2549999999999999</v>
      </c>
      <c r="O116" s="303">
        <v>0.41799999999999998</v>
      </c>
      <c r="P116" s="303">
        <v>4.1000000000000002E-2</v>
      </c>
      <c r="Q116" s="303">
        <v>0.15</v>
      </c>
      <c r="R116" s="303">
        <v>0.46</v>
      </c>
      <c r="S116" s="303">
        <v>3.0000000000000001E-3</v>
      </c>
      <c r="T116" s="303">
        <v>1E-3</v>
      </c>
      <c r="W116" s="303">
        <v>1.8</v>
      </c>
      <c r="X116" s="303">
        <v>6.9736378782484874</v>
      </c>
      <c r="Y116" s="358">
        <v>1059</v>
      </c>
      <c r="Z116" s="358">
        <v>1208</v>
      </c>
      <c r="AA116" s="303">
        <v>455</v>
      </c>
      <c r="AB116" s="303">
        <v>2.5000000000000001E-2</v>
      </c>
      <c r="AC116" s="303">
        <v>8.0000000000000002E-3</v>
      </c>
      <c r="AD116" s="302">
        <f>O116+N116+U116+V116+Z116+0.5*AE116+L116+M116+P116+W116+R116+Y116</f>
        <v>3028.9033458333333</v>
      </c>
      <c r="AE116" s="306">
        <v>1500.0046916666668</v>
      </c>
    </row>
    <row r="117" spans="1:31" s="316" customFormat="1" x14ac:dyDescent="0.25">
      <c r="A117" s="314" t="s">
        <v>2398</v>
      </c>
      <c r="B117" s="315" t="s">
        <v>4188</v>
      </c>
      <c r="C117" s="317">
        <f>AVERAGE(C115:C116)</f>
        <v>4018</v>
      </c>
      <c r="D117" s="318">
        <f t="shared" ref="D117:F117" si="48">AVERAGE(D115:D116)</f>
        <v>7.5750000000000002</v>
      </c>
      <c r="E117" s="319">
        <f>AVERAGE(E115:E116)</f>
        <v>6.8000000000000007</v>
      </c>
      <c r="F117" s="318">
        <f t="shared" si="48"/>
        <v>1.65</v>
      </c>
      <c r="G117" s="364">
        <f>AVERAGE(G115:G116)</f>
        <v>2.0811884801999999E-3</v>
      </c>
      <c r="H117" s="313">
        <f>AVERAGE(H115:H116)</f>
        <v>1.1599999999999999</v>
      </c>
      <c r="I117" s="372">
        <f>AVERAGE(I115:I116)</f>
        <v>1.2500000000000001E-2</v>
      </c>
      <c r="J117" s="364"/>
      <c r="K117" s="364">
        <f>AVERAGE(K115:K116)</f>
        <v>1E-3</v>
      </c>
      <c r="L117" s="364">
        <f t="shared" ref="L117:AC117" si="49">AVERAGE(L115:L116)</f>
        <v>0.626</v>
      </c>
      <c r="M117" s="365">
        <f t="shared" si="49"/>
        <v>2.85</v>
      </c>
      <c r="N117" s="364">
        <f t="shared" ref="N117:U117" si="50">AVERAGE(N115:N116)</f>
        <v>6.9074999999999998</v>
      </c>
      <c r="O117" s="313">
        <f t="shared" si="50"/>
        <v>0.63900000000000001</v>
      </c>
      <c r="P117" s="364">
        <f t="shared" si="50"/>
        <v>2.6000000000000002E-2</v>
      </c>
      <c r="Q117" s="364">
        <f t="shared" si="50"/>
        <v>0.09</v>
      </c>
      <c r="R117" s="365">
        <f t="shared" si="50"/>
        <v>0.92999999999999994</v>
      </c>
      <c r="S117" s="364">
        <f t="shared" si="50"/>
        <v>4.0000000000000001E-3</v>
      </c>
      <c r="T117" s="364">
        <f t="shared" si="50"/>
        <v>1E-3</v>
      </c>
      <c r="U117" s="313">
        <f t="shared" si="50"/>
        <v>2</v>
      </c>
      <c r="V117" s="313"/>
      <c r="W117" s="365">
        <f t="shared" si="49"/>
        <v>3.35</v>
      </c>
      <c r="X117" s="364">
        <f>AVERAGE(X115:X116)</f>
        <v>6.5885903880384475</v>
      </c>
      <c r="Y117" s="366">
        <f t="shared" si="49"/>
        <v>1036.5</v>
      </c>
      <c r="Z117" s="366">
        <f>AVERAGE(Z115:Z116)</f>
        <v>1104</v>
      </c>
      <c r="AA117" s="312">
        <f t="shared" si="49"/>
        <v>1000.5</v>
      </c>
      <c r="AB117" s="364">
        <f t="shared" si="49"/>
        <v>5.1000000000000004E-2</v>
      </c>
      <c r="AC117" s="364">
        <f t="shared" si="49"/>
        <v>8.5000000000000006E-3</v>
      </c>
      <c r="AD117" s="317">
        <f>AVERAGE(AD115:AD116)</f>
        <v>2862.6569788541665</v>
      </c>
      <c r="AE117" s="312">
        <f>AVERAGE(AE115:AE116)</f>
        <v>1411.6569577083333</v>
      </c>
    </row>
    <row r="118" spans="1:31" x14ac:dyDescent="0.25">
      <c r="A118" s="304" t="s">
        <v>2254</v>
      </c>
      <c r="B118" s="305">
        <v>40877</v>
      </c>
      <c r="C118" s="299">
        <v>327</v>
      </c>
      <c r="D118" s="299">
        <v>6.68</v>
      </c>
      <c r="E118" s="299">
        <v>5.7</v>
      </c>
      <c r="F118" s="299">
        <v>2.74</v>
      </c>
      <c r="G118" s="303">
        <v>1E-3</v>
      </c>
      <c r="H118" s="303">
        <v>0.16</v>
      </c>
      <c r="I118" s="303">
        <v>6.0000000000000001E-3</v>
      </c>
      <c r="J118" s="303" t="s">
        <v>33</v>
      </c>
      <c r="K118" s="303">
        <v>3.5999999999999997E-2</v>
      </c>
      <c r="L118" s="303">
        <v>8.7999999999999995E-2</v>
      </c>
      <c r="M118" s="303">
        <v>40.4</v>
      </c>
      <c r="N118" s="303">
        <v>2.6</v>
      </c>
      <c r="O118" s="359">
        <v>1.85</v>
      </c>
      <c r="P118" s="303">
        <v>0.123</v>
      </c>
      <c r="Q118" s="303">
        <v>3.5000000000000003E-2</v>
      </c>
      <c r="R118" s="303">
        <v>18.600000000000001</v>
      </c>
      <c r="S118" s="358">
        <v>9.2999999999999999E-2</v>
      </c>
      <c r="T118" s="303">
        <v>1E-3</v>
      </c>
      <c r="U118" s="303">
        <v>0.27</v>
      </c>
      <c r="W118" s="303">
        <v>4.2</v>
      </c>
      <c r="X118" s="303">
        <v>11.465858597365612</v>
      </c>
      <c r="Y118" s="303">
        <v>13.2</v>
      </c>
      <c r="Z118" s="303">
        <v>49.9</v>
      </c>
      <c r="AA118" s="303">
        <v>23.4</v>
      </c>
      <c r="AB118" s="303">
        <v>9.2999999999999999E-2</v>
      </c>
      <c r="AC118" s="303">
        <v>1.2000000000000004E-2</v>
      </c>
      <c r="AD118" s="302">
        <f t="shared" ref="AD118:AD124" si="51">O118+N118+U118+V118+Z118+0.5*AE118+L118+M118+P118+W118+R118+Y118</f>
        <v>228.47706687499993</v>
      </c>
      <c r="AE118" s="306">
        <v>194.49213374999994</v>
      </c>
    </row>
    <row r="119" spans="1:31" x14ac:dyDescent="0.25">
      <c r="A119" s="304" t="s">
        <v>2280</v>
      </c>
      <c r="B119" s="305">
        <v>40937</v>
      </c>
      <c r="C119" s="299">
        <v>903</v>
      </c>
      <c r="D119" s="299">
        <v>7.13</v>
      </c>
      <c r="E119" s="299">
        <v>5.2</v>
      </c>
      <c r="F119" s="299">
        <v>1.03</v>
      </c>
      <c r="G119" s="303">
        <v>1E-3</v>
      </c>
      <c r="H119" s="303">
        <v>0.17</v>
      </c>
      <c r="I119" s="359">
        <v>1.2E-2</v>
      </c>
      <c r="K119" s="303">
        <v>7.1999999999999995E-2</v>
      </c>
      <c r="L119" s="303">
        <v>4.5999999999999999E-2</v>
      </c>
      <c r="M119" s="303">
        <v>108</v>
      </c>
      <c r="N119" s="303">
        <v>0.26</v>
      </c>
      <c r="O119" s="303">
        <v>0.34</v>
      </c>
      <c r="P119" s="358">
        <v>1.377</v>
      </c>
      <c r="Q119" s="303">
        <v>2.8000000000000001E-2</v>
      </c>
      <c r="R119" s="303">
        <v>59.6</v>
      </c>
      <c r="S119" s="358">
        <v>0.185</v>
      </c>
      <c r="T119" s="303">
        <v>1E-3</v>
      </c>
      <c r="U119" s="303">
        <v>0.78</v>
      </c>
      <c r="W119" s="303">
        <v>2.6</v>
      </c>
      <c r="X119" s="303">
        <v>15.27355044499822</v>
      </c>
      <c r="Y119" s="303">
        <v>8.6999999999999993</v>
      </c>
      <c r="Z119" s="303">
        <v>38.1</v>
      </c>
      <c r="AA119" s="303">
        <v>14.3</v>
      </c>
      <c r="AB119" s="303">
        <v>0.54</v>
      </c>
      <c r="AC119" s="303">
        <v>1E-3</v>
      </c>
      <c r="AD119" s="302">
        <f t="shared" si="51"/>
        <v>514.59205762499994</v>
      </c>
      <c r="AE119" s="306">
        <v>589.57811524999977</v>
      </c>
    </row>
    <row r="120" spans="1:31" x14ac:dyDescent="0.25">
      <c r="A120" s="304" t="s">
        <v>2262</v>
      </c>
      <c r="B120" s="305">
        <v>40951</v>
      </c>
      <c r="C120" s="299">
        <v>308</v>
      </c>
      <c r="D120" s="299">
        <v>6.58</v>
      </c>
      <c r="E120" s="299">
        <v>4.9000000000000004</v>
      </c>
      <c r="F120" s="299">
        <v>1.58</v>
      </c>
      <c r="G120" s="303">
        <v>1.7999999999999999E-2</v>
      </c>
      <c r="H120" s="303">
        <v>2.2250000000000001</v>
      </c>
      <c r="I120" s="359">
        <v>3.4000000000000002E-2</v>
      </c>
      <c r="J120" s="303">
        <v>0.22</v>
      </c>
      <c r="K120" s="303">
        <v>8.0000000000000002E-3</v>
      </c>
      <c r="L120" s="303">
        <v>0.36499999999999999</v>
      </c>
      <c r="M120" s="303">
        <v>219</v>
      </c>
      <c r="N120" s="303">
        <v>3.48</v>
      </c>
      <c r="O120" s="303">
        <v>0.79</v>
      </c>
      <c r="P120" s="358">
        <v>3.0880000000000001</v>
      </c>
      <c r="Q120" s="303">
        <v>0.19</v>
      </c>
      <c r="R120" s="303">
        <v>152</v>
      </c>
      <c r="S120" s="358">
        <v>0.11799999999999999</v>
      </c>
      <c r="T120" s="303">
        <v>1E-3</v>
      </c>
      <c r="W120" s="303">
        <v>5.8</v>
      </c>
      <c r="X120" s="303">
        <v>6.3960666429334294</v>
      </c>
      <c r="Y120" s="358">
        <v>331</v>
      </c>
      <c r="Z120" s="358">
        <v>1187</v>
      </c>
      <c r="AA120" s="303">
        <v>399</v>
      </c>
      <c r="AB120" s="303">
        <v>1.76</v>
      </c>
      <c r="AC120" s="303">
        <v>1E-3</v>
      </c>
      <c r="AD120" s="302">
        <f t="shared" si="51"/>
        <v>2295.3208387499999</v>
      </c>
      <c r="AE120" s="306">
        <v>785.59567749999997</v>
      </c>
    </row>
    <row r="121" spans="1:31" x14ac:dyDescent="0.25">
      <c r="A121" s="304" t="s">
        <v>2384</v>
      </c>
      <c r="B121" s="305">
        <v>41302</v>
      </c>
      <c r="C121" s="299">
        <v>2722</v>
      </c>
      <c r="D121" s="299">
        <v>7.36</v>
      </c>
      <c r="E121" s="299">
        <v>5</v>
      </c>
      <c r="F121" s="299">
        <v>4.53</v>
      </c>
      <c r="G121" s="303">
        <v>1E-3</v>
      </c>
      <c r="H121" s="303">
        <v>2.7</v>
      </c>
      <c r="I121" s="359">
        <v>2.5999999999999999E-2</v>
      </c>
      <c r="K121" s="303">
        <v>6.0000000000000001E-3</v>
      </c>
      <c r="L121" s="303">
        <v>0.64800000000000002</v>
      </c>
      <c r="M121" s="303">
        <v>47.5</v>
      </c>
      <c r="N121" s="303">
        <v>10.199999999999999</v>
      </c>
      <c r="O121" s="303">
        <v>0.9</v>
      </c>
      <c r="P121" s="358">
        <v>0.35</v>
      </c>
      <c r="Q121" s="303">
        <v>0.30599999999999999</v>
      </c>
      <c r="R121" s="303">
        <v>37.9</v>
      </c>
      <c r="S121" s="303">
        <v>8.9999999999999993E-3</v>
      </c>
      <c r="T121" s="303">
        <v>1E-3</v>
      </c>
      <c r="W121" s="303">
        <v>5.5</v>
      </c>
      <c r="X121" s="303">
        <v>5.7757123531505883</v>
      </c>
      <c r="Y121" s="358">
        <v>550</v>
      </c>
      <c r="Z121" s="303">
        <v>496</v>
      </c>
      <c r="AA121" s="303">
        <v>636</v>
      </c>
      <c r="AB121" s="303">
        <v>1.018</v>
      </c>
      <c r="AC121" s="303">
        <v>3.0000000000000001E-3</v>
      </c>
      <c r="AD121" s="302">
        <f t="shared" si="51"/>
        <v>1792.7288269999997</v>
      </c>
      <c r="AE121" s="306">
        <v>1287.4616539999997</v>
      </c>
    </row>
    <row r="122" spans="1:31" x14ac:dyDescent="0.25">
      <c r="A122" s="304" t="s">
        <v>2364</v>
      </c>
      <c r="B122" s="305">
        <v>41302</v>
      </c>
      <c r="C122" s="299">
        <v>3157</v>
      </c>
      <c r="D122" s="299">
        <v>6.86</v>
      </c>
      <c r="E122" s="299">
        <v>5.6</v>
      </c>
      <c r="F122" s="299">
        <v>5.19</v>
      </c>
      <c r="G122" s="303">
        <v>1E-3</v>
      </c>
      <c r="H122" s="303">
        <v>3.35</v>
      </c>
      <c r="I122" s="359">
        <v>0.03</v>
      </c>
      <c r="J122" s="303">
        <v>0.28000000000000003</v>
      </c>
      <c r="K122" s="303">
        <v>4.0000000000000001E-3</v>
      </c>
      <c r="L122" s="303">
        <v>0.78300000000000003</v>
      </c>
      <c r="M122" s="303">
        <v>136</v>
      </c>
      <c r="N122" s="303">
        <v>5.2</v>
      </c>
      <c r="O122" s="303">
        <v>0.42</v>
      </c>
      <c r="P122" s="358">
        <v>1.472</v>
      </c>
      <c r="Q122" s="303">
        <v>0.36</v>
      </c>
      <c r="R122" s="303">
        <v>64.8</v>
      </c>
      <c r="S122" s="303">
        <v>4.2999999999999997E-2</v>
      </c>
      <c r="T122" s="303">
        <v>1E-3</v>
      </c>
      <c r="W122" s="303">
        <v>6.9</v>
      </c>
      <c r="X122" s="303">
        <v>6.7169395514417944</v>
      </c>
      <c r="Y122" s="358">
        <v>534</v>
      </c>
      <c r="Z122" s="358">
        <v>1050</v>
      </c>
      <c r="AA122" s="303">
        <v>1297</v>
      </c>
      <c r="AB122" s="303">
        <v>1.53</v>
      </c>
      <c r="AC122" s="303">
        <v>3.0000000000000001E-3</v>
      </c>
      <c r="AD122" s="302">
        <f t="shared" si="51"/>
        <v>2246.3984314583331</v>
      </c>
      <c r="AE122" s="306">
        <v>893.64686291666681</v>
      </c>
    </row>
    <row r="123" spans="1:31" x14ac:dyDescent="0.25">
      <c r="A123" s="310" t="s">
        <v>4221</v>
      </c>
      <c r="B123" s="305">
        <v>41291</v>
      </c>
      <c r="C123" s="299">
        <v>3115</v>
      </c>
      <c r="D123" s="299">
        <v>8.17</v>
      </c>
      <c r="E123" s="299">
        <v>5.7</v>
      </c>
      <c r="F123" s="299">
        <v>3.88</v>
      </c>
      <c r="G123" s="303">
        <v>4.2000000000000003E-2</v>
      </c>
      <c r="H123" s="303">
        <v>1.65</v>
      </c>
      <c r="I123" s="359">
        <v>0.01</v>
      </c>
      <c r="J123" s="303">
        <v>0.06</v>
      </c>
      <c r="K123" s="303">
        <v>4.0000000000000001E-3</v>
      </c>
      <c r="L123" s="303">
        <v>0.70599999999999996</v>
      </c>
      <c r="M123" s="303">
        <v>7.2</v>
      </c>
      <c r="N123" s="303">
        <v>4.08</v>
      </c>
      <c r="O123" s="303">
        <v>1.19</v>
      </c>
      <c r="P123" s="303">
        <v>0.11600000000000001</v>
      </c>
      <c r="Q123" s="303">
        <v>0.113</v>
      </c>
      <c r="R123" s="303">
        <v>2.8</v>
      </c>
      <c r="S123" s="303">
        <v>4.0000000000000001E-3</v>
      </c>
      <c r="T123" s="303">
        <v>1E-3</v>
      </c>
      <c r="W123" s="303">
        <v>2.4</v>
      </c>
      <c r="X123" s="303">
        <v>5.6473631897472414</v>
      </c>
      <c r="Y123" s="358">
        <v>768</v>
      </c>
      <c r="Z123" s="358">
        <v>769</v>
      </c>
      <c r="AA123" s="303">
        <v>904</v>
      </c>
      <c r="AB123" s="303">
        <v>0.19600000000000001</v>
      </c>
      <c r="AC123" s="303">
        <v>5.0000000000000001E-3</v>
      </c>
      <c r="AD123" s="302">
        <f t="shared" si="51"/>
        <v>2140.4938297500003</v>
      </c>
      <c r="AE123" s="306">
        <v>1170.0036594999999</v>
      </c>
    </row>
    <row r="124" spans="1:31" x14ac:dyDescent="0.25">
      <c r="A124" s="310" t="s">
        <v>4222</v>
      </c>
      <c r="B124" s="305">
        <v>41715</v>
      </c>
      <c r="C124" s="299">
        <v>3172</v>
      </c>
      <c r="D124" s="299">
        <v>8.1999999999999993</v>
      </c>
      <c r="E124" s="299">
        <v>5.4</v>
      </c>
      <c r="F124" s="299">
        <v>0.64</v>
      </c>
      <c r="G124" s="303">
        <v>3.2602111640999999E-3</v>
      </c>
      <c r="H124" s="303">
        <v>1.53</v>
      </c>
      <c r="I124" s="359">
        <v>1.4E-2</v>
      </c>
      <c r="K124" s="303">
        <v>5.0000000000000001E-3</v>
      </c>
      <c r="L124" s="303">
        <v>0.745</v>
      </c>
      <c r="M124" s="303">
        <v>8.6999999999999993</v>
      </c>
      <c r="N124" s="303">
        <v>4.5469999999999997</v>
      </c>
      <c r="O124" s="303">
        <v>1.3241000000000001</v>
      </c>
      <c r="P124" s="303">
        <v>0.14499999999999999</v>
      </c>
      <c r="Q124" s="303">
        <v>0.109</v>
      </c>
      <c r="R124" s="303">
        <v>2.8</v>
      </c>
      <c r="S124" s="303">
        <v>3.0000000000000001E-3</v>
      </c>
      <c r="T124" s="303">
        <v>1E-3</v>
      </c>
      <c r="W124" s="303">
        <v>2.2999999999999998</v>
      </c>
      <c r="X124" s="303">
        <v>6.6313734425062307</v>
      </c>
      <c r="Y124" s="358">
        <v>776</v>
      </c>
      <c r="Z124" s="358">
        <v>710</v>
      </c>
      <c r="AA124" s="303">
        <v>303</v>
      </c>
      <c r="AB124" s="303">
        <v>0.23</v>
      </c>
      <c r="AC124" s="303">
        <v>5.0000000000000001E-3</v>
      </c>
      <c r="AD124" s="302">
        <f t="shared" si="51"/>
        <v>2085.5883347916661</v>
      </c>
      <c r="AE124" s="306">
        <v>1158.054469583333</v>
      </c>
    </row>
    <row r="125" spans="1:31" s="316" customFormat="1" x14ac:dyDescent="0.25">
      <c r="A125" s="314" t="s">
        <v>2368</v>
      </c>
      <c r="B125" s="315" t="s">
        <v>4188</v>
      </c>
      <c r="C125" s="317">
        <f>AVERAGE(C123:C124)</f>
        <v>3143.5</v>
      </c>
      <c r="D125" s="318">
        <f t="shared" ref="D125:F125" si="52">AVERAGE(D123:D124)</f>
        <v>8.1849999999999987</v>
      </c>
      <c r="E125" s="319">
        <f>AVERAGE(E123:E124)</f>
        <v>5.5500000000000007</v>
      </c>
      <c r="F125" s="318">
        <f t="shared" si="52"/>
        <v>2.2599999999999998</v>
      </c>
      <c r="G125" s="364">
        <f>AVERAGE(G123:G124)</f>
        <v>2.2630105582050003E-2</v>
      </c>
      <c r="H125" s="313">
        <f>AVERAGE(H123:H124)</f>
        <v>1.5899999999999999</v>
      </c>
      <c r="I125" s="372">
        <f>AVERAGE(I123:I124)</f>
        <v>1.2E-2</v>
      </c>
      <c r="J125" s="364"/>
      <c r="K125" s="364">
        <f>AVERAGE(K123:K124)</f>
        <v>4.5000000000000005E-3</v>
      </c>
      <c r="L125" s="364">
        <f t="shared" ref="L125:AC125" si="53">AVERAGE(L123:L124)</f>
        <v>0.72550000000000003</v>
      </c>
      <c r="M125" s="365">
        <f t="shared" si="53"/>
        <v>7.9499999999999993</v>
      </c>
      <c r="N125" s="364">
        <f t="shared" ref="N125:T125" si="54">AVERAGE(N123:N124)</f>
        <v>4.3134999999999994</v>
      </c>
      <c r="O125" s="370">
        <f t="shared" si="54"/>
        <v>1.25705</v>
      </c>
      <c r="P125" s="364">
        <f t="shared" si="54"/>
        <v>0.1305</v>
      </c>
      <c r="Q125" s="364">
        <f t="shared" si="54"/>
        <v>0.111</v>
      </c>
      <c r="R125" s="365">
        <f t="shared" si="54"/>
        <v>2.8</v>
      </c>
      <c r="S125" s="364">
        <f t="shared" si="54"/>
        <v>3.5000000000000001E-3</v>
      </c>
      <c r="T125" s="364">
        <f t="shared" si="54"/>
        <v>1E-3</v>
      </c>
      <c r="U125" s="313"/>
      <c r="V125" s="313"/>
      <c r="W125" s="365">
        <f t="shared" si="53"/>
        <v>2.3499999999999996</v>
      </c>
      <c r="X125" s="364">
        <f>AVERAGE(X123:X124)</f>
        <v>6.1393683161267365</v>
      </c>
      <c r="Y125" s="366">
        <f t="shared" si="53"/>
        <v>772</v>
      </c>
      <c r="Z125" s="366">
        <f>AVERAGE(Z123:Z124)</f>
        <v>739.5</v>
      </c>
      <c r="AA125" s="312">
        <f t="shared" si="53"/>
        <v>603.5</v>
      </c>
      <c r="AB125" s="364">
        <f t="shared" si="53"/>
        <v>0.21300000000000002</v>
      </c>
      <c r="AC125" s="364">
        <f t="shared" si="53"/>
        <v>5.0000000000000001E-3</v>
      </c>
      <c r="AD125" s="317">
        <f>AVERAGE(AD123:AD124)</f>
        <v>2113.0410822708332</v>
      </c>
      <c r="AE125" s="312">
        <f>AVERAGE(AE123:AE124)</f>
        <v>1164.0290645416665</v>
      </c>
    </row>
    <row r="126" spans="1:31" x14ac:dyDescent="0.25">
      <c r="A126" s="304" t="s">
        <v>2338</v>
      </c>
      <c r="B126" s="305">
        <v>41208</v>
      </c>
      <c r="C126" s="299">
        <v>1706</v>
      </c>
      <c r="D126" s="299">
        <v>7.73</v>
      </c>
      <c r="E126" s="299">
        <v>6.1</v>
      </c>
      <c r="F126" s="299">
        <v>11.69</v>
      </c>
      <c r="G126" s="303">
        <v>1E-3</v>
      </c>
      <c r="H126" s="303">
        <v>1</v>
      </c>
      <c r="I126" s="303">
        <v>1E-3</v>
      </c>
      <c r="J126" s="303">
        <v>0.32</v>
      </c>
      <c r="K126" s="303">
        <v>1.6E-2</v>
      </c>
      <c r="L126" s="303">
        <v>0.16900000000000001</v>
      </c>
      <c r="M126" s="303">
        <v>116</v>
      </c>
      <c r="N126" s="303">
        <v>4.5</v>
      </c>
      <c r="O126" s="303">
        <v>0.38</v>
      </c>
      <c r="P126" s="358">
        <v>5.8949999999999996</v>
      </c>
      <c r="Q126" s="303">
        <v>2.1000000000000001E-2</v>
      </c>
      <c r="R126" s="303">
        <v>41.4</v>
      </c>
      <c r="S126" s="358">
        <v>0.222</v>
      </c>
      <c r="T126" s="303">
        <v>2E-3</v>
      </c>
      <c r="W126" s="303">
        <v>4.8</v>
      </c>
      <c r="X126" s="303">
        <v>8.9844414382342475</v>
      </c>
      <c r="Y126" s="358">
        <v>216</v>
      </c>
      <c r="Z126" s="303">
        <v>420</v>
      </c>
      <c r="AA126" s="303">
        <v>250</v>
      </c>
      <c r="AB126" s="303">
        <v>0.63100000000000001</v>
      </c>
      <c r="AD126" s="302">
        <f t="shared" ref="AD126:AD138" si="55">O126+N126+U126+V126+Z126+0.5*AE126+L126+M126+P126+W126+R126+Y126</f>
        <v>1139.39927025</v>
      </c>
      <c r="AE126" s="306">
        <v>660.51054049999993</v>
      </c>
    </row>
    <row r="127" spans="1:31" x14ac:dyDescent="0.25">
      <c r="A127" s="304" t="s">
        <v>2346</v>
      </c>
      <c r="B127" s="305">
        <v>41289</v>
      </c>
      <c r="C127" s="299">
        <v>1296</v>
      </c>
      <c r="D127" s="299">
        <v>7.56</v>
      </c>
      <c r="E127" s="299">
        <v>5.3</v>
      </c>
      <c r="F127" s="299">
        <v>11.42</v>
      </c>
      <c r="G127" s="303">
        <v>1E-3</v>
      </c>
      <c r="H127" s="303">
        <v>0.39</v>
      </c>
      <c r="I127" s="303">
        <v>1E-3</v>
      </c>
      <c r="J127" s="303">
        <v>0.27</v>
      </c>
      <c r="K127" s="303">
        <v>0.03</v>
      </c>
      <c r="L127" s="303">
        <v>0.106</v>
      </c>
      <c r="M127" s="303">
        <v>166</v>
      </c>
      <c r="N127" s="303">
        <v>0.56000000000000005</v>
      </c>
      <c r="O127" s="303">
        <v>0.18</v>
      </c>
      <c r="P127" s="358">
        <v>3.56</v>
      </c>
      <c r="Q127" s="303">
        <v>2.1999999999999999E-2</v>
      </c>
      <c r="R127" s="303">
        <v>58.8</v>
      </c>
      <c r="S127" s="358">
        <v>0.183</v>
      </c>
      <c r="T127" s="303">
        <v>1E-3</v>
      </c>
      <c r="U127" s="303">
        <v>1.1000000000000001</v>
      </c>
      <c r="W127" s="303">
        <v>5.5</v>
      </c>
      <c r="X127" s="303">
        <v>12.193170523317908</v>
      </c>
      <c r="Y127" s="303">
        <v>51.8</v>
      </c>
      <c r="Z127" s="303">
        <v>281</v>
      </c>
      <c r="AA127" s="303">
        <v>146</v>
      </c>
      <c r="AB127" s="303">
        <v>0.7</v>
      </c>
      <c r="AD127" s="302">
        <f t="shared" si="55"/>
        <v>859.83572445833317</v>
      </c>
      <c r="AE127" s="306">
        <v>582.4594489166667</v>
      </c>
    </row>
    <row r="128" spans="1:31" x14ac:dyDescent="0.25">
      <c r="A128" s="304" t="s">
        <v>2336</v>
      </c>
      <c r="B128" s="305">
        <v>41180</v>
      </c>
      <c r="C128" s="299">
        <v>919</v>
      </c>
      <c r="D128" s="299">
        <v>6.5</v>
      </c>
      <c r="E128" s="299">
        <v>10.1</v>
      </c>
      <c r="F128" s="299">
        <v>1.64</v>
      </c>
      <c r="G128" s="303">
        <v>1E-3</v>
      </c>
      <c r="H128" s="303">
        <v>0.1</v>
      </c>
      <c r="I128" s="303">
        <v>7.0000000000000001E-3</v>
      </c>
      <c r="K128" s="303">
        <v>1.2E-2</v>
      </c>
      <c r="L128" s="303">
        <v>0.17399999999999999</v>
      </c>
      <c r="M128" s="303">
        <v>109</v>
      </c>
      <c r="N128" s="303">
        <v>0.83</v>
      </c>
      <c r="O128" s="303">
        <v>0.38</v>
      </c>
      <c r="P128" s="303">
        <v>2.5999999999999999E-2</v>
      </c>
      <c r="Q128" s="303">
        <v>5.3999999999999999E-2</v>
      </c>
      <c r="R128" s="303">
        <v>48.3</v>
      </c>
      <c r="S128" s="303">
        <v>1E-3</v>
      </c>
      <c r="T128" s="303">
        <v>1E-3</v>
      </c>
      <c r="W128" s="303">
        <v>2</v>
      </c>
      <c r="X128" s="303">
        <v>10.417673762904949</v>
      </c>
      <c r="Y128" s="303">
        <v>20.9</v>
      </c>
      <c r="Z128" s="303">
        <v>169</v>
      </c>
      <c r="AA128" s="303">
        <v>61</v>
      </c>
      <c r="AB128" s="303">
        <v>0.47</v>
      </c>
      <c r="AC128" s="303">
        <v>2.5000000000000001E-2</v>
      </c>
      <c r="AD128" s="302">
        <f t="shared" si="55"/>
        <v>571.92425154166665</v>
      </c>
      <c r="AE128" s="306">
        <v>442.62850308333327</v>
      </c>
    </row>
    <row r="129" spans="1:41" x14ac:dyDescent="0.25">
      <c r="A129" s="304" t="s">
        <v>2390</v>
      </c>
      <c r="B129" s="305">
        <v>41293</v>
      </c>
      <c r="C129" s="299">
        <v>1514</v>
      </c>
      <c r="D129" s="299">
        <v>7.41</v>
      </c>
      <c r="E129" s="299">
        <v>5.8</v>
      </c>
      <c r="F129" s="299">
        <v>3.31</v>
      </c>
      <c r="G129" s="303">
        <v>2E-3</v>
      </c>
      <c r="H129" s="303">
        <v>0.78</v>
      </c>
      <c r="I129" s="303">
        <v>8.9999999999999993E-3</v>
      </c>
      <c r="K129" s="303">
        <v>1.2E-2</v>
      </c>
      <c r="L129" s="303">
        <v>0.38500000000000001</v>
      </c>
      <c r="M129" s="303">
        <v>29.6</v>
      </c>
      <c r="N129" s="303">
        <v>0.4</v>
      </c>
      <c r="O129" s="303">
        <v>0.47</v>
      </c>
      <c r="P129" s="303">
        <v>9.7000000000000003E-2</v>
      </c>
      <c r="Q129" s="303">
        <v>5.7000000000000002E-2</v>
      </c>
      <c r="R129" s="303">
        <v>12.9</v>
      </c>
      <c r="S129" s="358">
        <v>6.8000000000000005E-2</v>
      </c>
      <c r="T129" s="303">
        <v>1E-3</v>
      </c>
      <c r="W129" s="303">
        <v>2.7</v>
      </c>
      <c r="X129" s="303">
        <v>7.1447700961196157</v>
      </c>
      <c r="Y129" s="358">
        <v>309</v>
      </c>
      <c r="Z129" s="303">
        <v>212</v>
      </c>
      <c r="AA129" s="303">
        <v>259</v>
      </c>
      <c r="AB129" s="303">
        <v>0.32600000000000001</v>
      </c>
      <c r="AC129" s="303">
        <v>1E-3</v>
      </c>
      <c r="AD129" s="302">
        <f t="shared" si="55"/>
        <v>965.18036233333328</v>
      </c>
      <c r="AE129" s="306">
        <v>795.25672466666663</v>
      </c>
    </row>
    <row r="130" spans="1:41" x14ac:dyDescent="0.25">
      <c r="A130" s="304" t="s">
        <v>4144</v>
      </c>
      <c r="B130" s="305">
        <v>41340</v>
      </c>
      <c r="C130" s="299">
        <v>3243</v>
      </c>
      <c r="D130" s="299">
        <v>6.62</v>
      </c>
      <c r="E130" s="299">
        <v>5</v>
      </c>
      <c r="F130" s="299">
        <v>2.2799999999999998</v>
      </c>
      <c r="G130" s="303">
        <v>1.2E-2</v>
      </c>
      <c r="H130" s="303">
        <v>0.84</v>
      </c>
      <c r="I130" s="303">
        <v>1E-3</v>
      </c>
      <c r="K130" s="303">
        <v>1.7999999999999999E-2</v>
      </c>
      <c r="L130" s="303">
        <v>0.54700000000000004</v>
      </c>
      <c r="M130" s="303">
        <v>591</v>
      </c>
      <c r="N130" s="303">
        <v>4.5</v>
      </c>
      <c r="P130" s="303">
        <v>7.0000000000000001E-3</v>
      </c>
      <c r="Q130" s="303">
        <v>0.24</v>
      </c>
      <c r="R130" s="303">
        <v>213</v>
      </c>
      <c r="S130" s="358">
        <v>2.5310000000000001</v>
      </c>
      <c r="T130" s="303">
        <v>1E-3</v>
      </c>
      <c r="W130" s="303">
        <v>10.7</v>
      </c>
      <c r="X130" s="303">
        <v>10.909678889284443</v>
      </c>
      <c r="Y130" s="303">
        <v>50.2</v>
      </c>
      <c r="Z130" s="358">
        <v>2106</v>
      </c>
      <c r="AB130" s="303">
        <v>0.75</v>
      </c>
      <c r="AC130" s="303">
        <v>7.5999999999999998E-2</v>
      </c>
      <c r="AD130" s="302">
        <f t="shared" si="55"/>
        <v>3111.2086603333332</v>
      </c>
      <c r="AE130" s="306">
        <v>270.50932066666667</v>
      </c>
    </row>
    <row r="131" spans="1:41" x14ac:dyDescent="0.25">
      <c r="A131" s="304" t="s">
        <v>4146</v>
      </c>
      <c r="B131" s="305">
        <v>41340</v>
      </c>
      <c r="C131" s="299">
        <v>3206</v>
      </c>
      <c r="D131" s="299">
        <v>6.76</v>
      </c>
      <c r="E131" s="299">
        <v>4.5</v>
      </c>
      <c r="F131" s="299">
        <v>3.46</v>
      </c>
      <c r="G131" s="303">
        <v>8.9999999999999993E-3</v>
      </c>
      <c r="H131" s="303">
        <v>0.66</v>
      </c>
      <c r="I131" s="303">
        <v>4.0000000000000001E-3</v>
      </c>
      <c r="J131" s="303">
        <v>0.02</v>
      </c>
      <c r="K131" s="303">
        <v>2.5000000000000001E-2</v>
      </c>
      <c r="L131" s="303">
        <v>0.435</v>
      </c>
      <c r="M131" s="303">
        <v>615</v>
      </c>
      <c r="N131" s="303">
        <v>4.5</v>
      </c>
      <c r="P131" s="303">
        <v>0.11600000000000001</v>
      </c>
      <c r="Q131" s="303">
        <v>0.129</v>
      </c>
      <c r="R131" s="303">
        <v>146</v>
      </c>
      <c r="S131" s="358">
        <v>3.8759999999999999</v>
      </c>
      <c r="T131" s="303">
        <v>1E-3</v>
      </c>
      <c r="W131" s="303">
        <v>13</v>
      </c>
      <c r="X131" s="303">
        <v>12.407085795656817</v>
      </c>
      <c r="Y131" s="303">
        <v>97</v>
      </c>
      <c r="Z131" s="358">
        <v>1756</v>
      </c>
      <c r="AB131" s="303">
        <v>0.78</v>
      </c>
      <c r="AC131" s="303">
        <v>1.2999999999999999E-2</v>
      </c>
      <c r="AD131" s="302">
        <f t="shared" si="55"/>
        <v>2817.7719198750001</v>
      </c>
      <c r="AE131" s="306">
        <v>371.44183974999999</v>
      </c>
    </row>
    <row r="132" spans="1:41" x14ac:dyDescent="0.25">
      <c r="A132" s="304" t="s">
        <v>4148</v>
      </c>
      <c r="B132" s="305">
        <v>41340</v>
      </c>
      <c r="C132" s="299">
        <v>3548</v>
      </c>
      <c r="D132" s="299">
        <v>6.96</v>
      </c>
      <c r="E132" s="299">
        <v>2.8</v>
      </c>
      <c r="F132" s="299">
        <v>2.42</v>
      </c>
      <c r="G132" s="303">
        <v>1E-3</v>
      </c>
      <c r="H132" s="303">
        <v>1.06</v>
      </c>
      <c r="I132" s="303">
        <v>1E-3</v>
      </c>
      <c r="K132" s="303">
        <v>1.9E-2</v>
      </c>
      <c r="L132" s="303">
        <v>0.68700000000000006</v>
      </c>
      <c r="M132" s="303">
        <v>397</v>
      </c>
      <c r="N132" s="303">
        <v>2.9</v>
      </c>
      <c r="P132" s="303">
        <v>7.0000000000000007E-2</v>
      </c>
      <c r="Q132" s="303">
        <v>0.28999999999999998</v>
      </c>
      <c r="R132" s="303">
        <v>130</v>
      </c>
      <c r="S132" s="358">
        <v>1.155</v>
      </c>
      <c r="T132" s="303">
        <v>1E-3</v>
      </c>
      <c r="W132" s="303">
        <v>9.3000000000000007</v>
      </c>
      <c r="X132" s="303">
        <v>12.407085795656817</v>
      </c>
      <c r="Y132" s="358">
        <v>342</v>
      </c>
      <c r="Z132" s="358">
        <v>1735</v>
      </c>
      <c r="AB132" s="303">
        <v>1.41</v>
      </c>
      <c r="AC132" s="303">
        <v>8.9999999999999993E-3</v>
      </c>
      <c r="AD132" s="302">
        <f t="shared" si="55"/>
        <v>2849.0763700833336</v>
      </c>
      <c r="AE132" s="306">
        <v>464.23874016666662</v>
      </c>
    </row>
    <row r="133" spans="1:41" x14ac:dyDescent="0.25">
      <c r="A133" s="304" t="s">
        <v>4150</v>
      </c>
      <c r="B133" s="305">
        <v>41672</v>
      </c>
      <c r="C133" s="299">
        <v>2143</v>
      </c>
      <c r="D133" s="299">
        <v>7.11</v>
      </c>
      <c r="E133" s="299">
        <v>3.7</v>
      </c>
      <c r="F133" s="299">
        <v>3.15</v>
      </c>
      <c r="G133" s="303">
        <v>2.6072386816E-3</v>
      </c>
      <c r="H133" s="303">
        <v>0.24</v>
      </c>
      <c r="I133" s="303">
        <v>2E-3</v>
      </c>
      <c r="K133" s="303">
        <v>7.0000000000000001E-3</v>
      </c>
      <c r="L133" s="303">
        <v>0.317</v>
      </c>
      <c r="M133" s="303">
        <v>87.3</v>
      </c>
      <c r="N133" s="303">
        <v>7</v>
      </c>
      <c r="O133" s="303">
        <v>0.3579</v>
      </c>
      <c r="P133" s="358">
        <v>0.65200000000000002</v>
      </c>
      <c r="Q133" s="303">
        <v>4.0000000000000001E-3</v>
      </c>
      <c r="R133" s="303">
        <v>64.8</v>
      </c>
      <c r="S133" s="358">
        <v>1.1120000000000001</v>
      </c>
      <c r="T133" s="303">
        <v>1E-3</v>
      </c>
      <c r="W133" s="303">
        <v>3.7</v>
      </c>
      <c r="X133" s="303">
        <v>10.032626272694911</v>
      </c>
      <c r="Y133" s="358">
        <v>365</v>
      </c>
      <c r="Z133" s="358">
        <v>610</v>
      </c>
      <c r="AA133" s="303">
        <v>279</v>
      </c>
      <c r="AB133" s="303">
        <v>0.77</v>
      </c>
      <c r="AC133" s="303">
        <v>3.0000000000000001E-3</v>
      </c>
      <c r="AD133" s="302">
        <f t="shared" si="55"/>
        <v>1514.8907871666668</v>
      </c>
      <c r="AE133" s="306">
        <v>751.52777433333335</v>
      </c>
    </row>
    <row r="134" spans="1:41" x14ac:dyDescent="0.25">
      <c r="A134" s="304" t="s">
        <v>4152</v>
      </c>
      <c r="B134" s="305"/>
      <c r="G134" s="303">
        <v>1E-3</v>
      </c>
      <c r="I134" s="303">
        <v>1E-3</v>
      </c>
      <c r="J134" s="303">
        <v>0.1</v>
      </c>
      <c r="K134" s="303">
        <v>0.215</v>
      </c>
      <c r="L134" s="303">
        <v>5.0000000000000001E-3</v>
      </c>
      <c r="M134" s="303">
        <v>91.4</v>
      </c>
      <c r="N134" s="303">
        <v>1.2</v>
      </c>
      <c r="O134" s="303">
        <v>0.15</v>
      </c>
      <c r="P134" s="358">
        <v>1.06</v>
      </c>
      <c r="Q134" s="303">
        <v>0.01</v>
      </c>
      <c r="R134" s="303">
        <v>23</v>
      </c>
      <c r="S134" s="358">
        <v>0.47699999999999998</v>
      </c>
      <c r="T134" s="303">
        <v>1E-3</v>
      </c>
      <c r="W134" s="303">
        <v>14.2</v>
      </c>
      <c r="X134" s="303">
        <v>8.7705261658953368</v>
      </c>
      <c r="Y134" s="303">
        <v>2.7</v>
      </c>
      <c r="Z134" s="303">
        <v>1.5</v>
      </c>
      <c r="AA134" s="303">
        <v>2.7</v>
      </c>
      <c r="AB134" s="303">
        <v>0.21099999999999999</v>
      </c>
      <c r="AD134" s="302">
        <f t="shared" si="55"/>
        <v>314.45284874999999</v>
      </c>
      <c r="AE134" s="306">
        <v>358.47569749999997</v>
      </c>
    </row>
    <row r="135" spans="1:41" x14ac:dyDescent="0.25">
      <c r="A135" s="304" t="s">
        <v>2354</v>
      </c>
      <c r="B135" s="305">
        <v>41321</v>
      </c>
      <c r="C135" s="299">
        <v>1754</v>
      </c>
      <c r="D135" s="299">
        <v>7.01</v>
      </c>
      <c r="E135" s="299">
        <v>7.7</v>
      </c>
      <c r="F135" s="299">
        <v>0.45</v>
      </c>
      <c r="G135" s="303">
        <v>1E-3</v>
      </c>
      <c r="H135" s="303">
        <v>1</v>
      </c>
      <c r="I135" s="359">
        <v>2.1999999999999999E-2</v>
      </c>
      <c r="K135" s="303">
        <v>1.6E-2</v>
      </c>
      <c r="L135" s="303">
        <v>0.69199999999999995</v>
      </c>
      <c r="M135" s="303">
        <v>4.5</v>
      </c>
      <c r="N135" s="303">
        <v>160</v>
      </c>
      <c r="O135" s="303">
        <v>0.6</v>
      </c>
      <c r="P135" s="358">
        <v>3.63</v>
      </c>
      <c r="Q135" s="303">
        <v>7.0000000000000007E-2</v>
      </c>
      <c r="R135" s="303">
        <v>4.5999999999999996</v>
      </c>
      <c r="S135" s="358">
        <v>0.05</v>
      </c>
      <c r="T135" s="303">
        <v>1E-3</v>
      </c>
      <c r="W135" s="303">
        <v>2.2999999999999998</v>
      </c>
      <c r="X135" s="303">
        <v>7.9148650765396944</v>
      </c>
      <c r="Y135" s="358">
        <v>382</v>
      </c>
      <c r="Z135" s="303">
        <v>131</v>
      </c>
      <c r="AA135" s="303">
        <v>161</v>
      </c>
      <c r="AB135" s="303">
        <v>0.113</v>
      </c>
      <c r="AC135" s="303">
        <v>4.0000000000000001E-3</v>
      </c>
      <c r="AD135" s="302">
        <f t="shared" si="55"/>
        <v>1025.4247461666669</v>
      </c>
      <c r="AE135" s="306">
        <v>672.2054923333335</v>
      </c>
    </row>
    <row r="136" spans="1:41" x14ac:dyDescent="0.25">
      <c r="A136" s="304" t="s">
        <v>4154</v>
      </c>
      <c r="B136" s="305">
        <v>41236</v>
      </c>
      <c r="G136" s="303">
        <v>1.2E-2</v>
      </c>
      <c r="I136" s="303">
        <v>2E-3</v>
      </c>
      <c r="K136" s="303">
        <v>8.5000000000000006E-2</v>
      </c>
      <c r="L136" s="303">
        <v>6.3E-2</v>
      </c>
      <c r="M136" s="303">
        <v>31.3</v>
      </c>
      <c r="N136" s="303">
        <v>2.1</v>
      </c>
      <c r="O136" s="303">
        <v>0.09</v>
      </c>
      <c r="P136" s="358">
        <v>0.61499999999999999</v>
      </c>
      <c r="Q136" s="303">
        <v>3.0000000000000001E-3</v>
      </c>
      <c r="R136" s="303">
        <v>8.6999999999999993</v>
      </c>
      <c r="S136" s="303">
        <v>6.0000000000000001E-3</v>
      </c>
      <c r="T136" s="303">
        <v>1E-3</v>
      </c>
      <c r="U136" s="303">
        <v>1.5</v>
      </c>
      <c r="W136" s="303">
        <v>4.7</v>
      </c>
      <c r="X136" s="303">
        <v>8.3426956212175156</v>
      </c>
      <c r="Y136" s="303">
        <v>9.5</v>
      </c>
      <c r="Z136" s="303">
        <v>8.6999999999999993</v>
      </c>
      <c r="AA136" s="303">
        <v>6.4</v>
      </c>
      <c r="AB136" s="303">
        <v>0.22700000000000001</v>
      </c>
      <c r="AD136" s="302">
        <f t="shared" si="55"/>
        <v>134.00549687500001</v>
      </c>
      <c r="AE136" s="306">
        <v>133.47499374999998</v>
      </c>
    </row>
    <row r="137" spans="1:41" x14ac:dyDescent="0.25">
      <c r="A137" s="304" t="s">
        <v>4156</v>
      </c>
      <c r="B137" s="305">
        <v>41651</v>
      </c>
      <c r="C137" s="299">
        <v>1378</v>
      </c>
      <c r="D137" s="299">
        <v>8.56</v>
      </c>
      <c r="E137" s="299">
        <v>4.7</v>
      </c>
      <c r="F137" s="299">
        <v>6.69</v>
      </c>
      <c r="G137" s="303">
        <v>1.5890853488400001E-2</v>
      </c>
      <c r="H137" s="303">
        <v>0.38</v>
      </c>
      <c r="I137" s="303">
        <v>3.0000000000000001E-3</v>
      </c>
      <c r="J137" s="303">
        <v>1.518</v>
      </c>
      <c r="K137" s="303">
        <v>0.59399999999999997</v>
      </c>
      <c r="L137" s="303">
        <v>0.67200000000000004</v>
      </c>
      <c r="M137" s="303">
        <v>2.2000000000000002</v>
      </c>
      <c r="N137" s="303">
        <v>1.6649</v>
      </c>
      <c r="O137" s="303">
        <v>1.3440000000000001</v>
      </c>
      <c r="P137" s="358">
        <v>1.476</v>
      </c>
      <c r="Q137" s="303">
        <v>0.09</v>
      </c>
      <c r="R137" s="303">
        <v>0.63</v>
      </c>
      <c r="S137" s="303">
        <v>1.0999999999999999E-2</v>
      </c>
      <c r="T137" s="303">
        <v>1E-3</v>
      </c>
      <c r="W137" s="303">
        <v>1.2</v>
      </c>
      <c r="X137" s="303">
        <v>6.674156496974013</v>
      </c>
      <c r="Y137" s="358">
        <v>331</v>
      </c>
      <c r="Z137" s="303">
        <v>0.67</v>
      </c>
      <c r="AA137" s="303">
        <v>0.6</v>
      </c>
      <c r="AB137" s="303">
        <v>7.4999999999999997E-2</v>
      </c>
      <c r="AC137" s="303">
        <v>3.0000000000000001E-3</v>
      </c>
      <c r="AD137" s="302">
        <f>O137+N137+U137+V137+Z137+0.5*AE137+L137+M137+P137+W137+R137+Y137</f>
        <v>791.87525983333353</v>
      </c>
      <c r="AE137" s="306">
        <v>902.03671966666695</v>
      </c>
    </row>
    <row r="138" spans="1:41" x14ac:dyDescent="0.25">
      <c r="A138" s="310" t="s">
        <v>4223</v>
      </c>
      <c r="B138" s="305">
        <v>40937</v>
      </c>
      <c r="C138" s="299">
        <v>3640</v>
      </c>
      <c r="D138" s="299">
        <v>6.92</v>
      </c>
      <c r="E138" s="299">
        <v>6.1</v>
      </c>
      <c r="F138" s="299">
        <v>0.91</v>
      </c>
      <c r="G138" s="303">
        <v>1E-3</v>
      </c>
      <c r="H138" s="303">
        <v>1.64</v>
      </c>
      <c r="I138" s="303">
        <v>8.9999999999999993E-3</v>
      </c>
      <c r="J138" s="303">
        <v>0.38</v>
      </c>
      <c r="K138" s="303">
        <v>4.0000000000000001E-3</v>
      </c>
      <c r="L138" s="303">
        <v>0.437</v>
      </c>
      <c r="M138" s="303">
        <v>227</v>
      </c>
      <c r="N138" s="303">
        <v>2.83</v>
      </c>
      <c r="O138" s="303">
        <v>2.1</v>
      </c>
      <c r="P138" s="358">
        <v>5.31</v>
      </c>
      <c r="Q138" s="303">
        <v>0.15</v>
      </c>
      <c r="R138" s="303">
        <v>70.900000000000006</v>
      </c>
      <c r="S138" s="358">
        <v>0.253</v>
      </c>
      <c r="T138" s="303">
        <v>1E-3</v>
      </c>
      <c r="W138" s="303">
        <v>6.4</v>
      </c>
      <c r="X138" s="303">
        <v>8.0859972944108218</v>
      </c>
      <c r="Y138" s="358">
        <v>623</v>
      </c>
      <c r="Z138" s="358">
        <v>1523</v>
      </c>
      <c r="AA138" s="303">
        <v>502</v>
      </c>
      <c r="AB138" s="303">
        <v>0.42</v>
      </c>
      <c r="AC138" s="303">
        <v>1E-3</v>
      </c>
      <c r="AD138" s="302">
        <f t="shared" si="55"/>
        <v>2845.7663391250003</v>
      </c>
      <c r="AE138" s="306">
        <v>769.57867824999994</v>
      </c>
    </row>
    <row r="139" spans="1:41" x14ac:dyDescent="0.25">
      <c r="A139" s="310" t="s">
        <v>4224</v>
      </c>
      <c r="B139" s="305">
        <v>41719</v>
      </c>
      <c r="C139" s="299">
        <v>3608</v>
      </c>
      <c r="D139" s="299">
        <v>6.96</v>
      </c>
      <c r="E139" s="299">
        <v>5.2</v>
      </c>
      <c r="F139" s="299">
        <v>2.3199999999999998</v>
      </c>
      <c r="G139" s="303">
        <v>5.8461133080999995E-3</v>
      </c>
      <c r="H139" s="303">
        <v>1.44</v>
      </c>
      <c r="I139" s="303">
        <v>5.0000000000000001E-3</v>
      </c>
      <c r="K139" s="303">
        <v>4.0000000000000001E-3</v>
      </c>
      <c r="L139" s="303">
        <v>0.501</v>
      </c>
      <c r="M139" s="303">
        <v>216</v>
      </c>
      <c r="N139" s="303">
        <v>2.8079999999999998</v>
      </c>
      <c r="O139" s="359">
        <v>2.379</v>
      </c>
      <c r="P139" s="358">
        <v>6.5339999999999998</v>
      </c>
      <c r="Q139" s="303">
        <v>0.123</v>
      </c>
      <c r="R139" s="303">
        <v>73.7</v>
      </c>
      <c r="S139" s="358">
        <v>0.33300000000000002</v>
      </c>
      <c r="T139" s="303">
        <v>1E-3</v>
      </c>
      <c r="W139" s="303">
        <v>5.2</v>
      </c>
      <c r="X139" s="303">
        <v>10.374890708437166</v>
      </c>
      <c r="Y139" s="358">
        <v>595</v>
      </c>
      <c r="Z139" s="358">
        <v>1510</v>
      </c>
      <c r="AA139" s="303">
        <v>649</v>
      </c>
      <c r="AB139" s="303">
        <v>0.49099999999999999</v>
      </c>
      <c r="AC139" s="303">
        <v>8.0000000000000002E-3</v>
      </c>
      <c r="AD139" s="302">
        <f>O139+N139+U139+V139+Z139+0.5*AE139+L139+M139+P139+W139+R139+Y139</f>
        <v>2825.5131234999994</v>
      </c>
      <c r="AE139" s="306">
        <v>826.78224699999976</v>
      </c>
      <c r="AO139" s="435" t="s">
        <v>4616</v>
      </c>
    </row>
    <row r="140" spans="1:41" s="316" customFormat="1" x14ac:dyDescent="0.25">
      <c r="A140" s="314" t="s">
        <v>2258</v>
      </c>
      <c r="B140" s="315" t="s">
        <v>4188</v>
      </c>
      <c r="C140" s="317">
        <f>AVERAGE(C138:C139)</f>
        <v>3624</v>
      </c>
      <c r="D140" s="318">
        <f t="shared" ref="D140:F140" si="56">AVERAGE(D138:D139)</f>
        <v>6.9399999999999995</v>
      </c>
      <c r="E140" s="319">
        <f>AVERAGE(E138:E139)</f>
        <v>5.65</v>
      </c>
      <c r="F140" s="318">
        <f t="shared" si="56"/>
        <v>1.615</v>
      </c>
      <c r="G140" s="364">
        <f>AVERAGE(G138:G139)</f>
        <v>3.4230566540499998E-3</v>
      </c>
      <c r="H140" s="313">
        <f>AVERAGE(H138:H139)</f>
        <v>1.54</v>
      </c>
      <c r="I140" s="370">
        <f>AVERAGE(I138:I139)</f>
        <v>6.9999999999999993E-3</v>
      </c>
      <c r="J140" s="364"/>
      <c r="K140" s="364">
        <f>AVERAGE(K138:K139)</f>
        <v>4.0000000000000001E-3</v>
      </c>
      <c r="L140" s="364">
        <f t="shared" ref="L140:AC140" si="57">AVERAGE(L138:L139)</f>
        <v>0.46899999999999997</v>
      </c>
      <c r="M140" s="365">
        <f t="shared" si="57"/>
        <v>221.5</v>
      </c>
      <c r="N140" s="364">
        <f t="shared" ref="N140:T140" si="58">AVERAGE(N138:N139)</f>
        <v>2.819</v>
      </c>
      <c r="O140" s="372">
        <f t="shared" si="58"/>
        <v>2.2395</v>
      </c>
      <c r="P140" s="368">
        <f t="shared" si="58"/>
        <v>5.9219999999999997</v>
      </c>
      <c r="Q140" s="364">
        <f t="shared" si="58"/>
        <v>0.13650000000000001</v>
      </c>
      <c r="R140" s="365">
        <f t="shared" si="58"/>
        <v>72.300000000000011</v>
      </c>
      <c r="S140" s="368">
        <f t="shared" si="58"/>
        <v>0.29300000000000004</v>
      </c>
      <c r="T140" s="364">
        <f t="shared" si="58"/>
        <v>1E-3</v>
      </c>
      <c r="U140" s="313"/>
      <c r="V140" s="313"/>
      <c r="W140" s="365">
        <f t="shared" si="57"/>
        <v>5.8000000000000007</v>
      </c>
      <c r="X140" s="364">
        <f>AVERAGE(X138:X139)</f>
        <v>9.2304440014239937</v>
      </c>
      <c r="Y140" s="366">
        <f t="shared" si="57"/>
        <v>609</v>
      </c>
      <c r="Z140" s="366">
        <f>AVERAGE(Z138:Z139)</f>
        <v>1516.5</v>
      </c>
      <c r="AA140" s="312">
        <f t="shared" si="57"/>
        <v>575.5</v>
      </c>
      <c r="AB140" s="364">
        <f t="shared" si="57"/>
        <v>0.45550000000000002</v>
      </c>
      <c r="AC140" s="364">
        <f t="shared" si="57"/>
        <v>4.5000000000000005E-3</v>
      </c>
      <c r="AD140" s="317">
        <f>AVERAGE(AD138:AD139)</f>
        <v>2835.6397313124999</v>
      </c>
      <c r="AE140" s="312">
        <f>AVERAGE(AE138:AE139)</f>
        <v>798.18046262499979</v>
      </c>
    </row>
    <row r="141" spans="1:41" x14ac:dyDescent="0.25">
      <c r="A141" s="383" t="s">
        <v>4558</v>
      </c>
      <c r="B141" s="305">
        <v>40919</v>
      </c>
      <c r="C141" s="299">
        <v>1689</v>
      </c>
      <c r="D141" s="299">
        <v>6.8</v>
      </c>
      <c r="E141" s="299">
        <v>5</v>
      </c>
      <c r="F141" s="299">
        <v>1.72</v>
      </c>
      <c r="G141" s="303">
        <v>1E-3</v>
      </c>
      <c r="H141" s="303">
        <v>0.5</v>
      </c>
      <c r="I141" s="303">
        <v>1E-3</v>
      </c>
      <c r="K141" s="303">
        <v>1.4E-2</v>
      </c>
      <c r="L141" s="303">
        <v>0.55900000000000005</v>
      </c>
      <c r="M141" s="303">
        <v>163</v>
      </c>
      <c r="N141" s="303">
        <v>0.21</v>
      </c>
      <c r="P141" s="303">
        <v>8.5999999999999993E-2</v>
      </c>
      <c r="Q141" s="303">
        <v>4.1000000000000002E-2</v>
      </c>
      <c r="R141" s="303">
        <v>73.2</v>
      </c>
      <c r="S141" s="303">
        <v>4.2000000000000003E-2</v>
      </c>
      <c r="T141" s="303">
        <v>1E-3</v>
      </c>
      <c r="W141" s="303">
        <v>3.6</v>
      </c>
      <c r="X141" s="303">
        <v>10.781329725881097</v>
      </c>
      <c r="Y141" s="303">
        <v>129</v>
      </c>
      <c r="Z141" s="303">
        <v>200</v>
      </c>
      <c r="AA141" s="303">
        <v>115</v>
      </c>
      <c r="AB141" s="303">
        <v>2.23</v>
      </c>
      <c r="AC141" s="303">
        <v>1E-3</v>
      </c>
      <c r="AD141" s="302">
        <f>O141+N141+U141+V141+Z141+0.5*AE141+L141+M141+P141+W141+R141+Y141</f>
        <v>1038.7242637499999</v>
      </c>
      <c r="AE141" s="306">
        <v>938.1385274999999</v>
      </c>
    </row>
    <row r="142" spans="1:41" x14ac:dyDescent="0.25">
      <c r="A142" s="383" t="s">
        <v>4559</v>
      </c>
      <c r="B142" s="305"/>
      <c r="G142" s="303">
        <v>1E-3</v>
      </c>
      <c r="H142" s="303">
        <v>0.72</v>
      </c>
      <c r="I142" s="303">
        <v>2E-3</v>
      </c>
      <c r="K142" s="303">
        <v>1.4E-2</v>
      </c>
      <c r="L142" s="303">
        <v>0.57199999999999995</v>
      </c>
      <c r="M142" s="303">
        <v>172</v>
      </c>
      <c r="N142" s="303">
        <v>0.31</v>
      </c>
      <c r="P142" s="303">
        <v>8.6999999999999994E-2</v>
      </c>
      <c r="Q142" s="303">
        <v>4.2000000000000003E-2</v>
      </c>
      <c r="R142" s="303">
        <v>72.7</v>
      </c>
      <c r="S142" s="303">
        <v>4.2000000000000003E-2</v>
      </c>
      <c r="T142" s="303">
        <v>1E-3</v>
      </c>
      <c r="W142" s="303">
        <v>3.5</v>
      </c>
      <c r="X142" s="303">
        <v>10.824112780348878</v>
      </c>
      <c r="Y142" s="303">
        <v>132.1</v>
      </c>
      <c r="Z142" s="303">
        <v>204</v>
      </c>
      <c r="AA142" s="303">
        <v>116</v>
      </c>
      <c r="AB142" s="303">
        <v>2.23</v>
      </c>
      <c r="AC142" s="303">
        <v>1E-3</v>
      </c>
      <c r="AD142" s="302">
        <f>O142+N142+U142+V142+Z142+0.5*AE142+L142+M142+P142+W142+R142+Y142</f>
        <v>1031.4568362500002</v>
      </c>
      <c r="AE142" s="306">
        <v>892.37567250000006</v>
      </c>
    </row>
    <row r="143" spans="1:41" s="316" customFormat="1" x14ac:dyDescent="0.25">
      <c r="A143" s="314" t="s">
        <v>2304</v>
      </c>
      <c r="B143" s="315" t="s">
        <v>4188</v>
      </c>
      <c r="C143" s="317">
        <f>AVERAGE(C141:C142)</f>
        <v>1689</v>
      </c>
      <c r="D143" s="318">
        <f t="shared" ref="D143:F143" si="59">AVERAGE(D141:D142)</f>
        <v>6.8</v>
      </c>
      <c r="E143" s="319">
        <f>AVERAGE(E141:E142)</f>
        <v>5</v>
      </c>
      <c r="F143" s="318">
        <f t="shared" si="59"/>
        <v>1.72</v>
      </c>
      <c r="G143" s="364">
        <f>AVERAGE(G141:G142)</f>
        <v>1E-3</v>
      </c>
      <c r="H143" s="313">
        <f>AVERAGE(H141:H142)</f>
        <v>0.61</v>
      </c>
      <c r="I143" s="370">
        <f>AVERAGE(I141:I142)</f>
        <v>1.5E-3</v>
      </c>
      <c r="J143" s="364"/>
      <c r="K143" s="364">
        <f>AVERAGE(K141:K142)</f>
        <v>1.4E-2</v>
      </c>
      <c r="L143" s="364">
        <f t="shared" ref="L143:AC143" si="60">AVERAGE(L141:L142)</f>
        <v>0.5655</v>
      </c>
      <c r="M143" s="365">
        <f t="shared" si="60"/>
        <v>167.5</v>
      </c>
      <c r="N143" s="364">
        <f>AVERAGE(N141:N142)</f>
        <v>0.26</v>
      </c>
      <c r="O143" s="363"/>
      <c r="P143" s="368">
        <f>AVERAGE(P141:P142)</f>
        <v>8.6499999999999994E-2</v>
      </c>
      <c r="Q143" s="364">
        <f>AVERAGE(Q141:Q142)</f>
        <v>4.1500000000000002E-2</v>
      </c>
      <c r="R143" s="365">
        <f>AVERAGE(R141:R142)</f>
        <v>72.95</v>
      </c>
      <c r="S143" s="368">
        <f>AVERAGE(S141:S142)</f>
        <v>4.2000000000000003E-2</v>
      </c>
      <c r="T143" s="364">
        <f>AVERAGE(T141:T142)</f>
        <v>1E-3</v>
      </c>
      <c r="U143" s="313"/>
      <c r="V143" s="313"/>
      <c r="W143" s="365">
        <f t="shared" si="60"/>
        <v>3.55</v>
      </c>
      <c r="X143" s="364">
        <f>AVERAGE(X141:X142)</f>
        <v>10.802721253114989</v>
      </c>
      <c r="Y143" s="366">
        <f t="shared" si="60"/>
        <v>130.55000000000001</v>
      </c>
      <c r="Z143" s="366">
        <f>AVERAGE(Z141:Z142)</f>
        <v>202</v>
      </c>
      <c r="AA143" s="312">
        <f t="shared" si="60"/>
        <v>115.5</v>
      </c>
      <c r="AB143" s="364">
        <f t="shared" si="60"/>
        <v>2.23</v>
      </c>
      <c r="AC143" s="364">
        <f t="shared" si="60"/>
        <v>1E-3</v>
      </c>
      <c r="AD143" s="317">
        <f>AVERAGE(AD141:AD142)</f>
        <v>1035.0905499999999</v>
      </c>
      <c r="AE143" s="312">
        <f>AVERAGE(AE141:AE142)</f>
        <v>915.25710000000004</v>
      </c>
    </row>
    <row r="144" spans="1:41" x14ac:dyDescent="0.25">
      <c r="A144" s="310" t="s">
        <v>4225</v>
      </c>
      <c r="B144" s="305">
        <v>40920</v>
      </c>
      <c r="C144" s="299">
        <v>3241</v>
      </c>
      <c r="D144" s="299">
        <v>6.53</v>
      </c>
      <c r="E144" s="299">
        <v>9.1</v>
      </c>
      <c r="F144" s="299">
        <v>2.89</v>
      </c>
      <c r="G144" s="303">
        <v>1E-3</v>
      </c>
      <c r="H144" s="303">
        <v>1.54</v>
      </c>
      <c r="I144" s="303">
        <v>3.0000000000000001E-3</v>
      </c>
      <c r="K144" s="303">
        <v>4.0000000000000001E-3</v>
      </c>
      <c r="L144" s="303">
        <v>0.50900000000000001</v>
      </c>
      <c r="M144" s="303">
        <v>470</v>
      </c>
      <c r="N144" s="303">
        <v>7.3</v>
      </c>
      <c r="O144" s="359">
        <v>1.79</v>
      </c>
      <c r="P144" s="303">
        <v>1.0999999999999999E-2</v>
      </c>
      <c r="Q144" s="303">
        <v>0.2</v>
      </c>
      <c r="R144" s="303">
        <v>141</v>
      </c>
      <c r="S144" s="358">
        <v>7.82</v>
      </c>
      <c r="T144" s="303">
        <v>1E-3</v>
      </c>
      <c r="W144" s="303">
        <v>7.5</v>
      </c>
      <c r="X144" s="303">
        <v>14.546238519045923</v>
      </c>
      <c r="Y144" s="358">
        <v>271</v>
      </c>
      <c r="Z144" s="358">
        <v>2000</v>
      </c>
      <c r="AA144" s="303">
        <v>672</v>
      </c>
      <c r="AB144" s="303">
        <v>0.47</v>
      </c>
      <c r="AC144" s="303">
        <v>2.1000000000000001E-2</v>
      </c>
      <c r="AD144" s="302">
        <f>O144+N144+U144+V144+Z144+0.5*AE144+L144+M144+P144+W144+R144+Y144</f>
        <v>3143.9412742499999</v>
      </c>
      <c r="AE144" s="306">
        <v>489.66254850000007</v>
      </c>
    </row>
    <row r="145" spans="1:31" x14ac:dyDescent="0.25">
      <c r="A145" s="310" t="s">
        <v>4226</v>
      </c>
      <c r="B145" s="305">
        <v>41705</v>
      </c>
      <c r="C145" s="299">
        <v>3190</v>
      </c>
      <c r="D145" s="299">
        <v>6.5</v>
      </c>
      <c r="E145" s="299">
        <v>7.1</v>
      </c>
      <c r="F145" s="299">
        <v>1.82</v>
      </c>
      <c r="G145" s="303">
        <v>9.0605123135999999E-3</v>
      </c>
      <c r="H145" s="303">
        <v>1.36</v>
      </c>
      <c r="I145" s="303">
        <v>8.9999999999999993E-3</v>
      </c>
      <c r="J145" s="303">
        <v>0.25</v>
      </c>
      <c r="K145" s="303">
        <v>5.0000000000000001E-3</v>
      </c>
      <c r="L145" s="303">
        <v>0.48199999999999998</v>
      </c>
      <c r="M145" s="303">
        <v>387</v>
      </c>
      <c r="N145" s="303">
        <v>6.7427000000000001</v>
      </c>
      <c r="O145" s="373">
        <v>2.1358000000000001</v>
      </c>
      <c r="P145" s="358">
        <v>8.8529999999999998</v>
      </c>
      <c r="Q145" s="303">
        <v>0.20499999999999999</v>
      </c>
      <c r="R145" s="303">
        <v>107</v>
      </c>
      <c r="S145" s="358">
        <v>6.5940000000000003</v>
      </c>
      <c r="T145" s="303">
        <v>1E-3</v>
      </c>
      <c r="W145" s="303">
        <v>6.7</v>
      </c>
      <c r="X145" s="303">
        <v>14.974069063723746</v>
      </c>
      <c r="Y145" s="358">
        <v>252</v>
      </c>
      <c r="Z145" s="358">
        <v>1587</v>
      </c>
      <c r="AA145" s="303">
        <v>481</v>
      </c>
      <c r="AB145" s="303">
        <v>0.47</v>
      </c>
      <c r="AC145" s="303">
        <v>0.15</v>
      </c>
      <c r="AD145" s="302">
        <f>O145+N145+U145+V145+Z145+0.5*AE145+L145+M145+P145+W145+R145+Y145</f>
        <v>2729.1011016666666</v>
      </c>
      <c r="AE145" s="306">
        <v>742.37520333333339</v>
      </c>
    </row>
    <row r="146" spans="1:31" s="316" customFormat="1" x14ac:dyDescent="0.25">
      <c r="A146" s="314" t="s">
        <v>2282</v>
      </c>
      <c r="B146" s="315" t="s">
        <v>4188</v>
      </c>
      <c r="C146" s="317">
        <f>AVERAGE(C144:C145)</f>
        <v>3215.5</v>
      </c>
      <c r="D146" s="318">
        <f t="shared" ref="D146:F146" si="61">AVERAGE(D144:D145)</f>
        <v>6.5150000000000006</v>
      </c>
      <c r="E146" s="319">
        <f>AVERAGE(E144:E145)</f>
        <v>8.1</v>
      </c>
      <c r="F146" s="318">
        <f t="shared" si="61"/>
        <v>2.355</v>
      </c>
      <c r="G146" s="364">
        <f>AVERAGE(G144:G145)</f>
        <v>5.0302561568000004E-3</v>
      </c>
      <c r="H146" s="313">
        <f>AVERAGE(H144:H145)</f>
        <v>1.4500000000000002</v>
      </c>
      <c r="I146" s="370">
        <f>AVERAGE(I144:I145)</f>
        <v>6.0000000000000001E-3</v>
      </c>
      <c r="J146" s="364"/>
      <c r="K146" s="364">
        <f>AVERAGE(K144:K145)</f>
        <v>4.5000000000000005E-3</v>
      </c>
      <c r="L146" s="364">
        <f t="shared" ref="L146:AC146" si="62">AVERAGE(L144:L145)</f>
        <v>0.4955</v>
      </c>
      <c r="M146" s="365">
        <f t="shared" si="62"/>
        <v>428.5</v>
      </c>
      <c r="N146" s="364">
        <f t="shared" ref="N146:T146" si="63">AVERAGE(N144:N145)</f>
        <v>7.02135</v>
      </c>
      <c r="O146" s="373">
        <f t="shared" si="63"/>
        <v>1.9629000000000001</v>
      </c>
      <c r="P146" s="368">
        <f t="shared" si="63"/>
        <v>4.4319999999999995</v>
      </c>
      <c r="Q146" s="364">
        <f t="shared" si="63"/>
        <v>0.20250000000000001</v>
      </c>
      <c r="R146" s="365">
        <f t="shared" si="63"/>
        <v>124</v>
      </c>
      <c r="S146" s="368">
        <f t="shared" si="63"/>
        <v>7.2070000000000007</v>
      </c>
      <c r="T146" s="364">
        <f t="shared" si="63"/>
        <v>1E-3</v>
      </c>
      <c r="U146" s="313"/>
      <c r="V146" s="313"/>
      <c r="W146" s="365">
        <f t="shared" si="62"/>
        <v>7.1</v>
      </c>
      <c r="X146" s="364">
        <f>AVERAGE(X144:X145)</f>
        <v>14.760153791384834</v>
      </c>
      <c r="Y146" s="366">
        <f t="shared" si="62"/>
        <v>261.5</v>
      </c>
      <c r="Z146" s="366">
        <f>AVERAGE(Z144:Z145)</f>
        <v>1793.5</v>
      </c>
      <c r="AA146" s="312">
        <f t="shared" si="62"/>
        <v>576.5</v>
      </c>
      <c r="AB146" s="364">
        <f t="shared" si="62"/>
        <v>0.47</v>
      </c>
      <c r="AC146" s="364">
        <f t="shared" si="62"/>
        <v>8.5499999999999993E-2</v>
      </c>
      <c r="AD146" s="317">
        <f>AVERAGE(AD144:AD145)</f>
        <v>2936.521187958333</v>
      </c>
      <c r="AE146" s="312">
        <f>AVERAGE(AE144:AE145)</f>
        <v>616.01887591666673</v>
      </c>
    </row>
    <row r="147" spans="1:31" x14ac:dyDescent="0.25">
      <c r="A147" s="304" t="s">
        <v>2374</v>
      </c>
      <c r="B147" s="305">
        <v>41282</v>
      </c>
      <c r="C147" s="299">
        <v>1070</v>
      </c>
      <c r="D147" s="299">
        <v>7.45</v>
      </c>
      <c r="E147" s="299">
        <v>7.3</v>
      </c>
      <c r="F147" s="299">
        <v>4.92</v>
      </c>
      <c r="G147" s="303">
        <v>1.0999999999999999E-2</v>
      </c>
      <c r="H147" s="303">
        <v>0.48</v>
      </c>
      <c r="I147" s="303">
        <v>4.0000000000000001E-3</v>
      </c>
      <c r="J147" s="303">
        <v>0.18</v>
      </c>
      <c r="K147" s="303">
        <v>3.5999999999999997E-2</v>
      </c>
      <c r="L147" s="303">
        <v>0.121</v>
      </c>
      <c r="M147" s="303">
        <v>86.1</v>
      </c>
      <c r="N147" s="303">
        <v>0.86</v>
      </c>
      <c r="O147" s="303">
        <v>0.2</v>
      </c>
      <c r="P147" s="303">
        <v>2E-3</v>
      </c>
      <c r="Q147" s="303">
        <v>0.03</v>
      </c>
      <c r="R147" s="303">
        <v>58.5</v>
      </c>
      <c r="S147" s="358">
        <v>8.6999999999999994E-2</v>
      </c>
      <c r="T147" s="303">
        <v>1E-3</v>
      </c>
      <c r="W147" s="303">
        <v>3.3</v>
      </c>
      <c r="X147" s="303">
        <v>8.8560922748308997</v>
      </c>
      <c r="Y147" s="303">
        <v>67</v>
      </c>
      <c r="Z147" s="303">
        <v>152</v>
      </c>
      <c r="AA147" s="303">
        <v>169</v>
      </c>
      <c r="AB147" s="303">
        <v>0.42499999999999999</v>
      </c>
      <c r="AC147" s="303">
        <v>3.4000000000000002E-2</v>
      </c>
      <c r="AD147" s="302">
        <f t="shared" ref="AD147:AD160" si="64">O147+N147+U147+V147+Z147+0.5*AE147+L147+M147+P147+W147+R147+Y147</f>
        <v>669.73648587499986</v>
      </c>
      <c r="AE147" s="306">
        <v>603.30697174999989</v>
      </c>
    </row>
    <row r="148" spans="1:31" x14ac:dyDescent="0.25">
      <c r="A148" s="304" t="s">
        <v>4162</v>
      </c>
      <c r="B148" s="305"/>
      <c r="G148" s="303">
        <v>6.0000000000000001E-3</v>
      </c>
      <c r="I148" s="303">
        <v>1E-3</v>
      </c>
      <c r="K148" s="303">
        <v>0.126</v>
      </c>
      <c r="L148" s="303">
        <v>7.1999999999999995E-2</v>
      </c>
      <c r="M148" s="303">
        <v>51.4</v>
      </c>
      <c r="N148" s="303">
        <v>2.62</v>
      </c>
      <c r="O148" s="303">
        <v>0.2</v>
      </c>
      <c r="P148" s="358">
        <v>3.4</v>
      </c>
      <c r="Q148" s="303">
        <v>1.0999999999999999E-2</v>
      </c>
      <c r="R148" s="303">
        <v>15.3</v>
      </c>
      <c r="S148" s="358">
        <v>0.502</v>
      </c>
      <c r="T148" s="303">
        <v>1E-3</v>
      </c>
      <c r="V148" s="303">
        <v>0.13</v>
      </c>
      <c r="W148" s="303">
        <v>18.399999999999999</v>
      </c>
      <c r="X148" s="303">
        <v>3.6365596297614808</v>
      </c>
      <c r="Y148" s="303">
        <v>12.9</v>
      </c>
      <c r="Z148" s="303">
        <v>1.5</v>
      </c>
      <c r="AA148" s="303">
        <v>2.2999999999999998</v>
      </c>
      <c r="AB148" s="303">
        <v>0.16900000000000001</v>
      </c>
      <c r="AD148" s="302">
        <f t="shared" si="64"/>
        <v>243.63429513888892</v>
      </c>
      <c r="AE148" s="306">
        <v>275.42459027777778</v>
      </c>
    </row>
    <row r="149" spans="1:31" x14ac:dyDescent="0.25">
      <c r="A149" s="304" t="s">
        <v>4164</v>
      </c>
      <c r="B149" s="305">
        <v>40855</v>
      </c>
      <c r="C149" s="299">
        <v>133</v>
      </c>
      <c r="D149" s="402">
        <v>9</v>
      </c>
      <c r="E149" s="299">
        <v>9</v>
      </c>
      <c r="F149" s="299">
        <v>345</v>
      </c>
      <c r="G149" s="303">
        <v>1E-3</v>
      </c>
      <c r="H149" s="303">
        <v>0.01</v>
      </c>
      <c r="I149" s="303">
        <v>1E-3</v>
      </c>
      <c r="J149" s="303" t="s">
        <v>33</v>
      </c>
      <c r="K149" s="303">
        <v>2.1999999999999999E-2</v>
      </c>
      <c r="L149" s="303">
        <v>0.01</v>
      </c>
      <c r="M149" s="303">
        <v>30.9</v>
      </c>
      <c r="N149" s="303">
        <v>1.01</v>
      </c>
      <c r="O149" s="303">
        <v>6.4000000000000001E-2</v>
      </c>
      <c r="P149" s="303">
        <v>5.1999999999999998E-2</v>
      </c>
      <c r="Q149" s="303">
        <v>1E-3</v>
      </c>
      <c r="R149" s="303">
        <v>7.2</v>
      </c>
      <c r="S149" s="358">
        <v>0.13500000000000001</v>
      </c>
      <c r="T149" s="303">
        <v>2E-3</v>
      </c>
      <c r="U149" s="303">
        <v>0.26</v>
      </c>
      <c r="W149" s="303">
        <v>1.6</v>
      </c>
      <c r="X149" s="303">
        <v>17.070438732645073</v>
      </c>
      <c r="Y149" s="303">
        <v>2.5</v>
      </c>
      <c r="Z149" s="303">
        <v>13.6</v>
      </c>
      <c r="AA149" s="303">
        <v>5.8</v>
      </c>
      <c r="AB149" s="303">
        <v>0.1</v>
      </c>
      <c r="AC149" s="303">
        <v>2.0000000000000018E-3</v>
      </c>
      <c r="AD149" s="302">
        <f t="shared" si="64"/>
        <v>115.92499725000002</v>
      </c>
      <c r="AE149" s="306">
        <v>117.4579945</v>
      </c>
    </row>
    <row r="150" spans="1:31" x14ac:dyDescent="0.25">
      <c r="A150" s="304" t="s">
        <v>2382</v>
      </c>
      <c r="B150" s="305">
        <v>41287</v>
      </c>
      <c r="C150" s="299">
        <v>427</v>
      </c>
      <c r="D150" s="299">
        <v>7.84</v>
      </c>
      <c r="E150" s="299">
        <v>1.6</v>
      </c>
      <c r="F150" s="299">
        <v>9.2899999999999991</v>
      </c>
      <c r="G150" s="303">
        <v>4.4999999999999998E-2</v>
      </c>
      <c r="H150" s="303">
        <v>0</v>
      </c>
      <c r="I150" s="303">
        <v>5.0000000000000001E-3</v>
      </c>
      <c r="K150" s="303">
        <v>2.4E-2</v>
      </c>
      <c r="L150" s="303">
        <v>0.108</v>
      </c>
      <c r="M150" s="303">
        <v>63.6</v>
      </c>
      <c r="N150" s="303">
        <v>0.18</v>
      </c>
      <c r="O150" s="303">
        <v>0.97</v>
      </c>
      <c r="P150" s="303">
        <v>2E-3</v>
      </c>
      <c r="Q150" s="303">
        <v>8.6999999999999994E-2</v>
      </c>
      <c r="R150" s="303">
        <v>12.4</v>
      </c>
      <c r="S150" s="303">
        <v>1E-3</v>
      </c>
      <c r="T150" s="303">
        <v>2E-3</v>
      </c>
      <c r="U150" s="303">
        <v>1.8</v>
      </c>
      <c r="W150" s="303">
        <v>1.1000000000000001</v>
      </c>
      <c r="X150" s="303">
        <v>17.562443859024565</v>
      </c>
      <c r="Y150" s="303">
        <v>5.8</v>
      </c>
      <c r="Z150" s="303">
        <v>113</v>
      </c>
      <c r="AA150" s="303">
        <v>137</v>
      </c>
      <c r="AB150" s="303">
        <v>6.0999999999999999E-2</v>
      </c>
      <c r="AC150" s="303">
        <v>3.4000000000000002E-2</v>
      </c>
      <c r="AD150" s="302">
        <f t="shared" si="64"/>
        <v>264.29918741666665</v>
      </c>
      <c r="AE150" s="306">
        <v>130.67837483333335</v>
      </c>
    </row>
    <row r="151" spans="1:31" x14ac:dyDescent="0.25">
      <c r="A151" s="304" t="s">
        <v>4166</v>
      </c>
      <c r="B151" s="305">
        <v>41714</v>
      </c>
      <c r="C151" s="299">
        <v>765</v>
      </c>
      <c r="D151" s="299">
        <v>7.14</v>
      </c>
      <c r="E151" s="299">
        <v>7.4</v>
      </c>
      <c r="F151" s="299">
        <v>0.34</v>
      </c>
      <c r="G151" s="303">
        <v>2.5982328995999998E-3</v>
      </c>
      <c r="H151" s="303">
        <v>0.01</v>
      </c>
      <c r="I151" s="303">
        <v>5.0000000000000001E-3</v>
      </c>
      <c r="K151" s="303">
        <v>0.20300000000000001</v>
      </c>
      <c r="L151" s="303">
        <v>1.7999999999999999E-2</v>
      </c>
      <c r="M151" s="303">
        <v>103</v>
      </c>
      <c r="N151" s="303">
        <v>0.27479999999999999</v>
      </c>
      <c r="O151" s="303">
        <v>0.20200000000000001</v>
      </c>
      <c r="P151" s="358">
        <v>0.57899999999999996</v>
      </c>
      <c r="Q151" s="303">
        <v>1.4999999999999999E-2</v>
      </c>
      <c r="R151" s="303">
        <v>42.7</v>
      </c>
      <c r="S151" s="358">
        <v>0.17299999999999999</v>
      </c>
      <c r="T151" s="303">
        <v>3.0000000000000001E-3</v>
      </c>
      <c r="W151" s="303">
        <v>1.6</v>
      </c>
      <c r="X151" s="303">
        <v>18.824543965824141</v>
      </c>
      <c r="Y151" s="303">
        <v>4.0999999999999996</v>
      </c>
      <c r="Z151" s="303">
        <v>13.07</v>
      </c>
      <c r="AA151" s="303">
        <v>4</v>
      </c>
      <c r="AB151" s="303">
        <v>0.42299999999999999</v>
      </c>
      <c r="AC151" s="303">
        <v>2E-3</v>
      </c>
      <c r="AD151" s="302">
        <f t="shared" si="64"/>
        <v>433.38362079166671</v>
      </c>
      <c r="AE151" s="306">
        <v>535.67964158333336</v>
      </c>
    </row>
    <row r="152" spans="1:31" x14ac:dyDescent="0.25">
      <c r="A152" s="304" t="s">
        <v>4168</v>
      </c>
      <c r="B152" s="305">
        <v>41716</v>
      </c>
      <c r="C152" s="299">
        <v>815</v>
      </c>
      <c r="D152" s="299">
        <v>7.19</v>
      </c>
      <c r="E152" s="299">
        <v>5.2</v>
      </c>
      <c r="F152" s="299">
        <v>0.98</v>
      </c>
      <c r="G152" s="303">
        <v>1E-3</v>
      </c>
      <c r="H152" s="303">
        <v>0.02</v>
      </c>
      <c r="I152" s="303">
        <v>8.0000000000000002E-3</v>
      </c>
      <c r="K152" s="303">
        <v>0.19800000000000001</v>
      </c>
      <c r="L152" s="303">
        <v>2.3E-2</v>
      </c>
      <c r="M152" s="303">
        <v>89.2</v>
      </c>
      <c r="N152" s="303">
        <v>0.20100000000000001</v>
      </c>
      <c r="O152" s="303">
        <v>0.115</v>
      </c>
      <c r="P152" s="358">
        <v>2.89</v>
      </c>
      <c r="Q152" s="303">
        <v>1.6E-2</v>
      </c>
      <c r="R152" s="303">
        <v>49.1</v>
      </c>
      <c r="S152" s="358">
        <v>7.3999999999999996E-2</v>
      </c>
      <c r="T152" s="303">
        <v>4.0000000000000001E-3</v>
      </c>
      <c r="W152" s="303">
        <v>1.8</v>
      </c>
      <c r="X152" s="303">
        <v>22.910325667497332</v>
      </c>
      <c r="Y152" s="303">
        <v>5.2</v>
      </c>
      <c r="Z152" s="303">
        <v>12.962</v>
      </c>
      <c r="AA152" s="303">
        <v>9.6</v>
      </c>
      <c r="AB152" s="303">
        <v>0.52700000000000002</v>
      </c>
      <c r="AC152" s="303">
        <v>0.02</v>
      </c>
      <c r="AD152" s="302">
        <f t="shared" si="64"/>
        <v>440.51729645833331</v>
      </c>
      <c r="AE152" s="306">
        <v>558.05259291666653</v>
      </c>
    </row>
    <row r="153" spans="1:31" x14ac:dyDescent="0.25">
      <c r="A153" s="304" t="s">
        <v>2238</v>
      </c>
      <c r="B153" s="305" t="s">
        <v>4169</v>
      </c>
      <c r="C153" s="299">
        <v>807</v>
      </c>
      <c r="D153" s="299">
        <v>7.23</v>
      </c>
      <c r="E153" s="299">
        <v>4.7</v>
      </c>
      <c r="F153" s="299">
        <v>1.01</v>
      </c>
      <c r="G153" s="303">
        <v>1E-3</v>
      </c>
      <c r="H153" s="303">
        <v>1.18</v>
      </c>
      <c r="I153" s="359">
        <v>1.4E-2</v>
      </c>
      <c r="J153" s="303" t="s">
        <v>33</v>
      </c>
      <c r="K153" s="303">
        <v>0.02</v>
      </c>
      <c r="L153" s="303">
        <v>0.18099999999999999</v>
      </c>
      <c r="M153" s="303">
        <v>109.9</v>
      </c>
      <c r="N153" s="303">
        <v>0.81</v>
      </c>
      <c r="O153" s="303">
        <v>0.52</v>
      </c>
      <c r="P153" s="358">
        <v>6.97</v>
      </c>
      <c r="Q153" s="303">
        <v>4.2000000000000003E-2</v>
      </c>
      <c r="R153" s="303">
        <v>61.5</v>
      </c>
      <c r="S153" s="303">
        <v>4.2999999999999997E-2</v>
      </c>
      <c r="T153" s="303">
        <v>1E-3</v>
      </c>
      <c r="U153" s="303">
        <v>0</v>
      </c>
      <c r="W153" s="303">
        <v>4.5</v>
      </c>
      <c r="X153" s="303">
        <v>11.701165396938412</v>
      </c>
      <c r="Y153" s="303">
        <v>32.9</v>
      </c>
      <c r="Z153" s="303">
        <v>126</v>
      </c>
      <c r="AA153" s="303">
        <v>46.4</v>
      </c>
      <c r="AB153" s="303">
        <v>0.44</v>
      </c>
      <c r="AC153" s="303">
        <v>1.9999999999999997E-2</v>
      </c>
      <c r="AD153" s="302">
        <f t="shared" si="64"/>
        <v>609.84963037499995</v>
      </c>
      <c r="AE153" s="306">
        <v>533.13726075</v>
      </c>
    </row>
    <row r="154" spans="1:31" x14ac:dyDescent="0.25">
      <c r="A154" s="304" t="s">
        <v>4171</v>
      </c>
      <c r="B154" s="305">
        <v>41714</v>
      </c>
      <c r="C154" s="299">
        <v>783.6</v>
      </c>
      <c r="D154" s="299">
        <v>7.21</v>
      </c>
      <c r="E154" s="299">
        <v>6</v>
      </c>
      <c r="F154" s="299">
        <v>0.31</v>
      </c>
      <c r="G154" s="303">
        <v>3.9367114383999993E-3</v>
      </c>
      <c r="H154" s="303">
        <v>0.17</v>
      </c>
      <c r="I154" s="359">
        <v>1.4E-2</v>
      </c>
      <c r="K154" s="303">
        <v>0.224</v>
      </c>
      <c r="L154" s="303">
        <v>2.5999999999999999E-2</v>
      </c>
      <c r="M154" s="303">
        <v>102</v>
      </c>
      <c r="N154" s="303">
        <v>0.23849999999999999</v>
      </c>
      <c r="O154" s="303">
        <v>7.2999999999999995E-2</v>
      </c>
      <c r="P154" s="358">
        <v>4.1900000000000004</v>
      </c>
      <c r="Q154" s="303">
        <v>1.7000000000000001E-2</v>
      </c>
      <c r="R154" s="303">
        <v>48</v>
      </c>
      <c r="S154" s="358">
        <v>0.13</v>
      </c>
      <c r="T154" s="303">
        <v>0.01</v>
      </c>
      <c r="W154" s="303">
        <v>2</v>
      </c>
      <c r="X154" s="303">
        <v>25.11365297258811</v>
      </c>
      <c r="Y154" s="303">
        <v>5.5</v>
      </c>
      <c r="Z154" s="303">
        <v>21</v>
      </c>
      <c r="AA154" s="303">
        <v>4</v>
      </c>
      <c r="AB154" s="303">
        <v>0.68100000000000005</v>
      </c>
      <c r="AC154" s="303">
        <v>1.2E-2</v>
      </c>
      <c r="AD154" s="302">
        <f t="shared" si="64"/>
        <v>467.26567716666671</v>
      </c>
      <c r="AE154" s="306">
        <v>568.47635433333335</v>
      </c>
    </row>
    <row r="155" spans="1:31" x14ac:dyDescent="0.25">
      <c r="A155" s="304" t="s">
        <v>4173</v>
      </c>
      <c r="B155" s="305">
        <v>41713</v>
      </c>
      <c r="C155" s="299">
        <v>1945</v>
      </c>
      <c r="D155" s="299">
        <v>6.55</v>
      </c>
      <c r="E155" s="299">
        <v>6.5</v>
      </c>
      <c r="F155" s="299">
        <v>1.67</v>
      </c>
      <c r="G155" s="303">
        <v>4.6682873856E-3</v>
      </c>
      <c r="H155" s="303">
        <v>0.69</v>
      </c>
      <c r="I155" s="303">
        <v>8.0000000000000002E-3</v>
      </c>
      <c r="K155" s="303">
        <v>1.6E-2</v>
      </c>
      <c r="L155" s="303">
        <v>0.64500000000000002</v>
      </c>
      <c r="M155" s="303">
        <v>94</v>
      </c>
      <c r="N155" s="303">
        <v>5.5259999999999998</v>
      </c>
      <c r="O155" s="303">
        <v>1.3</v>
      </c>
      <c r="P155" s="358">
        <v>5.077</v>
      </c>
      <c r="Q155" s="303">
        <v>0.46400000000000002</v>
      </c>
      <c r="R155" s="303">
        <v>69.099999999999994</v>
      </c>
      <c r="S155" s="358">
        <v>0.28499999999999998</v>
      </c>
      <c r="T155" s="303">
        <v>1E-3</v>
      </c>
      <c r="U155" s="303">
        <v>2.0649999999999999</v>
      </c>
      <c r="W155" s="303">
        <v>3.3</v>
      </c>
      <c r="X155" s="303">
        <v>10.824112780348878</v>
      </c>
      <c r="Y155" s="358">
        <v>274</v>
      </c>
      <c r="Z155" s="303">
        <v>390</v>
      </c>
      <c r="AA155" s="303">
        <v>119</v>
      </c>
      <c r="AB155" s="303">
        <v>0.83799999999999997</v>
      </c>
      <c r="AC155" s="303">
        <v>4.0000000000000001E-3</v>
      </c>
      <c r="AD155" s="302">
        <f t="shared" si="64"/>
        <v>1343.7010004583333</v>
      </c>
      <c r="AE155" s="306">
        <v>997.37600091666673</v>
      </c>
    </row>
    <row r="156" spans="1:31" x14ac:dyDescent="0.25">
      <c r="A156" s="304" t="s">
        <v>2217</v>
      </c>
      <c r="B156" s="305" t="s">
        <v>4056</v>
      </c>
      <c r="C156" s="299">
        <v>1059</v>
      </c>
      <c r="D156" s="299">
        <v>7.22</v>
      </c>
      <c r="E156" s="299">
        <v>5.9</v>
      </c>
      <c r="F156" s="299">
        <v>0.2</v>
      </c>
      <c r="G156" s="303">
        <v>1E-3</v>
      </c>
      <c r="H156" s="303">
        <v>0.3</v>
      </c>
      <c r="I156" s="359">
        <v>1.9E-2</v>
      </c>
      <c r="J156" s="303" t="s">
        <v>33</v>
      </c>
      <c r="K156" s="303">
        <v>2.1999999999999999E-2</v>
      </c>
      <c r="L156" s="303">
        <v>0.106</v>
      </c>
      <c r="M156" s="303">
        <v>126.6</v>
      </c>
      <c r="N156" s="303">
        <v>0.42</v>
      </c>
      <c r="O156" s="303">
        <v>0.26</v>
      </c>
      <c r="P156" s="358">
        <v>7.44</v>
      </c>
      <c r="Q156" s="303">
        <v>3.5999999999999997E-2</v>
      </c>
      <c r="R156" s="303">
        <v>69.7</v>
      </c>
      <c r="S156" s="358">
        <v>0.27700000000000002</v>
      </c>
      <c r="T156" s="303">
        <v>1E-3</v>
      </c>
      <c r="U156" s="303">
        <v>0</v>
      </c>
      <c r="W156" s="303">
        <v>3</v>
      </c>
      <c r="X156" s="303">
        <v>13.925884229263083</v>
      </c>
      <c r="Y156" s="303">
        <v>24.4</v>
      </c>
      <c r="Z156" s="303">
        <v>149</v>
      </c>
      <c r="AA156" s="303">
        <v>49.2</v>
      </c>
      <c r="AB156" s="303">
        <v>0.65</v>
      </c>
      <c r="AC156" s="303">
        <v>2.0000000000000018E-3</v>
      </c>
      <c r="AD156" s="302">
        <f t="shared" si="64"/>
        <v>678.76591462500016</v>
      </c>
      <c r="AE156" s="306">
        <v>595.67982925000013</v>
      </c>
    </row>
    <row r="157" spans="1:31" x14ac:dyDescent="0.25">
      <c r="A157" s="304" t="s">
        <v>2340</v>
      </c>
      <c r="B157" s="305">
        <v>41178</v>
      </c>
      <c r="C157" s="299">
        <v>4657</v>
      </c>
      <c r="D157" s="299">
        <v>6.72</v>
      </c>
      <c r="E157" s="299">
        <v>6.4</v>
      </c>
      <c r="F157" s="299">
        <v>6.81</v>
      </c>
      <c r="G157" s="303">
        <v>1E-3</v>
      </c>
      <c r="H157" s="303">
        <v>6.55</v>
      </c>
      <c r="I157" s="303">
        <v>4.0000000000000001E-3</v>
      </c>
      <c r="J157" s="303">
        <v>0.04</v>
      </c>
      <c r="K157" s="303">
        <v>5.0000000000000001E-3</v>
      </c>
      <c r="L157" s="303">
        <v>1.373</v>
      </c>
      <c r="M157" s="303">
        <v>197</v>
      </c>
      <c r="N157" s="303">
        <v>5.6</v>
      </c>
      <c r="O157" s="303">
        <v>0.5</v>
      </c>
      <c r="P157" s="303">
        <v>1.7999999999999999E-2</v>
      </c>
      <c r="Q157" s="303">
        <v>0.747</v>
      </c>
      <c r="R157" s="303">
        <v>233</v>
      </c>
      <c r="S157" s="358">
        <v>5.5E-2</v>
      </c>
      <c r="T157" s="303">
        <v>4.4999999999999998E-2</v>
      </c>
      <c r="W157" s="303">
        <v>12.1</v>
      </c>
      <c r="X157" s="303">
        <v>6.8452887148451413</v>
      </c>
      <c r="Y157" s="358">
        <v>538</v>
      </c>
      <c r="Z157" s="358">
        <v>1800</v>
      </c>
      <c r="AA157" s="303">
        <v>1022</v>
      </c>
      <c r="AB157" s="303">
        <v>1.704</v>
      </c>
      <c r="AD157" s="302">
        <f t="shared" si="64"/>
        <v>3184.9651242499999</v>
      </c>
      <c r="AE157" s="306">
        <v>794.74824849999993</v>
      </c>
    </row>
    <row r="158" spans="1:31" x14ac:dyDescent="0.25">
      <c r="A158" s="304" t="s">
        <v>2350</v>
      </c>
      <c r="B158" s="305">
        <v>41210</v>
      </c>
      <c r="C158" s="299">
        <v>1119</v>
      </c>
      <c r="D158" s="299">
        <v>7.38</v>
      </c>
      <c r="E158" s="299">
        <v>6.2</v>
      </c>
      <c r="F158" s="299">
        <v>5.07</v>
      </c>
      <c r="G158" s="303">
        <v>1E-3</v>
      </c>
      <c r="H158" s="303">
        <v>0</v>
      </c>
      <c r="I158" s="303">
        <v>1E-3</v>
      </c>
      <c r="J158" s="303">
        <v>0.11</v>
      </c>
      <c r="K158" s="303">
        <v>0.14799999999999999</v>
      </c>
      <c r="L158" s="303">
        <v>8.5000000000000006E-2</v>
      </c>
      <c r="M158" s="303">
        <v>127</v>
      </c>
      <c r="N158" s="303">
        <v>90</v>
      </c>
      <c r="O158" s="303">
        <v>0.18</v>
      </c>
      <c r="P158" s="303">
        <v>5.3999999999999999E-2</v>
      </c>
      <c r="Q158" s="303">
        <v>1.7999999999999999E-2</v>
      </c>
      <c r="R158" s="303">
        <v>36.4</v>
      </c>
      <c r="S158" s="303">
        <v>1E-3</v>
      </c>
      <c r="T158" s="303">
        <v>1E-3</v>
      </c>
      <c r="W158" s="303">
        <v>8.8000000000000007</v>
      </c>
      <c r="X158" s="303">
        <v>9.6261872552509793</v>
      </c>
      <c r="Y158" s="303">
        <v>48.8</v>
      </c>
      <c r="Z158" s="303">
        <v>111</v>
      </c>
      <c r="AA158" s="303">
        <v>63.4</v>
      </c>
      <c r="AB158" s="303">
        <v>0.38600000000000001</v>
      </c>
      <c r="AD158" s="302">
        <f t="shared" si="64"/>
        <v>646.17563237499985</v>
      </c>
      <c r="AE158" s="306">
        <v>447.71326475000001</v>
      </c>
    </row>
    <row r="159" spans="1:31" x14ac:dyDescent="0.25">
      <c r="A159" s="304" t="s">
        <v>2334</v>
      </c>
      <c r="B159" s="305">
        <v>41097</v>
      </c>
      <c r="C159" s="299">
        <v>836</v>
      </c>
      <c r="D159" s="299">
        <v>7.27</v>
      </c>
      <c r="E159" s="299">
        <v>9.3000000000000007</v>
      </c>
      <c r="F159" s="299">
        <v>0.59</v>
      </c>
      <c r="G159" s="303">
        <v>6.0999999999999999E-2</v>
      </c>
      <c r="H159" s="303">
        <v>0.04</v>
      </c>
      <c r="I159" s="303">
        <v>1E-3</v>
      </c>
      <c r="K159" s="303">
        <v>3.5000000000000003E-2</v>
      </c>
      <c r="L159" s="303">
        <v>6.6000000000000003E-2</v>
      </c>
      <c r="M159" s="303">
        <v>76.5</v>
      </c>
      <c r="N159" s="303">
        <v>1.03</v>
      </c>
      <c r="O159" s="303">
        <v>0.14000000000000001</v>
      </c>
      <c r="P159" s="358">
        <v>4.84</v>
      </c>
      <c r="Q159" s="303">
        <v>3.0000000000000001E-3</v>
      </c>
      <c r="R159" s="303">
        <v>38.700000000000003</v>
      </c>
      <c r="S159" s="358">
        <v>0.99099999999999999</v>
      </c>
      <c r="T159" s="303">
        <v>1E-3</v>
      </c>
      <c r="W159" s="303">
        <v>2.2000000000000002</v>
      </c>
      <c r="X159" s="303">
        <v>8.5138278390886448</v>
      </c>
      <c r="Y159" s="303">
        <v>37.6</v>
      </c>
      <c r="Z159" s="303">
        <v>63.4</v>
      </c>
      <c r="AA159" s="303">
        <v>22.3</v>
      </c>
      <c r="AB159" s="303">
        <v>0.34399999999999997</v>
      </c>
      <c r="AC159" s="303">
        <v>1.4999999999999999E-2</v>
      </c>
      <c r="AD159" s="302">
        <f t="shared" si="64"/>
        <v>483.92596404166659</v>
      </c>
      <c r="AE159" s="306">
        <v>518.89992808333329</v>
      </c>
    </row>
    <row r="160" spans="1:31" x14ac:dyDescent="0.25">
      <c r="A160" s="304" t="s">
        <v>2392</v>
      </c>
      <c r="B160" s="305">
        <v>41331</v>
      </c>
      <c r="C160" s="299">
        <v>84</v>
      </c>
      <c r="D160" s="299">
        <v>7.9</v>
      </c>
      <c r="E160" s="299">
        <v>3.9</v>
      </c>
      <c r="F160" s="299">
        <v>5.78</v>
      </c>
      <c r="G160" s="303">
        <v>1.0999999999999999E-2</v>
      </c>
      <c r="H160" s="303">
        <v>0.02</v>
      </c>
      <c r="I160" s="303">
        <v>1E-3</v>
      </c>
      <c r="K160" s="303">
        <v>2.8000000000000001E-2</v>
      </c>
      <c r="L160" s="303">
        <v>2.1999999999999999E-2</v>
      </c>
      <c r="M160" s="303">
        <v>8.6</v>
      </c>
      <c r="N160" s="303">
        <v>2</v>
      </c>
      <c r="O160" s="303">
        <v>0.14000000000000001</v>
      </c>
      <c r="P160" s="303">
        <v>1.4999999999999999E-2</v>
      </c>
      <c r="Q160" s="303">
        <v>1.0999999999999999E-2</v>
      </c>
      <c r="R160" s="303">
        <v>2.1</v>
      </c>
      <c r="S160" s="358">
        <v>0.188</v>
      </c>
      <c r="T160" s="303">
        <v>1E-3</v>
      </c>
      <c r="U160" s="303">
        <v>0.14000000000000001</v>
      </c>
      <c r="W160" s="303">
        <v>1.5</v>
      </c>
      <c r="X160" s="303">
        <v>1.7968882876468495</v>
      </c>
      <c r="Y160" s="303">
        <v>3.5</v>
      </c>
      <c r="Z160" s="303">
        <v>8.6999999999999993</v>
      </c>
      <c r="AB160" s="303">
        <v>1.4E-2</v>
      </c>
      <c r="AC160" s="303">
        <v>1.85</v>
      </c>
      <c r="AD160" s="302">
        <f t="shared" si="64"/>
        <v>44.895022958333335</v>
      </c>
      <c r="AE160" s="306">
        <v>36.356045916666666</v>
      </c>
    </row>
    <row r="161" spans="1:31" s="356" customFormat="1" x14ac:dyDescent="0.25">
      <c r="A161" s="353" t="s">
        <v>4228</v>
      </c>
      <c r="B161" s="354"/>
      <c r="C161" s="356">
        <v>1665</v>
      </c>
      <c r="G161" s="354"/>
      <c r="H161" s="354"/>
      <c r="I161" s="354">
        <v>6.0000000000000001E-3</v>
      </c>
      <c r="J161" s="354"/>
      <c r="K161" s="354"/>
      <c r="L161" s="354">
        <v>0.29799999999999999</v>
      </c>
      <c r="M161" s="354">
        <v>47.3</v>
      </c>
      <c r="N161" s="354">
        <v>75</v>
      </c>
      <c r="O161" s="354">
        <v>0.52</v>
      </c>
      <c r="P161" s="354">
        <v>0.02</v>
      </c>
      <c r="Q161" s="354"/>
      <c r="R161" s="354">
        <v>29.3</v>
      </c>
      <c r="S161" s="354">
        <v>7.0000000000000001E-3</v>
      </c>
      <c r="T161" s="354"/>
      <c r="U161" s="354">
        <v>1.5</v>
      </c>
      <c r="V161" s="354"/>
      <c r="W161" s="354">
        <v>3.2</v>
      </c>
      <c r="X161" s="354"/>
      <c r="Y161" s="358">
        <v>356</v>
      </c>
      <c r="Z161" s="354">
        <v>80</v>
      </c>
      <c r="AA161" s="354"/>
      <c r="AB161" s="354"/>
      <c r="AC161" s="354"/>
      <c r="AD161" s="302">
        <f t="shared" ref="AD161:AD182" si="65">O161+N161+U161+V161+Z161+0.5*AE161+L161+M161+P161+W161+R161+Y161</f>
        <v>1092.6379999999999</v>
      </c>
      <c r="AE161" s="354">
        <v>999</v>
      </c>
    </row>
    <row r="162" spans="1:31" s="356" customFormat="1" x14ac:dyDescent="0.25">
      <c r="A162" s="353" t="s">
        <v>4229</v>
      </c>
      <c r="B162" s="354"/>
      <c r="C162" s="356">
        <v>1254</v>
      </c>
      <c r="G162" s="354"/>
      <c r="H162" s="354"/>
      <c r="I162" s="354">
        <v>0.02</v>
      </c>
      <c r="J162" s="354"/>
      <c r="K162" s="354"/>
      <c r="L162" s="354">
        <v>0.17499999999999999</v>
      </c>
      <c r="M162" s="354">
        <v>48.6</v>
      </c>
      <c r="N162" s="354">
        <v>3.2</v>
      </c>
      <c r="O162" s="354">
        <v>0.36</v>
      </c>
      <c r="P162" s="354">
        <v>9.4E-2</v>
      </c>
      <c r="Q162" s="354"/>
      <c r="R162" s="354">
        <v>29.3</v>
      </c>
      <c r="S162" s="354">
        <v>2E-3</v>
      </c>
      <c r="T162" s="354"/>
      <c r="U162" s="354"/>
      <c r="V162" s="354"/>
      <c r="W162" s="354">
        <v>3.3</v>
      </c>
      <c r="X162" s="354"/>
      <c r="Y162" s="358">
        <v>202</v>
      </c>
      <c r="Z162" s="354">
        <v>62</v>
      </c>
      <c r="AA162" s="354"/>
      <c r="AB162" s="354"/>
      <c r="AC162" s="354"/>
      <c r="AD162" s="302">
        <f t="shared" si="65"/>
        <v>721.029</v>
      </c>
      <c r="AE162" s="354">
        <v>744</v>
      </c>
    </row>
    <row r="163" spans="1:31" x14ac:dyDescent="0.25">
      <c r="A163" s="322" t="s">
        <v>4231</v>
      </c>
      <c r="C163" s="299">
        <v>1630</v>
      </c>
      <c r="I163" s="303">
        <v>2E-3</v>
      </c>
      <c r="L163" s="303">
        <v>0.59799999999999998</v>
      </c>
      <c r="M163" s="303">
        <v>188</v>
      </c>
      <c r="N163" s="303">
        <v>3.2</v>
      </c>
      <c r="O163" s="303">
        <v>1.18</v>
      </c>
      <c r="P163" s="358">
        <v>0.51800000000000002</v>
      </c>
      <c r="R163" s="303">
        <v>90.3</v>
      </c>
      <c r="S163" s="358">
        <v>0.41499999999999998</v>
      </c>
      <c r="W163" s="303">
        <v>3.5</v>
      </c>
      <c r="Y163" s="303">
        <v>63.7</v>
      </c>
      <c r="Z163" s="358">
        <v>537</v>
      </c>
      <c r="AD163" s="302">
        <f t="shared" si="65"/>
        <v>1156.4960000000001</v>
      </c>
      <c r="AE163" s="303">
        <v>537</v>
      </c>
    </row>
    <row r="164" spans="1:31" x14ac:dyDescent="0.25">
      <c r="A164" s="322" t="s">
        <v>4233</v>
      </c>
      <c r="C164" s="299">
        <v>1814</v>
      </c>
      <c r="I164" s="303">
        <v>5.0000000000000001E-3</v>
      </c>
      <c r="L164" s="303">
        <v>0.20599999999999999</v>
      </c>
      <c r="M164" s="303">
        <v>63.4</v>
      </c>
      <c r="N164" s="303">
        <v>2.2000000000000002</v>
      </c>
      <c r="O164" s="303">
        <v>0.15</v>
      </c>
      <c r="P164" s="303">
        <v>8.9999999999999993E-3</v>
      </c>
      <c r="R164" s="303">
        <v>46.3</v>
      </c>
      <c r="S164" s="358">
        <v>0.79900000000000004</v>
      </c>
      <c r="U164" s="303">
        <v>2.9</v>
      </c>
      <c r="W164" s="303">
        <v>2.8</v>
      </c>
      <c r="Y164" s="358">
        <v>336</v>
      </c>
      <c r="Z164" s="303">
        <v>255</v>
      </c>
      <c r="AD164" s="302">
        <f t="shared" si="65"/>
        <v>1198.9649999999999</v>
      </c>
      <c r="AE164" s="303">
        <v>980</v>
      </c>
    </row>
    <row r="165" spans="1:31" x14ac:dyDescent="0.25">
      <c r="A165" s="322" t="s">
        <v>4235</v>
      </c>
      <c r="C165" s="299">
        <v>1896</v>
      </c>
      <c r="I165" s="303">
        <v>6.0000000000000001E-3</v>
      </c>
      <c r="M165" s="303">
        <v>136</v>
      </c>
      <c r="N165" s="303">
        <v>4.4000000000000004</v>
      </c>
      <c r="O165" s="303">
        <v>0.27</v>
      </c>
      <c r="P165" s="358">
        <v>0.31</v>
      </c>
      <c r="R165" s="303">
        <v>91.8</v>
      </c>
      <c r="S165" s="358">
        <v>2.5569999999999999</v>
      </c>
      <c r="W165" s="303">
        <v>2.7</v>
      </c>
      <c r="Y165" s="303">
        <v>187</v>
      </c>
      <c r="Z165" s="303">
        <v>422</v>
      </c>
      <c r="AD165" s="302">
        <f>O165+N165+U165+V165+Z165+0.5*AE165+L165+M165+P165+W165+R165+Y165</f>
        <v>1229.48</v>
      </c>
      <c r="AE165" s="303">
        <v>770</v>
      </c>
    </row>
    <row r="166" spans="1:31" x14ac:dyDescent="0.25">
      <c r="A166" s="322" t="s">
        <v>4237</v>
      </c>
      <c r="C166" s="299">
        <v>1228</v>
      </c>
      <c r="I166" s="303">
        <v>1E-3</v>
      </c>
      <c r="M166" s="303">
        <v>56</v>
      </c>
      <c r="N166" s="303">
        <v>1.1000000000000001</v>
      </c>
      <c r="O166" s="303">
        <v>0.45</v>
      </c>
      <c r="P166" s="303">
        <v>5.0000000000000001E-3</v>
      </c>
      <c r="R166" s="303">
        <v>38.5</v>
      </c>
      <c r="S166" s="358">
        <v>0.15</v>
      </c>
      <c r="U166" s="303">
        <v>0.1</v>
      </c>
      <c r="W166" s="303">
        <v>2.5</v>
      </c>
      <c r="Y166" s="358">
        <v>211</v>
      </c>
      <c r="Z166" s="303">
        <v>126</v>
      </c>
      <c r="AD166" s="302">
        <f t="shared" si="65"/>
        <v>826.15499999999997</v>
      </c>
      <c r="AE166" s="303">
        <v>781</v>
      </c>
    </row>
    <row r="167" spans="1:31" x14ac:dyDescent="0.25">
      <c r="A167" s="322" t="s">
        <v>4239</v>
      </c>
      <c r="C167" s="299">
        <v>2244</v>
      </c>
      <c r="I167" s="303">
        <v>8.0000000000000002E-3</v>
      </c>
      <c r="M167" s="303">
        <v>179</v>
      </c>
      <c r="N167" s="303">
        <v>1.3</v>
      </c>
      <c r="P167" s="358">
        <v>0.621</v>
      </c>
      <c r="R167" s="303">
        <v>139</v>
      </c>
      <c r="S167" s="358">
        <v>1.079</v>
      </c>
      <c r="U167" s="303">
        <v>2.6</v>
      </c>
      <c r="W167" s="303">
        <v>4.7</v>
      </c>
      <c r="Y167" s="303">
        <v>142</v>
      </c>
      <c r="Z167" s="358">
        <v>603</v>
      </c>
      <c r="AD167" s="302">
        <f t="shared" si="65"/>
        <v>1542.7210000000002</v>
      </c>
      <c r="AE167" s="303">
        <v>941</v>
      </c>
    </row>
    <row r="168" spans="1:31" x14ac:dyDescent="0.25">
      <c r="A168" s="322" t="s">
        <v>4241</v>
      </c>
      <c r="C168" s="299">
        <v>1616</v>
      </c>
      <c r="I168" s="303">
        <v>3.0000000000000001E-3</v>
      </c>
      <c r="M168" s="303">
        <v>54.4</v>
      </c>
      <c r="N168" s="303">
        <v>6.1</v>
      </c>
      <c r="O168" s="303">
        <v>0.15</v>
      </c>
      <c r="P168" s="303">
        <v>0.107</v>
      </c>
      <c r="R168" s="303">
        <v>44.9</v>
      </c>
      <c r="S168" s="358">
        <v>0.19600000000000001</v>
      </c>
      <c r="W168" s="303">
        <v>2.6</v>
      </c>
      <c r="Y168" s="358">
        <v>214</v>
      </c>
      <c r="Z168" s="303">
        <v>178</v>
      </c>
      <c r="AD168" s="302">
        <f t="shared" si="65"/>
        <v>845.25699999999995</v>
      </c>
      <c r="AE168" s="303">
        <v>690</v>
      </c>
    </row>
    <row r="169" spans="1:31" x14ac:dyDescent="0.25">
      <c r="A169" s="322" t="s">
        <v>4243</v>
      </c>
      <c r="C169" s="299">
        <v>2274</v>
      </c>
      <c r="I169" s="303">
        <v>7.0000000000000001E-3</v>
      </c>
      <c r="L169" s="303">
        <v>0.30299999999999999</v>
      </c>
      <c r="M169" s="303">
        <v>5.5</v>
      </c>
      <c r="N169" s="303">
        <v>14.3</v>
      </c>
      <c r="O169" s="303">
        <v>1</v>
      </c>
      <c r="P169" s="303">
        <v>0.01</v>
      </c>
      <c r="R169" s="303">
        <v>2.2000000000000002</v>
      </c>
      <c r="S169" s="303">
        <v>3.0000000000000001E-3</v>
      </c>
      <c r="U169" s="303">
        <v>2.5</v>
      </c>
      <c r="W169" s="303">
        <v>1.7</v>
      </c>
      <c r="Y169" s="358">
        <v>559</v>
      </c>
      <c r="Z169" s="303">
        <v>284</v>
      </c>
      <c r="AD169" s="302">
        <f t="shared" si="65"/>
        <v>1461.0129999999999</v>
      </c>
      <c r="AE169" s="303">
        <v>1181</v>
      </c>
    </row>
    <row r="170" spans="1:31" x14ac:dyDescent="0.25">
      <c r="A170" s="322" t="s">
        <v>4245</v>
      </c>
      <c r="C170" s="299">
        <v>4180</v>
      </c>
      <c r="I170" s="303">
        <v>5.0000000000000001E-3</v>
      </c>
      <c r="L170" s="303">
        <v>0.30399999999999999</v>
      </c>
      <c r="M170" s="303">
        <v>243</v>
      </c>
      <c r="N170" s="303">
        <v>7.2</v>
      </c>
      <c r="P170" s="303">
        <v>4.0000000000000001E-3</v>
      </c>
      <c r="R170" s="303">
        <v>214</v>
      </c>
      <c r="S170" s="303">
        <v>6.0000000000000001E-3</v>
      </c>
      <c r="W170" s="303">
        <v>4.0999999999999996</v>
      </c>
      <c r="Y170" s="358">
        <v>584</v>
      </c>
      <c r="Z170" s="358">
        <v>1540</v>
      </c>
      <c r="AD170" s="302">
        <f t="shared" si="65"/>
        <v>3312.6079999999997</v>
      </c>
      <c r="AE170" s="303">
        <v>1440</v>
      </c>
    </row>
    <row r="171" spans="1:31" x14ac:dyDescent="0.25">
      <c r="A171" s="322" t="s">
        <v>4247</v>
      </c>
      <c r="C171" s="299">
        <v>3851</v>
      </c>
      <c r="I171" s="303">
        <v>1E-3</v>
      </c>
      <c r="L171" s="303">
        <v>0.19400000000000001</v>
      </c>
      <c r="M171" s="303">
        <v>370</v>
      </c>
      <c r="N171" s="303">
        <v>7.6</v>
      </c>
      <c r="P171" s="303">
        <v>3.0000000000000001E-3</v>
      </c>
      <c r="R171" s="303">
        <v>288</v>
      </c>
      <c r="S171" s="303">
        <v>4.8000000000000001E-2</v>
      </c>
      <c r="W171" s="303">
        <v>4.5999999999999996</v>
      </c>
      <c r="Y171" s="358">
        <v>224</v>
      </c>
      <c r="Z171" s="358">
        <v>2139</v>
      </c>
      <c r="AD171" s="302">
        <f t="shared" si="65"/>
        <v>3270.8969999999999</v>
      </c>
      <c r="AE171" s="303">
        <v>475</v>
      </c>
    </row>
    <row r="172" spans="1:31" x14ac:dyDescent="0.25">
      <c r="A172" s="322" t="s">
        <v>4249</v>
      </c>
      <c r="C172" s="299">
        <v>1545</v>
      </c>
      <c r="I172" s="303">
        <v>1E-3</v>
      </c>
      <c r="L172" s="303">
        <v>0.28399999999999997</v>
      </c>
      <c r="M172" s="303">
        <v>83.1</v>
      </c>
      <c r="N172" s="303">
        <v>20.7</v>
      </c>
      <c r="O172" s="303">
        <v>0.43</v>
      </c>
      <c r="P172" s="358">
        <v>0.39500000000000002</v>
      </c>
      <c r="R172" s="303">
        <v>36.6</v>
      </c>
      <c r="S172" s="358">
        <v>0.127</v>
      </c>
      <c r="W172" s="303">
        <v>2.1</v>
      </c>
      <c r="Y172" s="358">
        <v>291</v>
      </c>
      <c r="Z172" s="303">
        <v>295</v>
      </c>
      <c r="AD172" s="302">
        <f t="shared" si="65"/>
        <v>1128.1089999999999</v>
      </c>
      <c r="AE172" s="303">
        <v>797</v>
      </c>
    </row>
    <row r="173" spans="1:31" x14ac:dyDescent="0.25">
      <c r="A173" s="322" t="s">
        <v>4251</v>
      </c>
      <c r="C173" s="299">
        <v>1257</v>
      </c>
      <c r="I173" s="303">
        <v>3.0000000000000001E-3</v>
      </c>
      <c r="L173" s="303">
        <v>0.20899999999999999</v>
      </c>
      <c r="M173" s="303">
        <v>5.9</v>
      </c>
      <c r="N173" s="303">
        <v>5.3</v>
      </c>
      <c r="O173" s="303">
        <v>0.84</v>
      </c>
      <c r="P173" s="303">
        <v>3.5000000000000003E-2</v>
      </c>
      <c r="R173" s="303">
        <v>2.5</v>
      </c>
      <c r="S173" s="303">
        <v>6.0000000000000001E-3</v>
      </c>
      <c r="W173" s="303">
        <v>1.1000000000000001</v>
      </c>
      <c r="Y173" s="358">
        <v>313</v>
      </c>
      <c r="Z173" s="303">
        <v>0.2</v>
      </c>
      <c r="AD173" s="302">
        <f t="shared" si="65"/>
        <v>771.08400000000006</v>
      </c>
      <c r="AE173" s="303">
        <v>884</v>
      </c>
    </row>
    <row r="174" spans="1:31" x14ac:dyDescent="0.25">
      <c r="A174" s="322" t="s">
        <v>4253</v>
      </c>
      <c r="C174" s="299">
        <v>2323</v>
      </c>
      <c r="I174" s="303">
        <v>7.0000000000000001E-3</v>
      </c>
      <c r="L174" s="303">
        <v>0.40100000000000002</v>
      </c>
      <c r="M174" s="303">
        <v>7.1</v>
      </c>
      <c r="N174" s="303">
        <v>21.4</v>
      </c>
      <c r="O174" s="303">
        <v>0.6</v>
      </c>
      <c r="P174" s="303">
        <v>2.8000000000000001E-2</v>
      </c>
      <c r="R174" s="303">
        <v>2.6</v>
      </c>
      <c r="S174" s="303">
        <v>8.9999999999999993E-3</v>
      </c>
      <c r="U174" s="303">
        <v>1.4</v>
      </c>
      <c r="W174" s="303">
        <v>1.9</v>
      </c>
      <c r="Y174" s="358">
        <v>541</v>
      </c>
      <c r="Z174" s="303">
        <v>255</v>
      </c>
      <c r="AD174" s="302">
        <f t="shared" si="65"/>
        <v>1437.9290000000001</v>
      </c>
      <c r="AE174" s="303">
        <v>1213</v>
      </c>
    </row>
    <row r="175" spans="1:31" x14ac:dyDescent="0.25">
      <c r="A175" s="322" t="s">
        <v>4255</v>
      </c>
      <c r="C175" s="299">
        <v>1653</v>
      </c>
      <c r="I175" s="303">
        <v>5.0000000000000001E-3</v>
      </c>
      <c r="L175" s="303">
        <v>0.11700000000000001</v>
      </c>
      <c r="M175" s="303">
        <v>188</v>
      </c>
      <c r="N175" s="303">
        <v>58.5</v>
      </c>
      <c r="O175" s="303">
        <v>0.14000000000000001</v>
      </c>
      <c r="P175" s="303">
        <v>4.0000000000000001E-3</v>
      </c>
      <c r="R175" s="303">
        <v>109</v>
      </c>
      <c r="S175" s="303">
        <v>2.7E-2</v>
      </c>
      <c r="U175" s="303">
        <v>1.1000000000000001</v>
      </c>
      <c r="W175" s="303">
        <v>2.6</v>
      </c>
      <c r="Y175" s="303">
        <v>30.4</v>
      </c>
      <c r="Z175" s="303">
        <v>474</v>
      </c>
      <c r="AD175" s="302">
        <f t="shared" si="65"/>
        <v>1165.8610000000001</v>
      </c>
      <c r="AE175" s="303">
        <v>604</v>
      </c>
    </row>
    <row r="176" spans="1:31" x14ac:dyDescent="0.25">
      <c r="A176" s="322" t="s">
        <v>4257</v>
      </c>
      <c r="C176" s="299">
        <v>1101</v>
      </c>
      <c r="I176" s="303">
        <v>2E-3</v>
      </c>
      <c r="L176" s="303">
        <v>7.1999999999999995E-2</v>
      </c>
      <c r="M176" s="303">
        <v>128</v>
      </c>
      <c r="N176" s="303">
        <v>54</v>
      </c>
      <c r="O176" s="303">
        <v>0.37</v>
      </c>
      <c r="P176" s="303">
        <v>8.0000000000000002E-3</v>
      </c>
      <c r="R176" s="303">
        <v>66.599999999999994</v>
      </c>
      <c r="U176" s="303">
        <v>0.7</v>
      </c>
      <c r="W176" s="303">
        <v>4.0999999999999996</v>
      </c>
      <c r="Y176" s="303">
        <v>17.399999999999999</v>
      </c>
      <c r="Z176" s="303">
        <v>162</v>
      </c>
      <c r="AD176" s="302">
        <f t="shared" si="65"/>
        <v>658.75000000000011</v>
      </c>
      <c r="AE176" s="303">
        <v>451</v>
      </c>
    </row>
    <row r="177" spans="1:31" x14ac:dyDescent="0.25">
      <c r="A177" s="322" t="s">
        <v>4259</v>
      </c>
      <c r="C177" s="299">
        <v>1295</v>
      </c>
      <c r="I177" s="303">
        <v>6.0000000000000001E-3</v>
      </c>
      <c r="L177" s="303">
        <v>0.17299999999999999</v>
      </c>
      <c r="M177" s="303">
        <v>102</v>
      </c>
      <c r="N177" s="303">
        <v>5.2</v>
      </c>
      <c r="O177" s="303">
        <v>0.13</v>
      </c>
      <c r="P177" s="358">
        <v>0.91500000000000004</v>
      </c>
      <c r="R177" s="303">
        <v>68</v>
      </c>
      <c r="S177" s="358">
        <v>1.5589999999999999</v>
      </c>
      <c r="W177" s="303">
        <v>2.7</v>
      </c>
      <c r="Y177" s="303">
        <v>137</v>
      </c>
      <c r="Z177" s="303">
        <v>279</v>
      </c>
      <c r="AD177" s="302">
        <f t="shared" si="65"/>
        <v>938.11799999999994</v>
      </c>
      <c r="AE177" s="303">
        <v>686</v>
      </c>
    </row>
    <row r="178" spans="1:31" x14ac:dyDescent="0.25">
      <c r="A178" s="322" t="s">
        <v>4261</v>
      </c>
      <c r="C178" s="299">
        <v>1573</v>
      </c>
      <c r="I178" s="303">
        <v>4.0000000000000001E-3</v>
      </c>
      <c r="L178" s="303">
        <v>0.16700000000000001</v>
      </c>
      <c r="M178" s="303">
        <v>141</v>
      </c>
      <c r="N178" s="303">
        <v>1.2</v>
      </c>
      <c r="O178" s="303">
        <v>0.16</v>
      </c>
      <c r="P178" s="303">
        <v>1E-3</v>
      </c>
      <c r="R178" s="303">
        <v>92</v>
      </c>
      <c r="S178" s="303">
        <v>1E-3</v>
      </c>
      <c r="W178" s="303">
        <v>2.4</v>
      </c>
      <c r="Y178" s="303">
        <v>111</v>
      </c>
      <c r="Z178" s="303">
        <v>397</v>
      </c>
      <c r="AD178" s="302">
        <f t="shared" si="65"/>
        <v>1081.9279999999999</v>
      </c>
      <c r="AE178" s="303">
        <v>674</v>
      </c>
    </row>
    <row r="179" spans="1:31" x14ac:dyDescent="0.25">
      <c r="A179" s="322" t="s">
        <v>4263</v>
      </c>
      <c r="C179" s="299">
        <v>2048</v>
      </c>
      <c r="I179" s="303">
        <v>8.9999999999999993E-3</v>
      </c>
      <c r="L179" s="303">
        <v>0.27900000000000003</v>
      </c>
      <c r="M179" s="303">
        <v>22.6</v>
      </c>
      <c r="N179" s="303">
        <v>36.5</v>
      </c>
      <c r="O179" s="303">
        <v>0.14000000000000001</v>
      </c>
      <c r="P179" s="303">
        <v>8.9999999999999993E-3</v>
      </c>
      <c r="R179" s="303">
        <v>24.7</v>
      </c>
      <c r="S179" s="358">
        <v>0.38300000000000001</v>
      </c>
      <c r="U179" s="303">
        <v>1.4</v>
      </c>
      <c r="W179" s="303">
        <v>1.6</v>
      </c>
      <c r="Y179" s="358">
        <v>448</v>
      </c>
      <c r="Z179" s="303">
        <v>135</v>
      </c>
      <c r="AD179" s="302">
        <f t="shared" si="65"/>
        <v>1273.2280000000001</v>
      </c>
      <c r="AE179" s="303">
        <v>1206</v>
      </c>
    </row>
    <row r="180" spans="1:31" x14ac:dyDescent="0.25">
      <c r="A180" s="322" t="s">
        <v>4265</v>
      </c>
      <c r="C180" s="299">
        <v>2504</v>
      </c>
      <c r="I180" s="358">
        <v>1.4999999999999999E-2</v>
      </c>
      <c r="L180" s="303">
        <v>0.33900000000000002</v>
      </c>
      <c r="M180" s="303">
        <v>35.1</v>
      </c>
      <c r="N180" s="303">
        <v>1.5</v>
      </c>
      <c r="O180" s="303">
        <v>0.2</v>
      </c>
      <c r="P180" s="358">
        <v>0.78700000000000003</v>
      </c>
      <c r="R180" s="303">
        <v>28.4</v>
      </c>
      <c r="S180" s="303">
        <v>4.3999999999999997E-2</v>
      </c>
      <c r="U180" s="303">
        <v>2.6</v>
      </c>
      <c r="W180" s="303">
        <v>3.6</v>
      </c>
      <c r="Y180" s="358">
        <v>545</v>
      </c>
      <c r="Z180" s="303">
        <v>338</v>
      </c>
      <c r="AD180" s="302">
        <f t="shared" si="65"/>
        <v>1643.5259999999998</v>
      </c>
      <c r="AE180" s="303">
        <v>1376</v>
      </c>
    </row>
    <row r="181" spans="1:31" x14ac:dyDescent="0.25">
      <c r="A181" s="322" t="s">
        <v>4267</v>
      </c>
      <c r="C181" s="299">
        <v>827</v>
      </c>
      <c r="I181" s="303">
        <v>5.0000000000000001E-3</v>
      </c>
      <c r="L181" s="303">
        <v>0.223</v>
      </c>
      <c r="M181" s="303">
        <v>64.900000000000006</v>
      </c>
      <c r="N181" s="303">
        <v>4.8</v>
      </c>
      <c r="O181" s="303">
        <v>0.11</v>
      </c>
      <c r="P181" s="303">
        <v>3.0000000000000001E-3</v>
      </c>
      <c r="R181" s="303">
        <v>39.799999999999997</v>
      </c>
      <c r="S181" s="358">
        <v>0.08</v>
      </c>
      <c r="W181" s="303">
        <v>3.2</v>
      </c>
      <c r="Y181" s="303">
        <v>83.4</v>
      </c>
      <c r="Z181" s="303">
        <v>25.1</v>
      </c>
      <c r="AD181" s="302">
        <f t="shared" si="65"/>
        <v>493.53600000000006</v>
      </c>
      <c r="AE181" s="303">
        <v>544</v>
      </c>
    </row>
    <row r="182" spans="1:31" x14ac:dyDescent="0.25">
      <c r="A182" s="322" t="s">
        <v>4269</v>
      </c>
      <c r="C182" s="299">
        <v>1398</v>
      </c>
      <c r="I182" s="358">
        <v>1.0999999999999999E-2</v>
      </c>
      <c r="L182" s="303">
        <v>0.35099999999999998</v>
      </c>
      <c r="M182" s="303">
        <v>84.7</v>
      </c>
      <c r="N182" s="303">
        <v>0.2</v>
      </c>
      <c r="O182" s="303">
        <v>0.25</v>
      </c>
      <c r="P182" s="358">
        <v>0.83199999999999996</v>
      </c>
      <c r="R182" s="303">
        <v>65.7</v>
      </c>
      <c r="S182" s="358">
        <v>6.4000000000000001E-2</v>
      </c>
      <c r="U182" s="303">
        <v>2.1</v>
      </c>
      <c r="W182" s="303">
        <v>3</v>
      </c>
      <c r="Y182" s="303">
        <v>179</v>
      </c>
      <c r="Z182" s="303">
        <v>104</v>
      </c>
      <c r="AD182" s="302">
        <f t="shared" si="65"/>
        <v>879.13300000000004</v>
      </c>
      <c r="AE182" s="303">
        <v>878</v>
      </c>
    </row>
    <row r="183" spans="1:31" x14ac:dyDescent="0.25">
      <c r="A183" s="322" t="s">
        <v>4271</v>
      </c>
    </row>
    <row r="184" spans="1:31" x14ac:dyDescent="0.25">
      <c r="A184" s="322" t="s">
        <v>4273</v>
      </c>
    </row>
    <row r="185" spans="1:31" x14ac:dyDescent="0.25">
      <c r="A185" s="322" t="s">
        <v>4275</v>
      </c>
    </row>
    <row r="186" spans="1:31" x14ac:dyDescent="0.25">
      <c r="A186" s="322" t="s">
        <v>4277</v>
      </c>
    </row>
    <row r="187" spans="1:31" x14ac:dyDescent="0.25">
      <c r="A187" s="322" t="s">
        <v>4279</v>
      </c>
    </row>
    <row r="188" spans="1:31" x14ac:dyDescent="0.25">
      <c r="A188" s="322" t="s">
        <v>4281</v>
      </c>
    </row>
    <row r="189" spans="1:31" x14ac:dyDescent="0.25">
      <c r="A189" s="323" t="s">
        <v>2260</v>
      </c>
    </row>
    <row r="190" spans="1:31" x14ac:dyDescent="0.25">
      <c r="A190" s="322" t="s">
        <v>4284</v>
      </c>
    </row>
    <row r="191" spans="1:31" x14ac:dyDescent="0.25">
      <c r="A191" s="322" t="s">
        <v>4286</v>
      </c>
    </row>
    <row r="192" spans="1:31" x14ac:dyDescent="0.25">
      <c r="A192" s="322" t="s">
        <v>4288</v>
      </c>
    </row>
    <row r="193" spans="1:31" x14ac:dyDescent="0.25">
      <c r="A193" s="322" t="s">
        <v>4290</v>
      </c>
    </row>
    <row r="194" spans="1:31" x14ac:dyDescent="0.25">
      <c r="A194" s="322" t="s">
        <v>4292</v>
      </c>
    </row>
    <row r="195" spans="1:31" x14ac:dyDescent="0.25">
      <c r="A195" s="322" t="s">
        <v>4294</v>
      </c>
    </row>
    <row r="196" spans="1:31" x14ac:dyDescent="0.25">
      <c r="A196" s="322" t="s">
        <v>4296</v>
      </c>
    </row>
    <row r="197" spans="1:31" x14ac:dyDescent="0.25">
      <c r="A197" s="322" t="s">
        <v>4298</v>
      </c>
    </row>
    <row r="198" spans="1:31" x14ac:dyDescent="0.25">
      <c r="A198" s="322" t="s">
        <v>4300</v>
      </c>
    </row>
    <row r="199" spans="1:31" x14ac:dyDescent="0.25">
      <c r="A199" s="322" t="s">
        <v>4302</v>
      </c>
    </row>
    <row r="200" spans="1:31" x14ac:dyDescent="0.25">
      <c r="A200" s="297" t="s">
        <v>2262</v>
      </c>
    </row>
    <row r="201" spans="1:31" x14ac:dyDescent="0.25">
      <c r="A201" s="322" t="s">
        <v>4305</v>
      </c>
    </row>
    <row r="202" spans="1:31" x14ac:dyDescent="0.25">
      <c r="A202" s="322" t="s">
        <v>4307</v>
      </c>
    </row>
    <row r="203" spans="1:31" x14ac:dyDescent="0.25">
      <c r="A203" s="322"/>
      <c r="C203" s="472" t="s">
        <v>4635</v>
      </c>
    </row>
    <row r="204" spans="1:31" x14ac:dyDescent="0.25">
      <c r="A204" s="322"/>
    </row>
    <row r="205" spans="1:31" x14ac:dyDescent="0.25">
      <c r="B205" s="305"/>
      <c r="G205" s="303">
        <v>3.0000000000000001E-3</v>
      </c>
      <c r="I205" s="359">
        <v>1.2999999999999999E-2</v>
      </c>
      <c r="J205" s="303">
        <v>0.17</v>
      </c>
      <c r="K205" s="303">
        <v>2E-3</v>
      </c>
      <c r="L205" s="303">
        <v>0.439</v>
      </c>
      <c r="M205" s="303">
        <v>242</v>
      </c>
      <c r="N205" s="303">
        <v>3.9</v>
      </c>
      <c r="P205" s="358">
        <v>0.38600000000000001</v>
      </c>
      <c r="Q205" s="303">
        <v>0.17</v>
      </c>
      <c r="R205" s="303">
        <v>136</v>
      </c>
      <c r="S205" s="303">
        <v>1.2999999999999999E-2</v>
      </c>
      <c r="T205" s="303">
        <v>1E-3</v>
      </c>
      <c r="W205" s="303">
        <v>8.6</v>
      </c>
      <c r="X205" s="303">
        <v>9.1983567105731581</v>
      </c>
      <c r="Y205" s="358">
        <v>353</v>
      </c>
      <c r="Z205" s="358">
        <v>1280</v>
      </c>
      <c r="AA205" s="303">
        <v>615</v>
      </c>
      <c r="AB205" s="303">
        <v>1.21</v>
      </c>
      <c r="AC205" s="303">
        <v>1E-3</v>
      </c>
      <c r="AE205" s="303">
        <v>819.91781874999992</v>
      </c>
    </row>
    <row r="206" spans="1:31" x14ac:dyDescent="0.25">
      <c r="B206" s="305"/>
      <c r="G206" s="303">
        <v>7.0000000000000001E-3</v>
      </c>
      <c r="I206" s="359">
        <v>1.0999999999999999E-2</v>
      </c>
      <c r="J206" s="303">
        <v>0.1</v>
      </c>
      <c r="K206" s="303">
        <v>3.0000000000000001E-3</v>
      </c>
      <c r="L206" s="303">
        <v>0.5</v>
      </c>
      <c r="M206" s="303">
        <v>411</v>
      </c>
      <c r="N206" s="303">
        <v>7</v>
      </c>
      <c r="P206" s="303">
        <v>1E-3</v>
      </c>
      <c r="Q206" s="303">
        <v>0.2</v>
      </c>
      <c r="R206" s="303">
        <v>120</v>
      </c>
      <c r="S206" s="358">
        <v>1.4059999999999999</v>
      </c>
      <c r="T206" s="303">
        <v>1E-3</v>
      </c>
      <c r="U206" s="303">
        <v>11.2</v>
      </c>
      <c r="W206" s="303">
        <v>6.8</v>
      </c>
      <c r="X206" s="303">
        <v>13.990058810964756</v>
      </c>
      <c r="Y206" s="358">
        <v>255</v>
      </c>
      <c r="Z206" s="358">
        <v>1440</v>
      </c>
      <c r="AA206" s="303">
        <v>602</v>
      </c>
      <c r="AB206" s="303">
        <v>0.41799999999999998</v>
      </c>
      <c r="AC206" s="303">
        <v>1E-3</v>
      </c>
      <c r="AE206" s="303">
        <v>489.66254850000007</v>
      </c>
    </row>
    <row r="207" spans="1:31" x14ac:dyDescent="0.25">
      <c r="B207" s="305"/>
      <c r="G207" s="303">
        <v>1E-3</v>
      </c>
      <c r="I207" s="359">
        <v>2.3E-2</v>
      </c>
      <c r="J207" s="303">
        <v>0.2</v>
      </c>
      <c r="K207" s="303">
        <v>2.7E-2</v>
      </c>
      <c r="L207" s="303">
        <v>1.0009999999999999</v>
      </c>
      <c r="M207" s="303">
        <v>10.8</v>
      </c>
      <c r="N207" s="303">
        <v>3.1</v>
      </c>
      <c r="P207" s="303">
        <v>6.0000000000000001E-3</v>
      </c>
      <c r="Q207" s="303">
        <v>7.3999999999999996E-2</v>
      </c>
      <c r="R207" s="303">
        <v>4.3</v>
      </c>
      <c r="S207" s="303">
        <v>3.1E-2</v>
      </c>
      <c r="T207" s="303">
        <v>1E-3</v>
      </c>
      <c r="U207" s="303">
        <v>13</v>
      </c>
      <c r="W207" s="303">
        <v>3.2</v>
      </c>
      <c r="X207" s="303">
        <v>6.9522463510145966</v>
      </c>
      <c r="Y207" s="358">
        <v>841</v>
      </c>
      <c r="Z207" s="358">
        <v>845</v>
      </c>
      <c r="AA207" s="303">
        <v>423</v>
      </c>
      <c r="AB207" s="303">
        <v>0.36599999999999999</v>
      </c>
      <c r="AC207" s="303">
        <v>0.28199999999999997</v>
      </c>
      <c r="AE207" s="303">
        <v>1240.9360847499997</v>
      </c>
    </row>
    <row r="208" spans="1:31" x14ac:dyDescent="0.25">
      <c r="B208" s="305"/>
      <c r="G208" s="303">
        <v>1E-3</v>
      </c>
      <c r="I208" s="303">
        <v>2E-3</v>
      </c>
      <c r="J208" s="303">
        <v>0.05</v>
      </c>
      <c r="K208" s="303">
        <v>2.3E-2</v>
      </c>
      <c r="L208" s="303">
        <v>0.115</v>
      </c>
      <c r="M208" s="303">
        <v>164</v>
      </c>
      <c r="N208" s="303">
        <v>5.3</v>
      </c>
      <c r="O208" s="303">
        <v>0.19</v>
      </c>
      <c r="P208" s="303">
        <v>2.1000000000000001E-2</v>
      </c>
      <c r="Q208" s="303">
        <v>3.6999999999999998E-2</v>
      </c>
      <c r="R208" s="303">
        <v>50.8</v>
      </c>
      <c r="S208" s="303">
        <v>1E-3</v>
      </c>
      <c r="T208" s="303">
        <v>1E-3</v>
      </c>
      <c r="U208" s="303">
        <v>0.55000000000000004</v>
      </c>
      <c r="W208" s="303">
        <v>3.6</v>
      </c>
      <c r="X208" s="303">
        <v>10.546022926308295</v>
      </c>
      <c r="Y208" s="303">
        <v>22.4</v>
      </c>
      <c r="Z208" s="303">
        <v>241</v>
      </c>
      <c r="AA208" s="303">
        <v>126</v>
      </c>
      <c r="AB208" s="303">
        <v>0.68</v>
      </c>
      <c r="AC208" s="303">
        <v>1E-3</v>
      </c>
      <c r="AE208" s="303">
        <v>562.88311650000003</v>
      </c>
    </row>
    <row r="209" spans="1:31" x14ac:dyDescent="0.25">
      <c r="B209" s="305"/>
      <c r="G209" s="303">
        <v>1E-3</v>
      </c>
      <c r="I209" s="359">
        <v>1.0999999999999999E-2</v>
      </c>
      <c r="K209" s="303">
        <v>2E-3</v>
      </c>
      <c r="L209" s="303">
        <v>1.083</v>
      </c>
      <c r="M209" s="303">
        <v>435</v>
      </c>
      <c r="N209" s="303">
        <v>2.2000000000000002</v>
      </c>
      <c r="P209" s="303">
        <v>6.3E-2</v>
      </c>
      <c r="Q209" s="303">
        <v>0.53800000000000003</v>
      </c>
      <c r="R209" s="303">
        <v>191</v>
      </c>
      <c r="S209" s="358">
        <v>0.16600000000000001</v>
      </c>
      <c r="T209" s="303">
        <v>1E-3</v>
      </c>
      <c r="W209" s="303">
        <v>11.8</v>
      </c>
      <c r="X209" s="303">
        <v>7.6153836952652192</v>
      </c>
      <c r="Y209" s="358">
        <v>447</v>
      </c>
      <c r="Z209" s="358">
        <v>1944</v>
      </c>
      <c r="AA209" s="303">
        <v>1043</v>
      </c>
      <c r="AB209" s="303">
        <v>2.31</v>
      </c>
      <c r="AC209" s="303">
        <v>1E-3</v>
      </c>
      <c r="AE209" s="303">
        <v>713.13782374999994</v>
      </c>
    </row>
    <row r="210" spans="1:31" x14ac:dyDescent="0.25">
      <c r="B210" s="305"/>
      <c r="G210" s="303">
        <v>3.0000000000000001E-3</v>
      </c>
      <c r="I210" s="303">
        <v>8.0000000000000002E-3</v>
      </c>
      <c r="K210" s="303">
        <v>4.2000000000000003E-2</v>
      </c>
      <c r="L210" s="303">
        <v>4.9000000000000002E-2</v>
      </c>
      <c r="M210" s="303">
        <v>1.1000000000000001</v>
      </c>
      <c r="N210" s="303">
        <v>0.15</v>
      </c>
      <c r="O210" s="303">
        <v>0.93</v>
      </c>
      <c r="P210" s="303">
        <v>1E-3</v>
      </c>
      <c r="Q210" s="303">
        <v>1.2999999999999999E-2</v>
      </c>
      <c r="R210" s="303">
        <v>0.17</v>
      </c>
      <c r="S210" s="303">
        <v>1E-3</v>
      </c>
      <c r="T210" s="303">
        <v>1E-3</v>
      </c>
      <c r="W210" s="303">
        <v>0.39</v>
      </c>
      <c r="X210" s="303">
        <v>5.797103880384479</v>
      </c>
      <c r="Y210" s="303">
        <v>197</v>
      </c>
      <c r="Z210" s="303">
        <v>25.4</v>
      </c>
      <c r="AA210" s="303">
        <v>13.6</v>
      </c>
      <c r="AB210" s="303">
        <v>5.3999999999999999E-2</v>
      </c>
      <c r="AC210" s="303">
        <v>1E-3</v>
      </c>
      <c r="AE210" s="303">
        <v>541.52711749999992</v>
      </c>
    </row>
    <row r="211" spans="1:31" x14ac:dyDescent="0.25">
      <c r="B211" s="305"/>
      <c r="G211" s="303">
        <v>1E-3</v>
      </c>
      <c r="I211" s="359">
        <v>2.3E-2</v>
      </c>
      <c r="J211" s="303">
        <v>0.09</v>
      </c>
      <c r="K211" s="303">
        <v>5.0000000000000001E-3</v>
      </c>
      <c r="L211" s="303">
        <v>0.73899999999999999</v>
      </c>
      <c r="M211" s="303">
        <v>7.9</v>
      </c>
      <c r="N211" s="303">
        <v>4.4000000000000004</v>
      </c>
      <c r="P211" s="303">
        <v>3.0000000000000001E-3</v>
      </c>
      <c r="Q211" s="303">
        <v>0.107</v>
      </c>
      <c r="R211" s="303">
        <v>2.7</v>
      </c>
      <c r="S211" s="303">
        <v>1E-3</v>
      </c>
      <c r="T211" s="303">
        <v>1E-3</v>
      </c>
      <c r="U211" s="303">
        <v>4.5</v>
      </c>
      <c r="W211" s="303">
        <v>2.4</v>
      </c>
      <c r="X211" s="303">
        <v>5.9682360982556073</v>
      </c>
      <c r="Y211" s="358">
        <v>717</v>
      </c>
      <c r="Z211" s="358">
        <v>627</v>
      </c>
      <c r="AA211" s="303">
        <v>342</v>
      </c>
      <c r="AB211" s="303">
        <v>0.23799999999999999</v>
      </c>
      <c r="AC211" s="303">
        <v>5.0000000000000001E-3</v>
      </c>
      <c r="AE211" s="303">
        <v>1047.9693795000001</v>
      </c>
    </row>
    <row r="212" spans="1:31" x14ac:dyDescent="0.25">
      <c r="B212" s="305"/>
      <c r="G212" s="303">
        <v>1E-3</v>
      </c>
      <c r="I212" s="303">
        <v>0.01</v>
      </c>
      <c r="J212" s="303">
        <v>0.55000000000000004</v>
      </c>
      <c r="K212" s="303">
        <v>2E-3</v>
      </c>
      <c r="L212" s="303">
        <v>0.30399999999999999</v>
      </c>
      <c r="M212" s="303">
        <v>56.5</v>
      </c>
      <c r="N212" s="303">
        <v>8.9</v>
      </c>
      <c r="P212" s="358">
        <v>0.127</v>
      </c>
      <c r="Q212" s="303">
        <v>0.03</v>
      </c>
      <c r="R212" s="303">
        <v>51.5</v>
      </c>
      <c r="S212" s="303">
        <v>3.0000000000000001E-3</v>
      </c>
      <c r="T212" s="303">
        <v>1E-3</v>
      </c>
      <c r="W212" s="303">
        <v>5.4</v>
      </c>
      <c r="X212" s="303">
        <v>8.064605767176932</v>
      </c>
      <c r="Y212" s="358">
        <v>325</v>
      </c>
      <c r="Z212" s="303">
        <v>362</v>
      </c>
      <c r="AA212" s="303">
        <v>204</v>
      </c>
      <c r="AB212" s="303">
        <v>0.32900000000000001</v>
      </c>
      <c r="AC212" s="303">
        <v>1E-3</v>
      </c>
      <c r="AE212" s="303">
        <v>1002.2065244999998</v>
      </c>
    </row>
    <row r="213" spans="1:31" x14ac:dyDescent="0.25">
      <c r="B213" s="305"/>
      <c r="G213" s="303">
        <v>2E-3</v>
      </c>
      <c r="I213" s="359">
        <v>1.4999999999999999E-2</v>
      </c>
      <c r="J213" s="303">
        <v>0.65</v>
      </c>
      <c r="K213" s="303">
        <v>2E-3</v>
      </c>
      <c r="L213" s="303">
        <v>0.51900000000000002</v>
      </c>
      <c r="M213" s="303">
        <v>204</v>
      </c>
      <c r="N213" s="303">
        <v>9.1999999999999993</v>
      </c>
      <c r="P213" s="303">
        <v>1.4E-2</v>
      </c>
      <c r="Q213" s="303">
        <v>0.1</v>
      </c>
      <c r="R213" s="303">
        <v>103</v>
      </c>
      <c r="S213" s="303">
        <v>8.9999999999999993E-3</v>
      </c>
      <c r="T213" s="303">
        <v>1E-3</v>
      </c>
      <c r="W213" s="303">
        <v>6.3</v>
      </c>
      <c r="X213" s="303">
        <v>12.963265503737984</v>
      </c>
      <c r="Y213" s="358">
        <v>495</v>
      </c>
      <c r="Z213" s="358">
        <v>1064</v>
      </c>
      <c r="AA213" s="303">
        <v>645</v>
      </c>
      <c r="AB213" s="303">
        <v>0.81599999999999995</v>
      </c>
      <c r="AC213" s="303">
        <v>1E-3</v>
      </c>
      <c r="AE213" s="303">
        <v>1074.6643782499998</v>
      </c>
    </row>
    <row r="214" spans="1:31" x14ac:dyDescent="0.25">
      <c r="B214" s="305"/>
      <c r="G214" s="303">
        <v>0.111</v>
      </c>
      <c r="I214" s="303">
        <v>8.0000000000000002E-3</v>
      </c>
      <c r="K214" s="303">
        <v>0.03</v>
      </c>
      <c r="L214" s="303">
        <v>0.37</v>
      </c>
      <c r="M214" s="303">
        <v>159</v>
      </c>
      <c r="N214" s="303">
        <v>0.37</v>
      </c>
      <c r="O214" s="303">
        <v>0.31</v>
      </c>
      <c r="P214" s="303">
        <v>0.01</v>
      </c>
      <c r="Q214" s="303">
        <v>0.1</v>
      </c>
      <c r="R214" s="303">
        <v>55</v>
      </c>
      <c r="S214" s="358">
        <v>6.8000000000000005E-2</v>
      </c>
      <c r="T214" s="303">
        <v>1E-3</v>
      </c>
      <c r="U214" s="303">
        <v>14.6</v>
      </c>
      <c r="W214" s="303">
        <v>4.8</v>
      </c>
      <c r="X214" s="303">
        <v>10.054017799928801</v>
      </c>
      <c r="Y214" s="303">
        <v>187</v>
      </c>
      <c r="Z214" s="303">
        <v>394</v>
      </c>
      <c r="AA214" s="303">
        <v>248</v>
      </c>
      <c r="AB214" s="303">
        <v>2.29</v>
      </c>
      <c r="AC214" s="303">
        <v>3.0000000000000001E-3</v>
      </c>
      <c r="AE214" s="303">
        <v>691.01911050000001</v>
      </c>
    </row>
    <row r="215" spans="1:31" x14ac:dyDescent="0.25">
      <c r="A215" s="304" t="s">
        <v>4072</v>
      </c>
      <c r="C215" s="299">
        <v>862</v>
      </c>
      <c r="D215" s="299">
        <v>6.69</v>
      </c>
      <c r="E215" s="299">
        <v>18.3</v>
      </c>
      <c r="G215" s="303">
        <v>5.0000000000000001E-3</v>
      </c>
      <c r="H215" s="303">
        <v>0.19</v>
      </c>
      <c r="I215" s="303">
        <v>1.6E-2</v>
      </c>
      <c r="K215" s="303">
        <v>0.11700000000000001</v>
      </c>
      <c r="L215" s="303">
        <v>2.7E-2</v>
      </c>
      <c r="M215" s="303">
        <v>107</v>
      </c>
      <c r="N215" s="303">
        <v>0.2</v>
      </c>
      <c r="O215" s="303">
        <v>0.26</v>
      </c>
      <c r="P215" s="303">
        <v>2E-3</v>
      </c>
      <c r="Q215" s="303">
        <v>0.02</v>
      </c>
      <c r="R215" s="303">
        <v>51.8</v>
      </c>
      <c r="S215" s="303">
        <v>8.6999999999999994E-2</v>
      </c>
      <c r="T215" s="303">
        <v>1.4999999999999999E-2</v>
      </c>
      <c r="W215" s="303">
        <v>2</v>
      </c>
      <c r="X215" s="303">
        <v>18.696194802420791</v>
      </c>
      <c r="Y215" s="303">
        <v>6.3</v>
      </c>
      <c r="Z215" s="303">
        <v>16.399999999999999</v>
      </c>
      <c r="AA215" s="303">
        <v>17.399999999999999</v>
      </c>
      <c r="AB215" s="303">
        <v>0.6</v>
      </c>
      <c r="AC215" s="303">
        <v>1.2999999999999999E-2</v>
      </c>
      <c r="AE215" s="303">
        <v>584.74759166666661</v>
      </c>
    </row>
    <row r="216" spans="1:31" x14ac:dyDescent="0.25">
      <c r="A216" s="304" t="s">
        <v>4074</v>
      </c>
      <c r="C216" s="299">
        <v>1013</v>
      </c>
      <c r="D216" s="299">
        <v>7.84</v>
      </c>
      <c r="E216" s="299">
        <v>19.8</v>
      </c>
      <c r="G216" s="303">
        <v>8.0000000000000002E-3</v>
      </c>
      <c r="H216" s="303">
        <v>0.53</v>
      </c>
      <c r="I216" s="303">
        <v>8.0000000000000002E-3</v>
      </c>
      <c r="K216" s="303">
        <v>2.2480000000000002</v>
      </c>
      <c r="L216" s="303">
        <v>0.28599999999999998</v>
      </c>
      <c r="M216" s="303">
        <v>11.4</v>
      </c>
      <c r="N216" s="303">
        <v>2.75</v>
      </c>
      <c r="O216" s="303">
        <v>0.5</v>
      </c>
      <c r="P216" s="303">
        <v>3.6999999999999998E-2</v>
      </c>
      <c r="Q216" s="303">
        <v>0.40500000000000003</v>
      </c>
      <c r="R216" s="303">
        <v>6.3</v>
      </c>
      <c r="S216" s="303">
        <v>1.2999999999999999E-2</v>
      </c>
      <c r="T216" s="303">
        <v>1E-3</v>
      </c>
      <c r="W216" s="303">
        <v>1.5</v>
      </c>
      <c r="X216" s="303">
        <v>7.4442514773940909</v>
      </c>
      <c r="Y216" s="303">
        <v>220</v>
      </c>
      <c r="Z216" s="303">
        <v>0.06</v>
      </c>
      <c r="AA216" s="303">
        <v>0.5</v>
      </c>
      <c r="AB216" s="303">
        <v>0.309</v>
      </c>
      <c r="AC216" s="303">
        <v>5.2999999999999999E-2</v>
      </c>
      <c r="AE216" s="303">
        <v>669.66311150000001</v>
      </c>
    </row>
    <row r="217" spans="1:31" x14ac:dyDescent="0.25">
      <c r="A217" s="304" t="s">
        <v>4076</v>
      </c>
      <c r="C217" s="299">
        <v>1028</v>
      </c>
      <c r="D217" s="299">
        <v>7.27</v>
      </c>
      <c r="E217" s="299">
        <v>19.600000000000001</v>
      </c>
      <c r="G217" s="303">
        <v>8.9999999999999993E-3</v>
      </c>
      <c r="H217" s="303">
        <v>0</v>
      </c>
      <c r="I217" s="303">
        <v>1.4E-2</v>
      </c>
      <c r="J217" s="303">
        <v>0.16</v>
      </c>
      <c r="K217" s="303">
        <v>7.2999999999999995E-2</v>
      </c>
      <c r="L217" s="303">
        <v>4.7E-2</v>
      </c>
      <c r="M217" s="303">
        <v>106</v>
      </c>
      <c r="N217" s="303">
        <v>0.44</v>
      </c>
      <c r="O217" s="303">
        <v>0.48</v>
      </c>
      <c r="P217" s="303">
        <v>2E-3</v>
      </c>
      <c r="Q217" s="303">
        <v>0.02</v>
      </c>
      <c r="R217" s="303">
        <v>69.099999999999994</v>
      </c>
      <c r="S217" s="303">
        <v>1E-3</v>
      </c>
      <c r="T217" s="303">
        <v>1E-3</v>
      </c>
      <c r="W217" s="303">
        <v>2.2000000000000002</v>
      </c>
      <c r="X217" s="303">
        <v>13.797535065859737</v>
      </c>
      <c r="Y217" s="303">
        <v>15.8</v>
      </c>
      <c r="Z217" s="303">
        <v>180</v>
      </c>
      <c r="AA217" s="303">
        <v>206</v>
      </c>
      <c r="AB217" s="303">
        <v>0.64300000000000002</v>
      </c>
      <c r="AC217" s="303">
        <v>4.2999999999999997E-2</v>
      </c>
      <c r="AE217" s="303">
        <v>481.52692983333338</v>
      </c>
    </row>
    <row r="218" spans="1:31" x14ac:dyDescent="0.25">
      <c r="A218" s="304" t="s">
        <v>4078</v>
      </c>
      <c r="C218" s="299">
        <v>879</v>
      </c>
      <c r="D218" s="299">
        <v>7.29</v>
      </c>
      <c r="E218" s="299">
        <v>19.600000000000001</v>
      </c>
      <c r="G218" s="303">
        <v>1.0999999999999999E-2</v>
      </c>
      <c r="H218" s="303">
        <v>0.09</v>
      </c>
      <c r="I218" s="303">
        <v>3.0000000000000001E-3</v>
      </c>
      <c r="K218" s="303">
        <v>4.1000000000000002E-2</v>
      </c>
      <c r="L218" s="303">
        <v>3.3000000000000002E-2</v>
      </c>
      <c r="M218" s="303">
        <v>99</v>
      </c>
      <c r="N218" s="303">
        <v>1.44</v>
      </c>
      <c r="O218" s="303">
        <v>0.31</v>
      </c>
      <c r="P218" s="303">
        <v>3.0000000000000001E-3</v>
      </c>
      <c r="Q218" s="303">
        <v>3.3000000000000002E-2</v>
      </c>
      <c r="R218" s="303">
        <v>55</v>
      </c>
      <c r="S218" s="303">
        <v>9.1999999999999998E-2</v>
      </c>
      <c r="T218" s="303">
        <v>2E-3</v>
      </c>
      <c r="W218" s="303">
        <v>2.2999999999999998</v>
      </c>
      <c r="X218" s="303">
        <v>11.615599288002848</v>
      </c>
      <c r="Y218" s="303">
        <v>13.8</v>
      </c>
      <c r="Z218" s="303">
        <v>81.599999999999994</v>
      </c>
      <c r="AA218" s="303">
        <v>93.4</v>
      </c>
      <c r="AB218" s="303">
        <v>0.37</v>
      </c>
      <c r="AC218" s="303">
        <v>0.09</v>
      </c>
      <c r="AE218" s="303">
        <v>498.81511949999998</v>
      </c>
    </row>
    <row r="219" spans="1:31" x14ac:dyDescent="0.25">
      <c r="A219" s="304" t="s">
        <v>4080</v>
      </c>
      <c r="C219" s="299">
        <v>2579</v>
      </c>
      <c r="D219" s="299">
        <v>7.07</v>
      </c>
      <c r="E219" s="299">
        <v>19.399999999999999</v>
      </c>
      <c r="G219" s="303">
        <v>1.7000000000000001E-2</v>
      </c>
      <c r="H219" s="303">
        <v>4.34</v>
      </c>
      <c r="I219" s="303">
        <v>3.3000000000000002E-2</v>
      </c>
      <c r="K219" s="303">
        <v>6.2E-2</v>
      </c>
      <c r="L219" s="303">
        <v>0.123</v>
      </c>
      <c r="M219" s="303">
        <v>215</v>
      </c>
      <c r="N219" s="303">
        <v>8.1300000000000008</v>
      </c>
      <c r="O219" s="303">
        <v>0.31</v>
      </c>
      <c r="P219" s="303">
        <v>3.5000000000000003E-2</v>
      </c>
      <c r="Q219" s="303">
        <v>2.7E-2</v>
      </c>
      <c r="R219" s="303">
        <v>111</v>
      </c>
      <c r="S219" s="303">
        <v>3.2000000000000001E-2</v>
      </c>
      <c r="T219" s="303">
        <v>1E-3</v>
      </c>
      <c r="W219" s="303">
        <v>6.2</v>
      </c>
      <c r="X219" s="303">
        <v>10.267933072267711</v>
      </c>
      <c r="Y219" s="303">
        <v>219</v>
      </c>
      <c r="Z219" s="303">
        <v>391</v>
      </c>
      <c r="AA219" s="303">
        <v>444</v>
      </c>
      <c r="AB219" s="303">
        <v>1.1950000000000001</v>
      </c>
      <c r="AC219" s="303">
        <v>6.7000000000000004E-2</v>
      </c>
      <c r="AE219" s="303">
        <v>1337.0380802499999</v>
      </c>
    </row>
    <row r="220" spans="1:31" x14ac:dyDescent="0.25">
      <c r="A220" s="304" t="s">
        <v>4082</v>
      </c>
      <c r="C220" s="299">
        <v>2566</v>
      </c>
      <c r="D220" s="299">
        <v>7.06</v>
      </c>
      <c r="E220" s="299">
        <v>19.5</v>
      </c>
      <c r="G220" s="303">
        <v>8.0000000000000002E-3</v>
      </c>
      <c r="H220" s="303">
        <v>0.8</v>
      </c>
      <c r="I220" s="303">
        <v>2.5000000000000001E-2</v>
      </c>
      <c r="J220" s="303">
        <v>0.31</v>
      </c>
      <c r="K220" s="303">
        <v>4.0000000000000001E-3</v>
      </c>
      <c r="L220" s="303">
        <v>0.71099999999999997</v>
      </c>
      <c r="M220" s="303">
        <v>189</v>
      </c>
      <c r="N220" s="303">
        <v>11.49</v>
      </c>
      <c r="O220" s="303">
        <v>0.81</v>
      </c>
      <c r="P220" s="303">
        <v>0.432</v>
      </c>
      <c r="Q220" s="303">
        <v>0.65</v>
      </c>
      <c r="R220" s="303">
        <v>55.1</v>
      </c>
      <c r="S220" s="303">
        <v>0.104</v>
      </c>
      <c r="T220" s="303">
        <v>1E-3</v>
      </c>
      <c r="W220" s="303">
        <v>3</v>
      </c>
      <c r="X220" s="303">
        <v>10.160975436098257</v>
      </c>
      <c r="Y220" s="303">
        <v>338</v>
      </c>
      <c r="Z220" s="303">
        <v>706</v>
      </c>
      <c r="AA220" s="303">
        <v>836</v>
      </c>
      <c r="AB220" s="303">
        <v>0.53</v>
      </c>
      <c r="AC220" s="303">
        <v>2.1000000000000001E-2</v>
      </c>
      <c r="AE220" s="303">
        <v>855.51115041666651</v>
      </c>
    </row>
    <row r="221" spans="1:31" x14ac:dyDescent="0.25">
      <c r="A221" s="304" t="s">
        <v>4084</v>
      </c>
      <c r="C221" s="299">
        <v>2059</v>
      </c>
      <c r="D221" s="299">
        <v>7.02</v>
      </c>
      <c r="E221" s="299">
        <v>19.399999999999999</v>
      </c>
      <c r="G221" s="303">
        <v>4.0000000000000001E-3</v>
      </c>
      <c r="H221" s="303">
        <v>0.48</v>
      </c>
      <c r="I221" s="303">
        <v>2.7E-2</v>
      </c>
      <c r="K221" s="303">
        <v>0.01</v>
      </c>
      <c r="L221" s="303">
        <v>0.55300000000000005</v>
      </c>
      <c r="M221" s="303">
        <v>99.7</v>
      </c>
      <c r="N221" s="303">
        <v>5.99</v>
      </c>
      <c r="O221" s="303">
        <v>1.23</v>
      </c>
      <c r="P221" s="303">
        <v>6.0000000000000001E-3</v>
      </c>
      <c r="Q221" s="303">
        <v>0.47</v>
      </c>
      <c r="R221" s="303">
        <v>65.400000000000006</v>
      </c>
      <c r="S221" s="303">
        <v>0.246</v>
      </c>
      <c r="T221" s="303">
        <v>1E-3</v>
      </c>
      <c r="W221" s="303">
        <v>3.4</v>
      </c>
      <c r="X221" s="303">
        <v>8.6421770024919908</v>
      </c>
      <c r="Y221" s="303">
        <v>284</v>
      </c>
      <c r="Z221" s="303">
        <v>287</v>
      </c>
      <c r="AA221" s="303">
        <v>334</v>
      </c>
      <c r="AB221" s="303">
        <v>0.58499999999999996</v>
      </c>
      <c r="AC221" s="303">
        <v>1.9E-2</v>
      </c>
      <c r="AE221" s="303">
        <v>1071.8677593333332</v>
      </c>
    </row>
    <row r="222" spans="1:31" x14ac:dyDescent="0.25">
      <c r="A222" s="304" t="s">
        <v>4086</v>
      </c>
      <c r="C222" s="299">
        <v>742</v>
      </c>
      <c r="D222" s="299">
        <v>7.15</v>
      </c>
      <c r="E222" s="299">
        <v>19.5</v>
      </c>
      <c r="G222" s="303">
        <v>1E-3</v>
      </c>
      <c r="H222" s="303">
        <v>0.01</v>
      </c>
      <c r="I222" s="303">
        <v>1.4E-2</v>
      </c>
      <c r="K222" s="303">
        <v>0.17299999999999999</v>
      </c>
      <c r="L222" s="303">
        <v>1.6E-2</v>
      </c>
      <c r="M222" s="303">
        <v>101</v>
      </c>
      <c r="N222" s="303">
        <v>0.31</v>
      </c>
      <c r="O222" s="303">
        <v>0.31</v>
      </c>
      <c r="P222" s="303">
        <v>2E-3</v>
      </c>
      <c r="Q222" s="303">
        <v>1.7000000000000001E-2</v>
      </c>
      <c r="R222" s="303">
        <v>40</v>
      </c>
      <c r="S222" s="303">
        <v>0.186</v>
      </c>
      <c r="T222" s="303">
        <v>4.0000000000000001E-3</v>
      </c>
      <c r="W222" s="303">
        <v>1.6</v>
      </c>
      <c r="X222" s="303">
        <v>17.541052331790674</v>
      </c>
      <c r="Y222" s="303">
        <v>3.6</v>
      </c>
      <c r="Z222" s="303">
        <v>11.8</v>
      </c>
      <c r="AA222" s="303">
        <v>14.1</v>
      </c>
      <c r="AB222" s="303">
        <v>0.36199999999999999</v>
      </c>
      <c r="AC222" s="303">
        <v>1.6E-2</v>
      </c>
      <c r="AE222" s="303">
        <v>493.2218816666666</v>
      </c>
    </row>
    <row r="223" spans="1:31" x14ac:dyDescent="0.25">
      <c r="A223" s="304" t="s">
        <v>4088</v>
      </c>
      <c r="C223" s="299">
        <v>838</v>
      </c>
      <c r="D223" s="299">
        <v>7.13</v>
      </c>
      <c r="E223" s="299">
        <v>19.5</v>
      </c>
      <c r="G223" s="303">
        <v>6.0000000000000001E-3</v>
      </c>
      <c r="H223" s="303">
        <v>0.14000000000000001</v>
      </c>
      <c r="I223" s="303">
        <v>2.1000000000000001E-2</v>
      </c>
      <c r="K223" s="303">
        <v>0.16500000000000001</v>
      </c>
      <c r="L223" s="303">
        <v>2.4E-2</v>
      </c>
      <c r="M223" s="303">
        <v>109</v>
      </c>
      <c r="N223" s="303">
        <v>0.22</v>
      </c>
      <c r="O223" s="303">
        <v>0.26</v>
      </c>
      <c r="P223" s="303">
        <v>3.0000000000000001E-3</v>
      </c>
      <c r="Q223" s="303">
        <v>0.02</v>
      </c>
      <c r="R223" s="303">
        <v>49.5</v>
      </c>
      <c r="S223" s="303">
        <v>0.113</v>
      </c>
      <c r="T223" s="303">
        <v>8.0000000000000002E-3</v>
      </c>
      <c r="W223" s="303">
        <v>2</v>
      </c>
      <c r="X223" s="303">
        <v>18.396713421146316</v>
      </c>
      <c r="Y223" s="303">
        <v>6.1</v>
      </c>
      <c r="Z223" s="303">
        <v>13.5</v>
      </c>
      <c r="AA223" s="303">
        <v>14.9</v>
      </c>
      <c r="AB223" s="303">
        <v>0.56999999999999995</v>
      </c>
      <c r="AC223" s="303">
        <v>2.8000000000000001E-2</v>
      </c>
      <c r="AE223" s="303">
        <v>563.64583075000007</v>
      </c>
    </row>
    <row r="224" spans="1:31" x14ac:dyDescent="0.25">
      <c r="A224" s="304" t="s">
        <v>4090</v>
      </c>
      <c r="C224" s="299">
        <v>924</v>
      </c>
      <c r="D224" s="299">
        <v>7.32</v>
      </c>
      <c r="E224" s="299">
        <v>19.5</v>
      </c>
      <c r="G224" s="303">
        <v>5.0000000000000001E-3</v>
      </c>
      <c r="H224" s="303">
        <v>0.82</v>
      </c>
      <c r="I224" s="303">
        <v>1.2999999999999999E-2</v>
      </c>
      <c r="J224" s="303">
        <v>0.18</v>
      </c>
      <c r="K224" s="303">
        <v>1.7000000000000001E-2</v>
      </c>
      <c r="L224" s="303">
        <v>0.65600000000000003</v>
      </c>
      <c r="M224" s="303">
        <v>55.5</v>
      </c>
      <c r="N224" s="303">
        <v>1.1000000000000001</v>
      </c>
      <c r="O224" s="303">
        <v>2.79</v>
      </c>
      <c r="P224" s="303">
        <v>2E-3</v>
      </c>
      <c r="Q224" s="303">
        <v>0.26</v>
      </c>
      <c r="R224" s="303">
        <v>27</v>
      </c>
      <c r="S224" s="303">
        <v>4.8000000000000001E-2</v>
      </c>
      <c r="T224" s="303">
        <v>1E-3</v>
      </c>
      <c r="W224" s="303">
        <v>1.9</v>
      </c>
      <c r="X224" s="303">
        <v>8.1501718761124966</v>
      </c>
      <c r="Y224" s="303">
        <v>106</v>
      </c>
      <c r="Z224" s="303">
        <v>112</v>
      </c>
      <c r="AA224" s="303">
        <v>117</v>
      </c>
      <c r="AB224" s="303">
        <v>0.28000000000000003</v>
      </c>
      <c r="AC224" s="303">
        <v>6.0999999999999999E-2</v>
      </c>
      <c r="AE224" s="303">
        <v>424.06912299999993</v>
      </c>
    </row>
    <row r="225" spans="1:31" x14ac:dyDescent="0.25">
      <c r="A225" s="304" t="s">
        <v>4092</v>
      </c>
      <c r="C225" s="299">
        <v>2467</v>
      </c>
      <c r="D225" s="299">
        <v>7.09</v>
      </c>
      <c r="E225" s="299">
        <v>19.5</v>
      </c>
      <c r="G225" s="303">
        <v>8.0000000000000002E-3</v>
      </c>
      <c r="H225" s="303">
        <v>0.5</v>
      </c>
      <c r="I225" s="303">
        <v>0.01</v>
      </c>
      <c r="K225" s="303">
        <v>6.5000000000000002E-2</v>
      </c>
      <c r="L225" s="303">
        <v>0.74399999999999999</v>
      </c>
      <c r="M225" s="303">
        <v>64.599999999999994</v>
      </c>
      <c r="N225" s="303">
        <v>44.2</v>
      </c>
      <c r="O225" s="303">
        <v>0.84</v>
      </c>
      <c r="P225" s="303">
        <v>5.0000000000000001E-3</v>
      </c>
      <c r="Q225" s="303">
        <v>0.82099999999999995</v>
      </c>
      <c r="R225" s="303">
        <v>46.1</v>
      </c>
      <c r="S225" s="303">
        <v>4.8000000000000001E-2</v>
      </c>
      <c r="T225" s="303">
        <v>1E-3</v>
      </c>
      <c r="W225" s="303">
        <v>3</v>
      </c>
      <c r="X225" s="303">
        <v>7.5084260590957639</v>
      </c>
      <c r="Y225" s="303">
        <v>452</v>
      </c>
      <c r="Z225" s="303">
        <v>223</v>
      </c>
      <c r="AA225" s="303">
        <v>241</v>
      </c>
      <c r="AB225" s="303">
        <v>0.77</v>
      </c>
      <c r="AC225" s="303">
        <v>4.5999999999999999E-2</v>
      </c>
      <c r="AE225" s="303">
        <v>1236.614037333333</v>
      </c>
    </row>
    <row r="226" spans="1:31" x14ac:dyDescent="0.25">
      <c r="A226" s="304" t="s">
        <v>4094</v>
      </c>
      <c r="C226" s="299">
        <v>1683</v>
      </c>
      <c r="D226" s="299">
        <v>7.35</v>
      </c>
      <c r="E226" s="299">
        <v>19.5</v>
      </c>
      <c r="G226" s="303">
        <v>8.0000000000000002E-3</v>
      </c>
      <c r="H226" s="303">
        <v>0.74</v>
      </c>
      <c r="I226" s="303">
        <v>0.02</v>
      </c>
      <c r="K226" s="303">
        <v>0.04</v>
      </c>
      <c r="L226" s="303">
        <v>0.63300000000000001</v>
      </c>
      <c r="M226" s="303">
        <v>33.5</v>
      </c>
      <c r="N226" s="303">
        <v>43.4</v>
      </c>
      <c r="O226" s="303">
        <v>2.15</v>
      </c>
      <c r="P226" s="303">
        <v>5.0000000000000001E-3</v>
      </c>
      <c r="Q226" s="303">
        <v>0.48</v>
      </c>
      <c r="R226" s="303">
        <v>22.4</v>
      </c>
      <c r="S226" s="303">
        <v>0.02</v>
      </c>
      <c r="T226" s="303">
        <v>1E-3</v>
      </c>
      <c r="W226" s="303">
        <v>2</v>
      </c>
      <c r="X226" s="303">
        <v>6.0965852616589542</v>
      </c>
      <c r="Y226" s="303">
        <v>325</v>
      </c>
      <c r="Z226" s="303">
        <v>53.2</v>
      </c>
      <c r="AA226" s="303">
        <v>57.7</v>
      </c>
      <c r="AB226" s="303">
        <v>0.36</v>
      </c>
      <c r="AC226" s="303">
        <v>0.215</v>
      </c>
      <c r="AE226" s="303">
        <v>902.29095774999996</v>
      </c>
    </row>
    <row r="227" spans="1:31" x14ac:dyDescent="0.25">
      <c r="A227" s="304" t="s">
        <v>4096</v>
      </c>
      <c r="C227" s="299">
        <v>818</v>
      </c>
      <c r="D227" s="299">
        <v>7.07</v>
      </c>
      <c r="E227" s="299">
        <v>19.2</v>
      </c>
      <c r="G227" s="303">
        <v>2E-3</v>
      </c>
      <c r="H227" s="303">
        <v>0.03</v>
      </c>
      <c r="I227" s="303">
        <v>8.9999999999999993E-3</v>
      </c>
      <c r="K227" s="303">
        <v>0.18</v>
      </c>
      <c r="L227" s="303">
        <v>2.1999999999999999E-2</v>
      </c>
      <c r="M227" s="303">
        <v>108</v>
      </c>
      <c r="N227" s="303">
        <v>0.16</v>
      </c>
      <c r="O227" s="303">
        <v>0.23</v>
      </c>
      <c r="P227" s="303">
        <v>7.0000000000000001E-3</v>
      </c>
      <c r="Q227" s="303">
        <v>1.9E-2</v>
      </c>
      <c r="R227" s="303">
        <v>47.5</v>
      </c>
      <c r="S227" s="303">
        <v>7.2999999999999995E-2</v>
      </c>
      <c r="T227" s="303">
        <v>8.0000000000000002E-3</v>
      </c>
      <c r="W227" s="303">
        <v>2.1</v>
      </c>
      <c r="X227" s="303">
        <v>18.63202022071912</v>
      </c>
      <c r="Y227" s="303">
        <v>5.2</v>
      </c>
      <c r="Z227" s="303">
        <v>19.3</v>
      </c>
      <c r="AA227" s="303">
        <v>21.9</v>
      </c>
      <c r="AB227" s="303">
        <v>0.55000000000000004</v>
      </c>
      <c r="AC227" s="303">
        <v>3.5000000000000003E-2</v>
      </c>
      <c r="AE227" s="303">
        <v>532.62878458333341</v>
      </c>
    </row>
    <row r="228" spans="1:31" x14ac:dyDescent="0.25">
      <c r="A228" s="304" t="s">
        <v>4098</v>
      </c>
      <c r="C228" s="299">
        <v>857</v>
      </c>
      <c r="D228" s="299">
        <v>7.07</v>
      </c>
      <c r="E228" s="299">
        <v>19</v>
      </c>
      <c r="G228" s="303">
        <v>7.0000000000000001E-3</v>
      </c>
      <c r="H228" s="303">
        <v>0.01</v>
      </c>
      <c r="I228" s="303">
        <v>1.4E-2</v>
      </c>
      <c r="K228" s="303">
        <v>0.13900000000000001</v>
      </c>
      <c r="L228" s="303">
        <v>2.1000000000000001E-2</v>
      </c>
      <c r="M228" s="303">
        <v>117</v>
      </c>
      <c r="N228" s="303">
        <v>0.32</v>
      </c>
      <c r="O228" s="303">
        <v>0.2</v>
      </c>
      <c r="P228" s="303">
        <v>3.0000000000000001E-3</v>
      </c>
      <c r="Q228" s="303">
        <v>1.9E-2</v>
      </c>
      <c r="R228" s="303">
        <v>45.5</v>
      </c>
      <c r="S228" s="303">
        <v>0.14299999999999999</v>
      </c>
      <c r="T228" s="303">
        <v>7.0000000000000001E-3</v>
      </c>
      <c r="W228" s="303">
        <v>2.1</v>
      </c>
      <c r="X228" s="303">
        <v>17.519660804556782</v>
      </c>
      <c r="Y228" s="303">
        <v>5.4</v>
      </c>
      <c r="Z228" s="303">
        <v>32.200000000000003</v>
      </c>
      <c r="AA228" s="303">
        <v>35.5</v>
      </c>
      <c r="AB228" s="303">
        <v>0.59</v>
      </c>
      <c r="AC228" s="303">
        <v>0.105</v>
      </c>
      <c r="AE228" s="303">
        <v>540.76440324999999</v>
      </c>
    </row>
    <row r="229" spans="1:31" x14ac:dyDescent="0.25">
      <c r="A229" s="304" t="s">
        <v>4100</v>
      </c>
      <c r="C229" s="299">
        <v>823</v>
      </c>
      <c r="D229" s="299">
        <v>7.11</v>
      </c>
      <c r="E229" s="299">
        <v>19.100000000000001</v>
      </c>
      <c r="G229" s="303">
        <v>8.0000000000000002E-3</v>
      </c>
      <c r="H229" s="303">
        <v>0.01</v>
      </c>
      <c r="I229" s="303">
        <v>8.0000000000000002E-3</v>
      </c>
      <c r="K229" s="303">
        <v>0.13500000000000001</v>
      </c>
      <c r="L229" s="303">
        <v>1.7999999999999999E-2</v>
      </c>
      <c r="M229" s="303">
        <v>109.9</v>
      </c>
      <c r="N229" s="303">
        <v>0.25</v>
      </c>
      <c r="O229" s="303">
        <v>0.26</v>
      </c>
      <c r="P229" s="303">
        <v>5.0000000000000001E-3</v>
      </c>
      <c r="Q229" s="303">
        <v>0.02</v>
      </c>
      <c r="R229" s="303">
        <v>47.2</v>
      </c>
      <c r="S229" s="303">
        <v>0.182</v>
      </c>
      <c r="T229" s="303">
        <v>4.0000000000000001E-3</v>
      </c>
      <c r="W229" s="303">
        <v>1.9</v>
      </c>
      <c r="X229" s="303">
        <v>17.66940149519402</v>
      </c>
      <c r="Y229" s="303">
        <v>4.0999999999999996</v>
      </c>
      <c r="Z229" s="303">
        <v>14.6</v>
      </c>
      <c r="AA229" s="303">
        <v>16.5</v>
      </c>
      <c r="AB229" s="303">
        <v>0.44800000000000001</v>
      </c>
      <c r="AC229" s="303">
        <v>6.5000000000000002E-2</v>
      </c>
      <c r="AE229" s="303">
        <v>520.4253565833335</v>
      </c>
    </row>
    <row r="230" spans="1:31" x14ac:dyDescent="0.25">
      <c r="A230" s="304" t="s">
        <v>4102</v>
      </c>
      <c r="C230" s="299">
        <v>798</v>
      </c>
      <c r="D230" s="299">
        <v>7.17</v>
      </c>
      <c r="E230" s="299">
        <v>20</v>
      </c>
      <c r="G230" s="303">
        <v>6.0000000000000001E-3</v>
      </c>
      <c r="H230" s="303">
        <v>0</v>
      </c>
      <c r="I230" s="303">
        <v>5.0000000000000001E-3</v>
      </c>
      <c r="K230" s="303">
        <v>0.191</v>
      </c>
      <c r="L230" s="303">
        <v>1.6E-2</v>
      </c>
      <c r="M230" s="303">
        <v>99.9</v>
      </c>
      <c r="N230" s="303">
        <v>0.26</v>
      </c>
      <c r="O230" s="303">
        <v>0.24</v>
      </c>
      <c r="P230" s="303">
        <v>5.0000000000000001E-3</v>
      </c>
      <c r="Q230" s="303">
        <v>1.6E-2</v>
      </c>
      <c r="R230" s="303">
        <v>45.6</v>
      </c>
      <c r="S230" s="303">
        <v>8.9999999999999993E-3</v>
      </c>
      <c r="T230" s="303">
        <v>3.0000000000000001E-3</v>
      </c>
      <c r="W230" s="303">
        <v>1.7</v>
      </c>
      <c r="X230" s="303">
        <v>16.407301388394448</v>
      </c>
      <c r="Y230" s="303">
        <v>3.9</v>
      </c>
      <c r="Z230" s="303">
        <v>12.8</v>
      </c>
      <c r="AA230" s="303">
        <v>14.9</v>
      </c>
      <c r="AB230" s="303">
        <v>0.38</v>
      </c>
      <c r="AC230" s="303">
        <v>3.2000000000000001E-2</v>
      </c>
      <c r="AE230" s="303">
        <v>516.35754724999993</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32"/>
  <sheetViews>
    <sheetView zoomScaleNormal="100" workbookViewId="0">
      <pane xSplit="7" ySplit="4" topLeftCell="H5" activePane="bottomRight" state="frozen"/>
      <selection pane="topRight" activeCell="H1" sqref="H1"/>
      <selection pane="bottomLeft" activeCell="A5" sqref="A5"/>
      <selection pane="bottomRight" activeCell="Y120" sqref="Y120"/>
    </sheetView>
  </sheetViews>
  <sheetFormatPr defaultRowHeight="15" x14ac:dyDescent="0.25"/>
  <cols>
    <col min="1" max="1" width="11.28515625" style="304" customWidth="1"/>
    <col min="2" max="2" width="10.140625" style="304" customWidth="1"/>
    <col min="3" max="3" width="11.5703125" style="304" customWidth="1"/>
    <col min="4" max="4" width="11.5703125" style="303" customWidth="1"/>
    <col min="5" max="5" width="9.85546875" style="304" customWidth="1"/>
    <col min="6" max="6" width="18" style="303" customWidth="1"/>
    <col min="7" max="7" width="13.7109375" style="303" customWidth="1"/>
    <col min="8" max="9" width="9.140625" style="299"/>
    <col min="10" max="10" width="12.85546875" style="299" customWidth="1"/>
    <col min="11" max="11" width="14.7109375" style="299" customWidth="1"/>
    <col min="12" max="12" width="12.85546875" style="299" customWidth="1"/>
    <col min="13" max="16" width="9.140625" style="299"/>
    <col min="17" max="21" width="9.140625" style="303"/>
    <col min="22" max="22" width="11" style="303" customWidth="1"/>
    <col min="23" max="24" width="9.140625" style="303"/>
    <col min="25" max="25" width="9.5703125" style="303" bestFit="1" customWidth="1"/>
    <col min="26" max="26" width="9.140625" style="303"/>
    <col min="27" max="27" width="11" style="303" customWidth="1"/>
    <col min="28" max="28" width="9.140625" style="303"/>
    <col min="29" max="29" width="8.85546875" style="303" customWidth="1"/>
    <col min="30" max="30" width="9.140625" style="303"/>
    <col min="31" max="31" width="10.5703125" style="303" bestFit="1" customWidth="1"/>
    <col min="32" max="32" width="9.140625" style="303"/>
    <col min="33" max="33" width="10.5703125" style="303" customWidth="1"/>
    <col min="34" max="34" width="9.140625" style="303"/>
    <col min="35" max="35" width="11.140625" style="303" customWidth="1"/>
    <col min="36" max="36" width="11.42578125" style="303" customWidth="1"/>
    <col min="37" max="37" width="12.28515625" style="303" customWidth="1"/>
    <col min="38" max="41" width="9.140625" style="303"/>
    <col min="42" max="42" width="10.28515625" style="303" customWidth="1"/>
    <col min="43" max="50" width="9.140625" style="303"/>
    <col min="51" max="16384" width="9.140625" style="299"/>
  </cols>
  <sheetData>
    <row r="1" spans="1:50" x14ac:dyDescent="0.25">
      <c r="K1" s="299">
        <v>12</v>
      </c>
      <c r="O1" s="299">
        <v>15</v>
      </c>
      <c r="R1" s="303">
        <v>18</v>
      </c>
      <c r="T1" s="303">
        <v>20</v>
      </c>
      <c r="V1" s="303">
        <v>22</v>
      </c>
      <c r="W1" s="303">
        <v>23</v>
      </c>
      <c r="AA1" s="303" t="s">
        <v>4185</v>
      </c>
      <c r="AD1" s="303">
        <v>30</v>
      </c>
      <c r="AE1" s="303">
        <v>31</v>
      </c>
      <c r="AI1" s="303">
        <v>35</v>
      </c>
      <c r="AJ1" s="303">
        <v>36</v>
      </c>
    </row>
    <row r="2" spans="1:50" ht="60" x14ac:dyDescent="0.25">
      <c r="A2" s="304" t="s">
        <v>1963</v>
      </c>
      <c r="B2" s="304" t="s">
        <v>4186</v>
      </c>
      <c r="C2" s="304" t="s">
        <v>4187</v>
      </c>
      <c r="D2" s="300" t="s">
        <v>2180</v>
      </c>
      <c r="E2" s="304" t="s">
        <v>2212</v>
      </c>
      <c r="F2" s="303" t="s">
        <v>4024</v>
      </c>
      <c r="G2" s="303" t="s">
        <v>4025</v>
      </c>
      <c r="H2" s="299" t="s">
        <v>4026</v>
      </c>
      <c r="I2" s="299" t="s">
        <v>4027</v>
      </c>
      <c r="J2" s="300" t="s">
        <v>4028</v>
      </c>
      <c r="K2" s="300" t="s">
        <v>3995</v>
      </c>
      <c r="L2" s="356" t="s">
        <v>3992</v>
      </c>
      <c r="M2" s="299" t="s">
        <v>2213</v>
      </c>
      <c r="N2" s="299" t="s">
        <v>3993</v>
      </c>
      <c r="O2" s="301" t="s">
        <v>3994</v>
      </c>
      <c r="P2" s="301" t="s">
        <v>4029</v>
      </c>
      <c r="Q2" s="300" t="s">
        <v>4030</v>
      </c>
      <c r="R2" s="401" t="s">
        <v>4612</v>
      </c>
      <c r="S2" s="357" t="s">
        <v>4031</v>
      </c>
      <c r="T2" s="300" t="s">
        <v>4032</v>
      </c>
      <c r="U2" s="357" t="s">
        <v>4033</v>
      </c>
      <c r="V2" s="300" t="s">
        <v>4034</v>
      </c>
      <c r="W2" s="357" t="s">
        <v>3996</v>
      </c>
      <c r="Y2" s="354" t="s">
        <v>2215</v>
      </c>
      <c r="AA2" s="300" t="s">
        <v>4035</v>
      </c>
      <c r="AB2" s="357" t="s">
        <v>3997</v>
      </c>
      <c r="AC2" s="357" t="s">
        <v>3998</v>
      </c>
      <c r="AD2" s="300" t="s">
        <v>3999</v>
      </c>
      <c r="AE2" s="357" t="s">
        <v>4000</v>
      </c>
      <c r="AF2" s="357" t="s">
        <v>4001</v>
      </c>
      <c r="AG2" s="357" t="s">
        <v>4002</v>
      </c>
      <c r="AH2" s="300" t="s">
        <v>4036</v>
      </c>
      <c r="AI2" s="357" t="s">
        <v>4003</v>
      </c>
      <c r="AJ2" s="357" t="s">
        <v>4004</v>
      </c>
      <c r="AK2" s="300" t="s">
        <v>4037</v>
      </c>
      <c r="AL2" s="357" t="s">
        <v>4005</v>
      </c>
      <c r="AM2" s="300" t="s">
        <v>4038</v>
      </c>
      <c r="AN2" s="300" t="s">
        <v>4039</v>
      </c>
      <c r="AO2" s="300" t="s">
        <v>4040</v>
      </c>
      <c r="AP2" s="300" t="s">
        <v>4041</v>
      </c>
      <c r="AQ2" s="300" t="s">
        <v>4006</v>
      </c>
      <c r="AS2" s="303" t="s">
        <v>4042</v>
      </c>
      <c r="AT2" s="303" t="s">
        <v>4043</v>
      </c>
      <c r="AU2" s="303" t="s">
        <v>4044</v>
      </c>
      <c r="AW2" s="303" t="s">
        <v>2216</v>
      </c>
      <c r="AX2" s="303" t="s">
        <v>4045</v>
      </c>
    </row>
    <row r="3" spans="1:50" x14ac:dyDescent="0.25">
      <c r="F3" s="303" t="s">
        <v>4007</v>
      </c>
      <c r="R3" s="303" t="s">
        <v>4008</v>
      </c>
      <c r="U3" s="303" t="s">
        <v>4009</v>
      </c>
      <c r="AA3" s="300"/>
      <c r="AB3" s="303" t="s">
        <v>4010</v>
      </c>
      <c r="AC3" s="303" t="s">
        <v>4011</v>
      </c>
      <c r="AD3" s="303" t="s">
        <v>4012</v>
      </c>
      <c r="AE3" s="300"/>
      <c r="AF3" s="300"/>
      <c r="AG3" s="300"/>
      <c r="AH3" s="300"/>
      <c r="AI3" s="300"/>
      <c r="AJ3" s="300"/>
      <c r="AK3" s="300"/>
      <c r="AL3" s="300"/>
      <c r="AM3" s="300"/>
      <c r="AN3" s="300"/>
      <c r="AO3" s="300"/>
      <c r="AP3" s="300"/>
      <c r="AQ3" s="300"/>
    </row>
    <row r="4" spans="1:50" x14ac:dyDescent="0.25">
      <c r="F4" s="303" t="s">
        <v>4013</v>
      </c>
      <c r="S4" s="303" t="s">
        <v>4014</v>
      </c>
      <c r="W4" s="303" t="s">
        <v>4015</v>
      </c>
      <c r="AA4" s="300"/>
      <c r="AF4" s="303" t="s">
        <v>4016</v>
      </c>
      <c r="AJ4" s="300" t="s">
        <v>4017</v>
      </c>
      <c r="AK4" s="300"/>
      <c r="AL4" s="300" t="s">
        <v>4018</v>
      </c>
      <c r="AM4" s="300"/>
      <c r="AN4" s="300"/>
      <c r="AO4" s="300"/>
      <c r="AP4" s="300"/>
      <c r="AQ4" s="300" t="s">
        <v>4011</v>
      </c>
    </row>
    <row r="5" spans="1:50" x14ac:dyDescent="0.25">
      <c r="A5" s="304" t="s">
        <v>2366</v>
      </c>
      <c r="B5" s="306">
        <v>618566.53659999999</v>
      </c>
      <c r="C5" s="306">
        <v>6193154.8959999997</v>
      </c>
      <c r="D5" s="303" t="s">
        <v>2179</v>
      </c>
      <c r="E5" s="304" t="s">
        <v>2366</v>
      </c>
      <c r="F5" s="303" t="s">
        <v>2365</v>
      </c>
      <c r="G5" s="305">
        <v>41235</v>
      </c>
      <c r="I5" s="299">
        <v>894.98896960000002</v>
      </c>
      <c r="J5" s="302">
        <f t="shared" ref="J5:J11" si="0">0.7*L5</f>
        <v>1474.8999999999999</v>
      </c>
      <c r="K5" s="302">
        <f>R5+S5+U5+V5+W5+0.5*Y5+AC5+AE5+AF5+AG5+AI5+AL5</f>
        <v>1443.6765707083334</v>
      </c>
      <c r="L5" s="299">
        <v>2107</v>
      </c>
      <c r="M5" s="299">
        <v>6.71</v>
      </c>
      <c r="N5" s="299">
        <v>4.7</v>
      </c>
      <c r="O5" s="299">
        <v>1.73</v>
      </c>
      <c r="P5" s="299">
        <v>13</v>
      </c>
      <c r="Q5" s="303">
        <v>3.7</v>
      </c>
      <c r="R5" s="303">
        <v>0.46</v>
      </c>
      <c r="S5" s="303">
        <v>1.05</v>
      </c>
      <c r="T5" s="303">
        <v>2.4500000000000002</v>
      </c>
      <c r="W5" s="303">
        <v>366</v>
      </c>
      <c r="Y5" s="306">
        <v>1047.7151414166667</v>
      </c>
      <c r="AA5" s="303">
        <v>2.8000000000000001E-2</v>
      </c>
      <c r="AB5" s="303">
        <v>1E-3</v>
      </c>
      <c r="AC5" s="303">
        <v>0.29199999999999998</v>
      </c>
      <c r="AD5" s="303">
        <v>2.1999999999999999E-2</v>
      </c>
      <c r="AE5" s="303">
        <v>71</v>
      </c>
      <c r="AF5" s="358">
        <v>1.117</v>
      </c>
      <c r="AG5" s="303">
        <v>10.199999999999999</v>
      </c>
      <c r="AH5" s="303">
        <v>7.5999999999999998E-2</v>
      </c>
      <c r="AI5" s="303">
        <v>50.7</v>
      </c>
      <c r="AJ5" s="358">
        <v>0.32400000000000001</v>
      </c>
      <c r="AK5" s="303">
        <v>6.0000000000000001E-3</v>
      </c>
      <c r="AL5" s="358">
        <v>419</v>
      </c>
      <c r="AM5" s="303">
        <v>205</v>
      </c>
      <c r="AN5" s="303">
        <v>2.95</v>
      </c>
      <c r="AO5" s="303">
        <v>6.3105005339978648</v>
      </c>
      <c r="AP5" s="303">
        <v>0.48399999999999999</v>
      </c>
      <c r="AQ5" s="303" t="s">
        <v>33</v>
      </c>
      <c r="AS5" s="303">
        <v>26.200222086028443</v>
      </c>
      <c r="AT5" s="303">
        <v>24.819885072058959</v>
      </c>
      <c r="AU5" s="303">
        <v>2.7054765088839715E-2</v>
      </c>
      <c r="AW5" s="303">
        <v>-22.12846</v>
      </c>
      <c r="AX5" s="303">
        <v>-172.18841900000001</v>
      </c>
    </row>
    <row r="6" spans="1:50" x14ac:dyDescent="0.25">
      <c r="A6" s="304" t="s">
        <v>2402</v>
      </c>
      <c r="B6" s="306">
        <v>619955.24580000003</v>
      </c>
      <c r="C6" s="306">
        <v>6194554.9440000001</v>
      </c>
      <c r="D6" s="303" t="s">
        <v>2179</v>
      </c>
      <c r="E6" s="304" t="s">
        <v>2402</v>
      </c>
      <c r="F6" s="303" t="s">
        <v>2401</v>
      </c>
      <c r="G6" s="305">
        <v>41235</v>
      </c>
      <c r="I6" s="299">
        <v>899.42812300000003</v>
      </c>
      <c r="J6" s="302">
        <f t="shared" si="0"/>
        <v>702.8</v>
      </c>
      <c r="K6" s="302">
        <f>R6+S6+U6+V6+W6+0.5*Y6+AC6+AE6+AF6+AG6+AI6+AL6</f>
        <v>577.03250933333311</v>
      </c>
      <c r="L6" s="299">
        <v>1004</v>
      </c>
      <c r="M6" s="299">
        <v>7.03</v>
      </c>
      <c r="N6" s="299">
        <v>4.7</v>
      </c>
      <c r="O6" s="299">
        <v>1.4</v>
      </c>
      <c r="P6" s="299">
        <v>-110</v>
      </c>
      <c r="Q6" s="303">
        <v>0.13</v>
      </c>
      <c r="R6" s="303">
        <v>0.16</v>
      </c>
      <c r="S6" s="303">
        <v>0.43</v>
      </c>
      <c r="W6" s="303">
        <v>44.5</v>
      </c>
      <c r="Y6" s="306">
        <v>618.30701866666652</v>
      </c>
      <c r="AA6" s="303">
        <v>1E-3</v>
      </c>
      <c r="AB6" s="303">
        <v>1E-3</v>
      </c>
      <c r="AC6" s="303">
        <v>0.42899999999999999</v>
      </c>
      <c r="AD6" s="303">
        <v>4.4999999999999998E-2</v>
      </c>
      <c r="AE6" s="303">
        <v>118</v>
      </c>
      <c r="AF6" s="358">
        <v>19.260000000000002</v>
      </c>
      <c r="AG6" s="303">
        <v>3.8</v>
      </c>
      <c r="AH6" s="303">
        <v>7.3999999999999996E-2</v>
      </c>
      <c r="AI6" s="303">
        <v>51.5</v>
      </c>
      <c r="AJ6" s="358">
        <v>0.189</v>
      </c>
      <c r="AK6" s="303">
        <v>1E-3</v>
      </c>
      <c r="AL6" s="303">
        <v>29.8</v>
      </c>
      <c r="AM6" s="303">
        <v>28</v>
      </c>
      <c r="AN6" s="303">
        <v>2.8</v>
      </c>
      <c r="AO6" s="303">
        <v>5.989627625489498</v>
      </c>
      <c r="AP6" s="303">
        <v>0.83599999999999997</v>
      </c>
      <c r="AQ6" s="303" t="s">
        <v>33</v>
      </c>
      <c r="AS6" s="303">
        <v>11.518565530695165</v>
      </c>
      <c r="AT6" s="303">
        <v>11.071492413620284</v>
      </c>
      <c r="AU6" s="303">
        <v>1.9790702537236398E-2</v>
      </c>
      <c r="AW6" s="303">
        <v>-22.078305</v>
      </c>
      <c r="AX6" s="303">
        <v>-163.13071400000001</v>
      </c>
    </row>
    <row r="7" spans="1:50" x14ac:dyDescent="0.25">
      <c r="A7" s="304" t="s">
        <v>2325</v>
      </c>
      <c r="B7" s="306">
        <v>664410.71840000001</v>
      </c>
      <c r="C7" s="306">
        <v>6197098.4720000001</v>
      </c>
      <c r="D7" s="303" t="s">
        <v>2179</v>
      </c>
      <c r="E7" s="304" t="s">
        <v>2325</v>
      </c>
      <c r="F7" s="303" t="s">
        <v>2324</v>
      </c>
      <c r="G7" s="305">
        <v>41206</v>
      </c>
      <c r="H7" s="299">
        <v>593</v>
      </c>
      <c r="I7" s="299">
        <v>763.45845240000006</v>
      </c>
      <c r="J7" s="302">
        <f t="shared" si="0"/>
        <v>637</v>
      </c>
      <c r="K7" s="302">
        <f t="shared" ref="K7:K79" si="1">R7+S7+U7+V7+W7+0.5*Y7+AC7+AE7+AF7+AG7+AI7+AL7</f>
        <v>578.35420662500019</v>
      </c>
      <c r="L7" s="299">
        <v>910</v>
      </c>
      <c r="M7" s="299">
        <v>6.52</v>
      </c>
      <c r="N7" s="299">
        <v>5</v>
      </c>
      <c r="O7" s="299">
        <v>1.42</v>
      </c>
      <c r="P7" s="299">
        <v>-50</v>
      </c>
      <c r="Q7" s="303">
        <v>0.18</v>
      </c>
      <c r="R7" s="303">
        <v>0.92</v>
      </c>
      <c r="S7" s="303">
        <v>0.45</v>
      </c>
      <c r="U7" s="303">
        <v>1.6</v>
      </c>
      <c r="W7" s="303">
        <v>224</v>
      </c>
      <c r="Y7" s="306">
        <v>327.20441325000002</v>
      </c>
      <c r="AA7" s="303">
        <v>1E-3</v>
      </c>
      <c r="AB7" s="359">
        <v>1.0999999999999999E-2</v>
      </c>
      <c r="AC7" s="303">
        <v>0.112</v>
      </c>
      <c r="AD7" s="303">
        <v>1.2999999999999999E-2</v>
      </c>
      <c r="AE7" s="303">
        <v>146</v>
      </c>
      <c r="AF7" s="358">
        <v>8.4700000000000006</v>
      </c>
      <c r="AG7" s="303">
        <v>4.0999999999999996</v>
      </c>
      <c r="AH7" s="303">
        <v>9.6000000000000002E-2</v>
      </c>
      <c r="AI7" s="303">
        <v>16.600000000000001</v>
      </c>
      <c r="AJ7" s="358">
        <v>0.106</v>
      </c>
      <c r="AK7" s="303">
        <v>1E-3</v>
      </c>
      <c r="AL7" s="303">
        <v>12.5</v>
      </c>
      <c r="AM7" s="303">
        <v>113</v>
      </c>
      <c r="AN7" s="303">
        <v>5.3</v>
      </c>
      <c r="AO7" s="303">
        <v>11.337509433962264</v>
      </c>
      <c r="AP7" s="303">
        <v>0.16800000000000001</v>
      </c>
      <c r="AQ7" s="303" t="s">
        <v>33</v>
      </c>
      <c r="AS7" s="303">
        <v>9.2996962657011366</v>
      </c>
      <c r="AT7" s="303">
        <v>10.090307320399067</v>
      </c>
      <c r="AU7" s="303">
        <v>-4.0774157219067374E-2</v>
      </c>
      <c r="AW7" s="303">
        <v>-20.118434000000001</v>
      </c>
      <c r="AX7" s="303">
        <v>-160.60912500000001</v>
      </c>
    </row>
    <row r="8" spans="1:50" x14ac:dyDescent="0.25">
      <c r="A8" s="304" t="s">
        <v>2244</v>
      </c>
      <c r="B8" s="306">
        <v>678177.89138568996</v>
      </c>
      <c r="C8" s="306">
        <v>6211445.9453102099</v>
      </c>
      <c r="D8" s="303" t="s">
        <v>2179</v>
      </c>
      <c r="E8" s="304" t="s">
        <v>2244</v>
      </c>
      <c r="F8" s="303" t="s">
        <v>2243</v>
      </c>
      <c r="G8" s="305">
        <v>40877</v>
      </c>
      <c r="I8" s="299">
        <v>734.92475697999998</v>
      </c>
      <c r="J8" s="302">
        <f t="shared" si="0"/>
        <v>314.29999999999995</v>
      </c>
      <c r="K8" s="302">
        <f t="shared" si="1"/>
        <v>275.01099524999995</v>
      </c>
      <c r="L8" s="299">
        <v>449</v>
      </c>
      <c r="M8" s="299">
        <v>6.41</v>
      </c>
      <c r="N8" s="299">
        <v>6.7</v>
      </c>
      <c r="O8" s="299">
        <v>6.55</v>
      </c>
      <c r="P8" s="299">
        <v>145</v>
      </c>
      <c r="Q8" s="303">
        <v>0.01</v>
      </c>
      <c r="R8" s="360">
        <v>0.31</v>
      </c>
      <c r="S8" s="361">
        <v>31.2</v>
      </c>
      <c r="T8" s="303" t="s">
        <v>33</v>
      </c>
      <c r="U8" s="303">
        <v>14.2</v>
      </c>
      <c r="V8" s="303">
        <v>0.2</v>
      </c>
      <c r="W8" s="303">
        <v>31.1</v>
      </c>
      <c r="Y8" s="306">
        <v>202.88199050000003</v>
      </c>
      <c r="AA8" s="303">
        <v>1E-3</v>
      </c>
      <c r="AB8" s="359">
        <v>0.01</v>
      </c>
      <c r="AC8" s="303">
        <v>5.0999999999999997E-2</v>
      </c>
      <c r="AD8" s="303">
        <v>0.50700000000000001</v>
      </c>
      <c r="AE8" s="303">
        <v>60.8</v>
      </c>
      <c r="AF8" s="303">
        <v>8.9999999999999993E-3</v>
      </c>
      <c r="AG8" s="303">
        <v>11.2</v>
      </c>
      <c r="AH8" s="303">
        <v>3.6999999999999998E-2</v>
      </c>
      <c r="AI8" s="303">
        <v>18.100000000000001</v>
      </c>
      <c r="AJ8" s="303">
        <v>4.0000000000000001E-3</v>
      </c>
      <c r="AK8" s="303">
        <v>1E-3</v>
      </c>
      <c r="AL8" s="303">
        <v>6.4</v>
      </c>
      <c r="AM8" s="303">
        <v>13.5</v>
      </c>
      <c r="AN8" s="303">
        <v>5.07</v>
      </c>
      <c r="AO8" s="303">
        <v>10.845504307582772</v>
      </c>
      <c r="AP8" s="303">
        <v>0.2</v>
      </c>
      <c r="AQ8" s="303">
        <v>9.0000000000000011E-3</v>
      </c>
      <c r="AS8" s="303">
        <v>5.0878581898503903</v>
      </c>
      <c r="AT8" s="303">
        <v>5.3105334804454678</v>
      </c>
      <c r="AU8" s="303">
        <v>-2.1414397308304304E-2</v>
      </c>
      <c r="AW8" s="303">
        <v>-17.600899999999999</v>
      </c>
      <c r="AX8" s="303">
        <v>-142.658828</v>
      </c>
    </row>
    <row r="9" spans="1:50" x14ac:dyDescent="0.25">
      <c r="A9" s="304" t="s">
        <v>2270</v>
      </c>
      <c r="B9" s="306">
        <v>620448.59096008004</v>
      </c>
      <c r="C9" s="306">
        <v>6181921.5476930495</v>
      </c>
      <c r="D9" s="303" t="s">
        <v>2179</v>
      </c>
      <c r="E9" s="304" t="s">
        <v>2270</v>
      </c>
      <c r="F9" s="303" t="s">
        <v>2269</v>
      </c>
      <c r="G9" s="305">
        <v>40941</v>
      </c>
      <c r="I9" s="299">
        <v>716.48965989999999</v>
      </c>
      <c r="J9" s="302">
        <f t="shared" si="0"/>
        <v>916.99999999999989</v>
      </c>
      <c r="K9" s="302">
        <f t="shared" si="1"/>
        <v>950.64084324999999</v>
      </c>
      <c r="L9" s="299">
        <v>1310</v>
      </c>
      <c r="M9" s="299">
        <v>7.73</v>
      </c>
      <c r="N9" s="299">
        <v>5.0999999999999996</v>
      </c>
      <c r="O9" s="299">
        <v>0.16</v>
      </c>
      <c r="P9" s="299">
        <v>-59</v>
      </c>
      <c r="Q9" s="303">
        <v>1.3</v>
      </c>
      <c r="R9" s="303">
        <v>1.07</v>
      </c>
      <c r="S9" s="303">
        <v>1.92</v>
      </c>
      <c r="U9" s="303">
        <v>0.33</v>
      </c>
      <c r="W9" s="303">
        <v>348</v>
      </c>
      <c r="Y9" s="306">
        <v>593.39168649999999</v>
      </c>
      <c r="AA9" s="303">
        <v>1E-3</v>
      </c>
      <c r="AB9" s="359">
        <v>0.01</v>
      </c>
      <c r="AC9" s="303">
        <v>8.6999999999999994E-2</v>
      </c>
      <c r="AD9" s="303">
        <v>1.6E-2</v>
      </c>
      <c r="AE9" s="303">
        <v>79.5</v>
      </c>
      <c r="AF9" s="358">
        <v>3.988</v>
      </c>
      <c r="AG9" s="303">
        <v>2.75</v>
      </c>
      <c r="AH9" s="303">
        <v>1.7000000000000001E-2</v>
      </c>
      <c r="AI9" s="303">
        <v>107</v>
      </c>
      <c r="AJ9" s="358">
        <v>0.154</v>
      </c>
      <c r="AK9" s="303">
        <v>3.0000000000000001E-3</v>
      </c>
      <c r="AL9" s="303">
        <v>109.3</v>
      </c>
      <c r="AM9" s="303">
        <v>125</v>
      </c>
      <c r="AN9" s="303">
        <v>4.03</v>
      </c>
      <c r="AO9" s="303">
        <v>8.6207854752580992</v>
      </c>
      <c r="AP9" s="303">
        <v>0.68</v>
      </c>
      <c r="AQ9" s="303">
        <v>1E-3</v>
      </c>
      <c r="AS9" s="303">
        <v>17.594601067556773</v>
      </c>
      <c r="AT9" s="303">
        <v>17.034821721826876</v>
      </c>
      <c r="AU9" s="303">
        <v>1.6164847711568228E-2</v>
      </c>
      <c r="AW9" s="303">
        <v>-21.951871000000001</v>
      </c>
      <c r="AX9" s="303">
        <v>-169.867299</v>
      </c>
    </row>
    <row r="10" spans="1:50" x14ac:dyDescent="0.25">
      <c r="A10" s="308" t="s">
        <v>4189</v>
      </c>
      <c r="B10" s="306">
        <v>670782.87098772998</v>
      </c>
      <c r="C10" s="306">
        <v>6178164.8849319797</v>
      </c>
      <c r="D10" s="303" t="s">
        <v>2179</v>
      </c>
      <c r="E10" s="304" t="s">
        <v>2404</v>
      </c>
      <c r="F10" s="303" t="s">
        <v>2403</v>
      </c>
      <c r="G10" s="305">
        <v>41650</v>
      </c>
      <c r="H10" s="299">
        <v>593</v>
      </c>
      <c r="I10" s="299">
        <v>868.90290007999999</v>
      </c>
      <c r="J10" s="302">
        <f t="shared" si="0"/>
        <v>791</v>
      </c>
      <c r="K10" s="302">
        <f t="shared" si="1"/>
        <v>713.4287195833333</v>
      </c>
      <c r="L10" s="299">
        <v>1130</v>
      </c>
      <c r="M10" s="299">
        <v>7.9</v>
      </c>
      <c r="N10" s="299">
        <v>6.1</v>
      </c>
      <c r="O10" s="299">
        <v>6.64</v>
      </c>
      <c r="P10" s="299">
        <v>80</v>
      </c>
      <c r="Q10" s="303">
        <v>0</v>
      </c>
      <c r="R10" s="303">
        <v>0.90200000000000002</v>
      </c>
      <c r="S10" s="303">
        <v>0.66359999999999997</v>
      </c>
      <c r="U10" s="303">
        <v>0.59189999999999998</v>
      </c>
      <c r="W10" s="303">
        <v>35.689</v>
      </c>
      <c r="Y10" s="306">
        <v>790.68043916666647</v>
      </c>
      <c r="AA10" s="303">
        <v>1E-3</v>
      </c>
      <c r="AB10" s="303">
        <v>5.0000000000000001E-3</v>
      </c>
      <c r="AC10" s="303">
        <v>0.83199999999999996</v>
      </c>
      <c r="AD10" s="303">
        <v>0.20300000000000001</v>
      </c>
      <c r="AE10" s="303">
        <v>12</v>
      </c>
      <c r="AF10" s="303">
        <v>0.01</v>
      </c>
      <c r="AG10" s="303">
        <v>2.1</v>
      </c>
      <c r="AH10" s="303">
        <v>0.13500000000000001</v>
      </c>
      <c r="AI10" s="303">
        <v>6.3</v>
      </c>
      <c r="AJ10" s="303">
        <v>1E-3</v>
      </c>
      <c r="AK10" s="303">
        <v>1E-3</v>
      </c>
      <c r="AL10" s="358">
        <v>259</v>
      </c>
      <c r="AM10" s="303">
        <v>11</v>
      </c>
      <c r="AN10" s="303">
        <v>3.36</v>
      </c>
      <c r="AO10" s="303">
        <v>7.187553150587398</v>
      </c>
      <c r="AP10" s="303">
        <v>0.22</v>
      </c>
      <c r="AQ10" s="303">
        <v>2E-3</v>
      </c>
      <c r="AS10" s="303">
        <v>12.436583784392727</v>
      </c>
      <c r="AT10" s="303">
        <v>13.729048498074066</v>
      </c>
      <c r="AU10" s="303">
        <v>-4.9395508571271958E-2</v>
      </c>
      <c r="AW10" s="303">
        <v>-22.537078000000001</v>
      </c>
      <c r="AX10" s="303">
        <v>-168.84797599999999</v>
      </c>
    </row>
    <row r="11" spans="1:50" x14ac:dyDescent="0.25">
      <c r="A11" s="308" t="s">
        <v>4190</v>
      </c>
      <c r="B11" s="306"/>
      <c r="C11" s="306"/>
      <c r="D11" s="303" t="s">
        <v>2179</v>
      </c>
      <c r="E11" s="304" t="s">
        <v>4046</v>
      </c>
      <c r="F11" s="303" t="s">
        <v>4019</v>
      </c>
      <c r="G11" s="305">
        <v>41698</v>
      </c>
      <c r="H11" s="299">
        <v>593</v>
      </c>
      <c r="I11" s="299">
        <v>868.90290007999999</v>
      </c>
      <c r="J11" s="302">
        <f t="shared" si="0"/>
        <v>784</v>
      </c>
      <c r="K11" s="302">
        <f t="shared" si="1"/>
        <v>693.86179158333334</v>
      </c>
      <c r="L11" s="299">
        <v>1120</v>
      </c>
      <c r="M11" s="299">
        <v>7.95</v>
      </c>
      <c r="N11" s="299">
        <v>5.9</v>
      </c>
      <c r="O11" s="299">
        <v>1.47</v>
      </c>
      <c r="P11" s="299">
        <v>118.4</v>
      </c>
      <c r="Q11" s="303">
        <v>0</v>
      </c>
      <c r="R11" s="303">
        <v>0.98</v>
      </c>
      <c r="S11" s="303">
        <v>0.80200000000000005</v>
      </c>
      <c r="U11" s="303">
        <v>0.24</v>
      </c>
      <c r="W11" s="303">
        <v>30.042000000000002</v>
      </c>
      <c r="Y11" s="306">
        <v>766.27358316666664</v>
      </c>
      <c r="AA11" s="362">
        <v>8.0287956639999998E-4</v>
      </c>
      <c r="AB11" s="303">
        <v>5.0000000000000001E-3</v>
      </c>
      <c r="AC11" s="303">
        <v>0.755</v>
      </c>
      <c r="AD11" s="303">
        <v>0.23200000000000001</v>
      </c>
      <c r="AE11" s="303">
        <v>8.1999999999999993</v>
      </c>
      <c r="AF11" s="303">
        <v>6.0000000000000001E-3</v>
      </c>
      <c r="AG11" s="303">
        <v>1.9</v>
      </c>
      <c r="AH11" s="303">
        <v>0.13</v>
      </c>
      <c r="AI11" s="303">
        <v>4.8</v>
      </c>
      <c r="AJ11" s="303">
        <v>1E-3</v>
      </c>
      <c r="AK11" s="303">
        <v>1E-3</v>
      </c>
      <c r="AL11" s="358">
        <v>263</v>
      </c>
      <c r="AM11" s="303">
        <v>9</v>
      </c>
      <c r="AN11" s="303">
        <v>3.13</v>
      </c>
      <c r="AO11" s="303">
        <v>6.6955480242079037</v>
      </c>
      <c r="AP11" s="303">
        <v>0.17299999999999999</v>
      </c>
      <c r="AQ11" s="303">
        <v>2E-3</v>
      </c>
      <c r="AS11" s="303">
        <v>12.29243062137178</v>
      </c>
      <c r="AT11" s="303">
        <v>13.209723179227732</v>
      </c>
      <c r="AU11" s="303">
        <v>-3.5969219110990831E-2</v>
      </c>
      <c r="AW11" s="303">
        <v>-21.993268</v>
      </c>
      <c r="AX11" s="303">
        <v>-170.60480100000001</v>
      </c>
    </row>
    <row r="12" spans="1:50" s="316" customFormat="1" x14ac:dyDescent="0.25">
      <c r="A12" s="311" t="s">
        <v>2404</v>
      </c>
      <c r="B12" s="312"/>
      <c r="C12" s="312"/>
      <c r="D12" s="313"/>
      <c r="E12" s="314"/>
      <c r="G12" s="315" t="s">
        <v>4188</v>
      </c>
      <c r="J12" s="316">
        <f t="shared" ref="J12:AB12" si="2">AVERAGE(J10:J11)</f>
        <v>787.5</v>
      </c>
      <c r="K12" s="317">
        <f t="shared" si="2"/>
        <v>703.64525558333332</v>
      </c>
      <c r="L12" s="316">
        <f>AVERAGE(L10:L11)</f>
        <v>1125</v>
      </c>
      <c r="M12" s="318">
        <f t="shared" si="2"/>
        <v>7.9250000000000007</v>
      </c>
      <c r="N12" s="319">
        <f t="shared" si="2"/>
        <v>6</v>
      </c>
      <c r="O12" s="318">
        <f t="shared" si="2"/>
        <v>4.0549999999999997</v>
      </c>
      <c r="P12" s="316">
        <f t="shared" si="2"/>
        <v>99.2</v>
      </c>
      <c r="Q12" s="313">
        <f t="shared" si="2"/>
        <v>0</v>
      </c>
      <c r="R12" s="363">
        <f t="shared" si="2"/>
        <v>0.94100000000000006</v>
      </c>
      <c r="S12" s="364">
        <f t="shared" si="2"/>
        <v>0.73280000000000001</v>
      </c>
      <c r="T12" s="313"/>
      <c r="U12" s="364">
        <f t="shared" si="2"/>
        <v>0.41594999999999999</v>
      </c>
      <c r="V12" s="313"/>
      <c r="W12" s="364">
        <f t="shared" si="2"/>
        <v>32.865499999999997</v>
      </c>
      <c r="X12" s="313"/>
      <c r="Y12" s="312">
        <f t="shared" si="2"/>
        <v>778.47701116666656</v>
      </c>
      <c r="Z12" s="313"/>
      <c r="AA12" s="364">
        <f t="shared" si="2"/>
        <v>9.0143978320000005E-4</v>
      </c>
      <c r="AB12" s="364">
        <f t="shared" si="2"/>
        <v>5.0000000000000001E-3</v>
      </c>
      <c r="AC12" s="364">
        <f t="shared" ref="AC12:AQ12" si="3">AVERAGE(AC10:AC11)</f>
        <v>0.79349999999999998</v>
      </c>
      <c r="AD12" s="364">
        <f t="shared" si="3"/>
        <v>0.21750000000000003</v>
      </c>
      <c r="AE12" s="364">
        <f t="shared" si="3"/>
        <v>10.1</v>
      </c>
      <c r="AF12" s="364">
        <f t="shared" si="3"/>
        <v>8.0000000000000002E-3</v>
      </c>
      <c r="AG12" s="365">
        <f t="shared" si="3"/>
        <v>2</v>
      </c>
      <c r="AH12" s="364">
        <f t="shared" si="3"/>
        <v>0.13250000000000001</v>
      </c>
      <c r="AI12" s="365">
        <f t="shared" si="3"/>
        <v>5.55</v>
      </c>
      <c r="AJ12" s="364">
        <f t="shared" si="3"/>
        <v>1E-3</v>
      </c>
      <c r="AK12" s="364">
        <f t="shared" si="3"/>
        <v>1E-3</v>
      </c>
      <c r="AL12" s="366">
        <f t="shared" si="3"/>
        <v>261</v>
      </c>
      <c r="AM12" s="312">
        <f t="shared" si="3"/>
        <v>10</v>
      </c>
      <c r="AN12" s="364">
        <f t="shared" si="3"/>
        <v>3.2450000000000001</v>
      </c>
      <c r="AO12" s="364">
        <f t="shared" si="3"/>
        <v>6.9415505873976509</v>
      </c>
      <c r="AP12" s="364">
        <f t="shared" si="3"/>
        <v>0.19650000000000001</v>
      </c>
      <c r="AQ12" s="364">
        <f t="shared" si="3"/>
        <v>2E-3</v>
      </c>
      <c r="AR12" s="364"/>
      <c r="AS12" s="364"/>
      <c r="AT12" s="364"/>
      <c r="AU12" s="364"/>
      <c r="AV12" s="364"/>
      <c r="AW12" s="364"/>
      <c r="AX12" s="364"/>
    </row>
    <row r="13" spans="1:50" x14ac:dyDescent="0.25">
      <c r="A13" s="304" t="s">
        <v>2352</v>
      </c>
      <c r="B13" s="306">
        <v>648588.26908710995</v>
      </c>
      <c r="C13" s="306">
        <v>6217687.1425019596</v>
      </c>
      <c r="D13" s="303" t="s">
        <v>2179</v>
      </c>
      <c r="E13" s="304" t="s">
        <v>2352</v>
      </c>
      <c r="F13" s="303" t="s">
        <v>2351</v>
      </c>
      <c r="G13" s="305">
        <v>41336</v>
      </c>
      <c r="I13" s="299">
        <v>764.45118960000002</v>
      </c>
      <c r="J13" s="302">
        <f>0.7*L13</f>
        <v>742</v>
      </c>
      <c r="K13" s="302">
        <f t="shared" si="1"/>
        <v>684.65010904166661</v>
      </c>
      <c r="L13" s="299">
        <v>1060</v>
      </c>
      <c r="M13" s="299">
        <v>6.93</v>
      </c>
      <c r="N13" s="299">
        <v>6.1</v>
      </c>
      <c r="O13" s="299">
        <v>4.91</v>
      </c>
      <c r="P13" s="299">
        <v>99</v>
      </c>
      <c r="Q13" s="303">
        <v>0</v>
      </c>
      <c r="R13" s="303">
        <v>0.28000000000000003</v>
      </c>
      <c r="S13" s="303">
        <v>2.2000000000000002</v>
      </c>
      <c r="W13" s="303">
        <v>236</v>
      </c>
      <c r="Y13" s="306">
        <v>427.37421808333329</v>
      </c>
      <c r="AA13" s="303">
        <v>1E-3</v>
      </c>
      <c r="AB13" s="303">
        <v>1E-3</v>
      </c>
      <c r="AC13" s="303">
        <v>7.8E-2</v>
      </c>
      <c r="AD13" s="303">
        <v>4.7E-2</v>
      </c>
      <c r="AE13" s="303">
        <v>165</v>
      </c>
      <c r="AF13" s="303">
        <v>5.0000000000000001E-3</v>
      </c>
      <c r="AG13" s="303">
        <v>1.4</v>
      </c>
      <c r="AH13" s="303">
        <v>3.2000000000000001E-2</v>
      </c>
      <c r="AI13" s="303">
        <v>47.9</v>
      </c>
      <c r="AJ13" s="303">
        <v>1E-3</v>
      </c>
      <c r="AK13" s="303">
        <v>1E-3</v>
      </c>
      <c r="AL13" s="303">
        <v>18.100000000000001</v>
      </c>
      <c r="AN13" s="303">
        <v>5.3</v>
      </c>
      <c r="AO13" s="303">
        <v>11.337509433962264</v>
      </c>
      <c r="AP13" s="303">
        <v>0.5</v>
      </c>
      <c r="AQ13" s="303">
        <v>1.2E-2</v>
      </c>
      <c r="AS13" s="303">
        <v>12.997402503542247</v>
      </c>
      <c r="AT13" s="303">
        <v>11.979493289961606</v>
      </c>
      <c r="AU13" s="303">
        <v>4.0754032126177377E-2</v>
      </c>
      <c r="AW13" s="303">
        <v>-19.197949000000001</v>
      </c>
      <c r="AX13" s="303">
        <v>-155.017189</v>
      </c>
    </row>
    <row r="14" spans="1:50" x14ac:dyDescent="0.25">
      <c r="A14" s="304" t="s">
        <v>2372</v>
      </c>
      <c r="B14" s="306">
        <v>642487.56810000003</v>
      </c>
      <c r="C14" s="306">
        <v>6190325.0970000001</v>
      </c>
      <c r="D14" s="303" t="s">
        <v>2179</v>
      </c>
      <c r="E14" s="304" t="s">
        <v>2372</v>
      </c>
      <c r="F14" s="303" t="s">
        <v>2371</v>
      </c>
      <c r="G14" s="305">
        <v>41288</v>
      </c>
      <c r="I14" s="299">
        <v>710.84062519999998</v>
      </c>
      <c r="J14" s="302">
        <f>0.7*L14</f>
        <v>1498</v>
      </c>
      <c r="K14" s="302">
        <f t="shared" si="1"/>
        <v>1454.3391432083336</v>
      </c>
      <c r="L14" s="299">
        <v>2140</v>
      </c>
      <c r="M14" s="299">
        <v>6.99</v>
      </c>
      <c r="N14" s="299">
        <v>5.7</v>
      </c>
      <c r="O14" s="299">
        <v>1.34</v>
      </c>
      <c r="P14" s="299">
        <v>-124</v>
      </c>
      <c r="Q14" s="303">
        <v>1.35</v>
      </c>
      <c r="R14" s="303">
        <v>0.6</v>
      </c>
      <c r="S14" s="303">
        <v>8.2100000000000009</v>
      </c>
      <c r="W14" s="303">
        <v>443</v>
      </c>
      <c r="Y14" s="306">
        <v>1001.9522864166668</v>
      </c>
      <c r="AA14" s="303">
        <v>4.0000000000000001E-3</v>
      </c>
      <c r="AB14" s="359">
        <v>1.2999999999999999E-2</v>
      </c>
      <c r="AC14" s="303">
        <v>0.28799999999999998</v>
      </c>
      <c r="AD14" s="303">
        <v>8.9999999999999993E-3</v>
      </c>
      <c r="AE14" s="303">
        <v>86.9</v>
      </c>
      <c r="AF14" s="358">
        <v>6.665</v>
      </c>
      <c r="AG14" s="303">
        <v>5.8</v>
      </c>
      <c r="AH14" s="303">
        <v>3.3000000000000002E-2</v>
      </c>
      <c r="AI14" s="303">
        <v>55.9</v>
      </c>
      <c r="AJ14" s="358">
        <v>0.379</v>
      </c>
      <c r="AK14" s="303">
        <v>1E-3</v>
      </c>
      <c r="AL14" s="358">
        <v>346</v>
      </c>
      <c r="AM14" s="303">
        <v>518</v>
      </c>
      <c r="AN14" s="303">
        <v>4.01</v>
      </c>
      <c r="AO14" s="303">
        <v>8.5780024207903161</v>
      </c>
      <c r="AP14" s="303">
        <v>0.436</v>
      </c>
      <c r="AQ14" s="303">
        <v>2.1999999999999999E-2</v>
      </c>
      <c r="AS14" s="303">
        <v>24.133617171087074</v>
      </c>
      <c r="AT14" s="303">
        <v>25.875059525333967</v>
      </c>
      <c r="AU14" s="303">
        <v>-3.4822804146935601E-2</v>
      </c>
      <c r="AW14" s="303">
        <v>-24.365193000000001</v>
      </c>
      <c r="AX14" s="303">
        <v>-189.23850300000001</v>
      </c>
    </row>
    <row r="15" spans="1:50" x14ac:dyDescent="0.25">
      <c r="A15" s="308" t="s">
        <v>4193</v>
      </c>
      <c r="B15" s="306">
        <v>643129.83550000004</v>
      </c>
      <c r="C15" s="306">
        <v>6185425.3269999996</v>
      </c>
      <c r="D15" s="303" t="s">
        <v>2179</v>
      </c>
      <c r="E15" s="304" t="s">
        <v>2394</v>
      </c>
      <c r="F15" s="303" t="s">
        <v>2393</v>
      </c>
      <c r="G15" s="305">
        <v>41288</v>
      </c>
      <c r="I15" s="299">
        <v>728.07327910000004</v>
      </c>
      <c r="J15" s="302">
        <f>0.7*L15</f>
        <v>2417.1</v>
      </c>
      <c r="K15" s="302">
        <f t="shared" si="1"/>
        <v>2402.206189125</v>
      </c>
      <c r="L15" s="299">
        <v>3453</v>
      </c>
      <c r="M15" s="299">
        <v>6.76</v>
      </c>
      <c r="N15" s="299">
        <v>6.5</v>
      </c>
      <c r="O15" s="299">
        <v>4.8099999999999996</v>
      </c>
      <c r="P15" s="299">
        <v>-105</v>
      </c>
      <c r="Q15" s="303">
        <v>1.68</v>
      </c>
      <c r="R15" s="360">
        <v>1</v>
      </c>
      <c r="S15" s="303">
        <v>8.6999999999999993</v>
      </c>
      <c r="T15" s="303">
        <v>0.59</v>
      </c>
      <c r="W15" s="358">
        <v>1050</v>
      </c>
      <c r="Y15" s="306">
        <v>1074.6643782499998</v>
      </c>
      <c r="AA15" s="303">
        <v>1E-3</v>
      </c>
      <c r="AB15" s="359">
        <v>1.0999999999999999E-2</v>
      </c>
      <c r="AC15" s="303">
        <v>0.47699999999999998</v>
      </c>
      <c r="AD15" s="303">
        <v>6.0000000000000001E-3</v>
      </c>
      <c r="AE15" s="303">
        <v>204</v>
      </c>
      <c r="AF15" s="358">
        <v>1.597</v>
      </c>
      <c r="AG15" s="303">
        <v>6.1</v>
      </c>
      <c r="AH15" s="303">
        <v>0.1</v>
      </c>
      <c r="AI15" s="303">
        <v>105</v>
      </c>
      <c r="AJ15" s="358">
        <v>1.6719999999999999</v>
      </c>
      <c r="AK15" s="303">
        <v>1E-3</v>
      </c>
      <c r="AL15" s="358">
        <v>488</v>
      </c>
      <c r="AM15" s="303">
        <v>1608</v>
      </c>
      <c r="AN15" s="303">
        <v>5.7</v>
      </c>
      <c r="AO15" s="303">
        <v>12.193170523317908</v>
      </c>
      <c r="AP15" s="303">
        <v>1.018</v>
      </c>
      <c r="AQ15" s="303">
        <v>8.9999999999999993E-3</v>
      </c>
      <c r="AS15" s="303">
        <v>40.200691621550661</v>
      </c>
      <c r="AT15" s="303">
        <v>39.718427247830007</v>
      </c>
      <c r="AU15" s="303">
        <v>6.0344055407926022E-3</v>
      </c>
      <c r="AW15" s="303">
        <v>-25.098057000000001</v>
      </c>
      <c r="AX15" s="303">
        <v>-201.520275</v>
      </c>
    </row>
    <row r="16" spans="1:50" x14ac:dyDescent="0.25">
      <c r="A16" s="308" t="s">
        <v>4194</v>
      </c>
      <c r="B16" s="306"/>
      <c r="C16" s="306"/>
      <c r="D16" s="303" t="s">
        <v>2179</v>
      </c>
      <c r="E16" s="304" t="s">
        <v>4048</v>
      </c>
      <c r="F16" s="303" t="s">
        <v>4047</v>
      </c>
      <c r="G16" s="305">
        <v>41705</v>
      </c>
      <c r="J16" s="302">
        <f>0.7*L16</f>
        <v>2349.8999999999996</v>
      </c>
      <c r="K16" s="302">
        <f t="shared" si="1"/>
        <v>2686.0615937916668</v>
      </c>
      <c r="L16" s="299">
        <v>3357</v>
      </c>
      <c r="M16" s="299">
        <v>6.92</v>
      </c>
      <c r="N16" s="299">
        <v>6.5</v>
      </c>
      <c r="O16" s="299">
        <v>0.57999999999999996</v>
      </c>
      <c r="P16" s="299">
        <v>16</v>
      </c>
      <c r="Q16" s="303">
        <v>1.53</v>
      </c>
      <c r="R16" s="362">
        <v>1.2144999999999999</v>
      </c>
      <c r="S16" s="361">
        <v>9.2509999999999994</v>
      </c>
      <c r="T16" s="303">
        <v>0.12759999999999999</v>
      </c>
      <c r="W16" s="358">
        <v>1314</v>
      </c>
      <c r="Y16" s="306">
        <v>1078.7321875833331</v>
      </c>
      <c r="AA16" s="303">
        <v>1E-3</v>
      </c>
      <c r="AB16" s="367">
        <v>0.01</v>
      </c>
      <c r="AC16" s="303">
        <v>0.50900000000000001</v>
      </c>
      <c r="AD16" s="303">
        <v>6.0000000000000001E-3</v>
      </c>
      <c r="AE16" s="303">
        <v>199</v>
      </c>
      <c r="AF16" s="358">
        <v>1.7210000000000001</v>
      </c>
      <c r="AG16" s="303">
        <v>6</v>
      </c>
      <c r="AH16" s="303">
        <v>0.1</v>
      </c>
      <c r="AI16" s="303">
        <v>100</v>
      </c>
      <c r="AJ16" s="358">
        <v>1.8979999999999999</v>
      </c>
      <c r="AK16" s="303">
        <v>1E-3</v>
      </c>
      <c r="AL16" s="358">
        <v>515</v>
      </c>
      <c r="AM16" s="303">
        <v>437</v>
      </c>
      <c r="AN16" s="303">
        <v>6.57</v>
      </c>
      <c r="AO16" s="303">
        <v>14.054233392666431</v>
      </c>
      <c r="AP16" s="303">
        <v>1.22</v>
      </c>
      <c r="AQ16" s="303">
        <v>1.2E-2</v>
      </c>
      <c r="AS16" s="303">
        <v>40.711703388721752</v>
      </c>
      <c r="AT16" s="303">
        <v>45.297198455269346</v>
      </c>
      <c r="AU16" s="303">
        <v>-5.3314191534093558E-2</v>
      </c>
      <c r="AW16" s="303">
        <v>-26.180126999999999</v>
      </c>
      <c r="AX16" s="303">
        <v>-198.86645799999999</v>
      </c>
    </row>
    <row r="17" spans="1:50" s="316" customFormat="1" x14ac:dyDescent="0.25">
      <c r="A17" s="320" t="s">
        <v>2394</v>
      </c>
      <c r="B17" s="312"/>
      <c r="C17" s="312"/>
      <c r="D17" s="313"/>
      <c r="E17" s="314"/>
      <c r="G17" s="315" t="s">
        <v>4188</v>
      </c>
      <c r="J17" s="316">
        <f t="shared" ref="J17:T17" si="4">AVERAGE(J15:J16)</f>
        <v>2383.5</v>
      </c>
      <c r="K17" s="317">
        <f t="shared" si="4"/>
        <v>2544.1338914583334</v>
      </c>
      <c r="L17" s="316">
        <f>AVERAGE(L15:L16)</f>
        <v>3405</v>
      </c>
      <c r="M17" s="318">
        <f t="shared" si="4"/>
        <v>6.84</v>
      </c>
      <c r="N17" s="319">
        <f t="shared" si="4"/>
        <v>6.5</v>
      </c>
      <c r="O17" s="318">
        <f t="shared" si="4"/>
        <v>2.6949999999999998</v>
      </c>
      <c r="P17" s="316">
        <f t="shared" si="4"/>
        <v>-44.5</v>
      </c>
      <c r="Q17" s="313">
        <f t="shared" si="4"/>
        <v>1.605</v>
      </c>
      <c r="R17" s="363">
        <f t="shared" si="4"/>
        <v>1.1072500000000001</v>
      </c>
      <c r="S17" s="364">
        <f t="shared" si="4"/>
        <v>8.9755000000000003</v>
      </c>
      <c r="T17" s="364">
        <f t="shared" si="4"/>
        <v>0.35880000000000001</v>
      </c>
      <c r="U17" s="364"/>
      <c r="V17" s="313"/>
      <c r="W17" s="366">
        <f>AVERAGE(W15:W16)</f>
        <v>1182</v>
      </c>
      <c r="X17" s="313"/>
      <c r="Y17" s="312">
        <f>AVERAGE(Y15:Y16)</f>
        <v>1076.6982829166664</v>
      </c>
      <c r="Z17" s="313"/>
      <c r="AA17" s="364">
        <f t="shared" ref="AA17:AQ17" si="5">AVERAGE(AA15:AA16)</f>
        <v>1E-3</v>
      </c>
      <c r="AB17" s="367">
        <f t="shared" si="5"/>
        <v>1.0499999999999999E-2</v>
      </c>
      <c r="AC17" s="364">
        <f t="shared" si="5"/>
        <v>0.49299999999999999</v>
      </c>
      <c r="AD17" s="364">
        <f t="shared" si="5"/>
        <v>6.0000000000000001E-3</v>
      </c>
      <c r="AE17" s="364">
        <f t="shared" si="5"/>
        <v>201.5</v>
      </c>
      <c r="AF17" s="368">
        <f t="shared" si="5"/>
        <v>1.659</v>
      </c>
      <c r="AG17" s="365">
        <f t="shared" si="5"/>
        <v>6.05</v>
      </c>
      <c r="AH17" s="364">
        <f t="shared" si="5"/>
        <v>0.1</v>
      </c>
      <c r="AI17" s="365">
        <f t="shared" si="5"/>
        <v>102.5</v>
      </c>
      <c r="AJ17" s="368">
        <f t="shared" si="5"/>
        <v>1.7849999999999999</v>
      </c>
      <c r="AK17" s="364">
        <f t="shared" si="5"/>
        <v>1E-3</v>
      </c>
      <c r="AL17" s="366">
        <f t="shared" si="5"/>
        <v>501.5</v>
      </c>
      <c r="AM17" s="312">
        <f t="shared" si="5"/>
        <v>1022.5</v>
      </c>
      <c r="AN17" s="364">
        <f t="shared" si="5"/>
        <v>6.1349999999999998</v>
      </c>
      <c r="AO17" s="364">
        <f t="shared" si="5"/>
        <v>13.12370195799217</v>
      </c>
      <c r="AP17" s="364">
        <f t="shared" si="5"/>
        <v>1.119</v>
      </c>
      <c r="AQ17" s="364">
        <f t="shared" si="5"/>
        <v>1.0499999999999999E-2</v>
      </c>
      <c r="AR17" s="313"/>
      <c r="AS17" s="313"/>
      <c r="AT17" s="313"/>
      <c r="AU17" s="313"/>
      <c r="AV17" s="313"/>
      <c r="AW17" s="313"/>
      <c r="AX17" s="313"/>
    </row>
    <row r="18" spans="1:50" x14ac:dyDescent="0.25">
      <c r="A18" s="304" t="s">
        <v>2370</v>
      </c>
      <c r="B18" s="306">
        <v>650701.11719999998</v>
      </c>
      <c r="C18" s="306">
        <v>6207046.0199999996</v>
      </c>
      <c r="D18" s="303" t="s">
        <v>2179</v>
      </c>
      <c r="E18" s="304" t="s">
        <v>2370</v>
      </c>
      <c r="F18" s="303" t="s">
        <v>2369</v>
      </c>
      <c r="G18" s="305">
        <v>41286</v>
      </c>
      <c r="I18" s="299">
        <v>756.59627499999999</v>
      </c>
      <c r="J18" s="302">
        <f>0.7*L18</f>
        <v>2584.3999999999996</v>
      </c>
      <c r="K18" s="302">
        <f t="shared" si="1"/>
        <v>2626.1084279583333</v>
      </c>
      <c r="L18" s="299">
        <v>3692</v>
      </c>
      <c r="M18" s="299">
        <v>7.44</v>
      </c>
      <c r="N18" s="299">
        <v>4.0999999999999996</v>
      </c>
      <c r="O18" s="299">
        <v>2.83</v>
      </c>
      <c r="P18" s="299">
        <v>-94</v>
      </c>
      <c r="Q18" s="303">
        <v>1.77</v>
      </c>
      <c r="R18" s="303">
        <v>0.72</v>
      </c>
      <c r="S18" s="303">
        <v>1.58</v>
      </c>
      <c r="T18" s="303">
        <v>7.3999999999999996E-2</v>
      </c>
      <c r="W18" s="358">
        <v>1200</v>
      </c>
      <c r="Y18" s="306">
        <v>1043.1388559166667</v>
      </c>
      <c r="AA18" s="303">
        <v>1E-3</v>
      </c>
      <c r="AB18" s="303">
        <v>8.0000000000000002E-3</v>
      </c>
      <c r="AC18" s="303">
        <v>0.36</v>
      </c>
      <c r="AD18" s="303">
        <v>8.9999999999999993E-3</v>
      </c>
      <c r="AE18" s="303">
        <v>60</v>
      </c>
      <c r="AF18" s="358">
        <v>2.1789999999999998</v>
      </c>
      <c r="AG18" s="303">
        <v>4.5</v>
      </c>
      <c r="AH18" s="303">
        <v>0.03</v>
      </c>
      <c r="AI18" s="303">
        <v>33.200000000000003</v>
      </c>
      <c r="AJ18" s="358">
        <v>0.104</v>
      </c>
      <c r="AK18" s="303">
        <v>1E-3</v>
      </c>
      <c r="AL18" s="358">
        <v>802</v>
      </c>
      <c r="AM18" s="303">
        <v>1486</v>
      </c>
      <c r="AN18" s="303">
        <v>2.87</v>
      </c>
      <c r="AO18" s="303">
        <v>6.1393683161267356</v>
      </c>
      <c r="AP18" s="303">
        <v>0.69299999999999995</v>
      </c>
      <c r="AQ18" s="303">
        <v>8.0000000000000002E-3</v>
      </c>
      <c r="AS18" s="303">
        <v>40.725220243300427</v>
      </c>
      <c r="AT18" s="303">
        <v>42.123986629866693</v>
      </c>
      <c r="AU18" s="303">
        <v>-1.6883280351827876E-2</v>
      </c>
      <c r="AW18" s="303">
        <v>-21.118921</v>
      </c>
      <c r="AX18" s="303">
        <v>-166.14102800000001</v>
      </c>
    </row>
    <row r="19" spans="1:50" x14ac:dyDescent="0.25">
      <c r="A19" s="304" t="s">
        <v>2356</v>
      </c>
      <c r="B19" s="306">
        <v>683204.22878498002</v>
      </c>
      <c r="C19" s="306">
        <v>6223642.2523569698</v>
      </c>
      <c r="D19" s="303" t="s">
        <v>2179</v>
      </c>
      <c r="E19" s="304" t="s">
        <v>2356</v>
      </c>
      <c r="F19" s="303" t="s">
        <v>2355</v>
      </c>
      <c r="G19" s="305">
        <v>41330</v>
      </c>
      <c r="I19" s="299">
        <v>389.96585047999997</v>
      </c>
      <c r="J19" s="302">
        <f>0.7*L19</f>
        <v>247.1</v>
      </c>
      <c r="K19" s="302">
        <f t="shared" si="1"/>
        <v>195.06175716666667</v>
      </c>
      <c r="L19" s="299">
        <v>353</v>
      </c>
      <c r="M19" s="299">
        <v>7.91</v>
      </c>
      <c r="N19" s="299">
        <v>5.4</v>
      </c>
      <c r="O19" s="299">
        <v>7.06</v>
      </c>
      <c r="P19" s="299">
        <v>-42</v>
      </c>
      <c r="Q19" s="303">
        <v>0</v>
      </c>
      <c r="R19" s="303">
        <v>0.23</v>
      </c>
      <c r="S19" s="303">
        <v>0.7</v>
      </c>
      <c r="W19" s="303">
        <v>20.6</v>
      </c>
      <c r="Y19" s="306">
        <v>202.3735143333333</v>
      </c>
      <c r="AA19" s="303">
        <v>3.0000000000000001E-3</v>
      </c>
      <c r="AB19" s="303">
        <v>3.0000000000000001E-3</v>
      </c>
      <c r="AC19" s="303">
        <v>1E-3</v>
      </c>
      <c r="AD19" s="303">
        <v>5.6000000000000001E-2</v>
      </c>
      <c r="AE19" s="303">
        <v>57.5</v>
      </c>
      <c r="AF19" s="303">
        <v>0.14399999999999999</v>
      </c>
      <c r="AG19" s="303">
        <v>0.7</v>
      </c>
      <c r="AH19" s="303">
        <v>3.0000000000000001E-3</v>
      </c>
      <c r="AI19" s="303">
        <v>10.6</v>
      </c>
      <c r="AJ19" s="303">
        <v>5.0000000000000001E-3</v>
      </c>
      <c r="AK19" s="303">
        <v>1E-3</v>
      </c>
      <c r="AL19" s="303">
        <v>3.4</v>
      </c>
      <c r="AN19" s="303">
        <v>2.6</v>
      </c>
      <c r="AO19" s="303">
        <v>5.5617970808116777</v>
      </c>
      <c r="AP19" s="303">
        <v>0.14000000000000001</v>
      </c>
      <c r="AQ19" s="303">
        <v>8.9999999999999993E-3</v>
      </c>
      <c r="AS19" s="303">
        <v>3.9071237848332032</v>
      </c>
      <c r="AT19" s="303">
        <v>3.7651559412383371</v>
      </c>
      <c r="AU19" s="303">
        <v>1.8503997333730992E-2</v>
      </c>
      <c r="AW19" s="303">
        <v>-19.131938000000002</v>
      </c>
      <c r="AX19" s="303">
        <v>-148.94708399999999</v>
      </c>
    </row>
    <row r="20" spans="1:50" x14ac:dyDescent="0.25">
      <c r="A20" s="310" t="s">
        <v>4195</v>
      </c>
      <c r="B20" s="306">
        <v>673822.86140000005</v>
      </c>
      <c r="C20" s="306">
        <v>6197289.7479999997</v>
      </c>
      <c r="D20" s="303" t="s">
        <v>2179</v>
      </c>
      <c r="E20" s="304" t="s">
        <v>2315</v>
      </c>
      <c r="F20" s="303" t="s">
        <v>2314</v>
      </c>
      <c r="G20" s="305">
        <v>41203</v>
      </c>
      <c r="H20" s="299">
        <v>593</v>
      </c>
      <c r="I20" s="299">
        <v>709.10731380000004</v>
      </c>
      <c r="J20" s="302">
        <f>0.7*L20</f>
        <v>3117.1</v>
      </c>
      <c r="K20" s="302">
        <f t="shared" si="1"/>
        <v>3191.6759118750001</v>
      </c>
      <c r="L20" s="299">
        <v>4453</v>
      </c>
      <c r="M20" s="299">
        <v>6.14</v>
      </c>
      <c r="N20" s="299">
        <v>6.2</v>
      </c>
      <c r="O20" s="299">
        <v>1.4</v>
      </c>
      <c r="P20" s="299">
        <v>-180</v>
      </c>
      <c r="Q20" s="303">
        <v>5.9</v>
      </c>
      <c r="S20" s="303">
        <v>2.2000000000000002</v>
      </c>
      <c r="W20" s="358">
        <v>1700</v>
      </c>
      <c r="Y20" s="306">
        <v>713.13782374999994</v>
      </c>
      <c r="AA20" s="303">
        <v>6.0000000000000001E-3</v>
      </c>
      <c r="AB20" s="303">
        <v>1E-3</v>
      </c>
      <c r="AC20" s="303">
        <v>1.0129999999999999</v>
      </c>
      <c r="AD20" s="303">
        <v>3.0000000000000001E-3</v>
      </c>
      <c r="AE20" s="303">
        <v>409</v>
      </c>
      <c r="AF20" s="358">
        <v>8.5939999999999994</v>
      </c>
      <c r="AG20" s="303">
        <v>12.3</v>
      </c>
      <c r="AH20" s="303">
        <v>0.56599999999999995</v>
      </c>
      <c r="AI20" s="303">
        <v>194</v>
      </c>
      <c r="AJ20" s="358">
        <v>0.19</v>
      </c>
      <c r="AK20" s="303">
        <v>1E-3</v>
      </c>
      <c r="AL20" s="358">
        <v>508</v>
      </c>
      <c r="AM20" s="303">
        <v>2919</v>
      </c>
      <c r="AN20" s="303">
        <v>3.44</v>
      </c>
      <c r="AO20" s="303">
        <v>7.3586853684585263</v>
      </c>
      <c r="AP20" s="303">
        <v>1.64</v>
      </c>
      <c r="AQ20" s="303">
        <v>8.0000000000000002E-3</v>
      </c>
      <c r="AS20" s="303">
        <v>58.780833443356755</v>
      </c>
      <c r="AT20" s="303">
        <v>47.143556522650421</v>
      </c>
      <c r="AU20" s="303">
        <v>0.10986399755939989</v>
      </c>
      <c r="AW20" s="303">
        <v>-22.806425999999998</v>
      </c>
      <c r="AX20" s="303">
        <v>-176.61844099999999</v>
      </c>
    </row>
    <row r="21" spans="1:50" x14ac:dyDescent="0.25">
      <c r="A21" s="310" t="s">
        <v>4196</v>
      </c>
      <c r="B21" s="306"/>
      <c r="C21" s="306"/>
      <c r="D21" s="303" t="s">
        <v>2179</v>
      </c>
      <c r="E21" s="304" t="s">
        <v>4049</v>
      </c>
      <c r="F21" s="303" t="s">
        <v>4022</v>
      </c>
      <c r="G21" s="305">
        <v>41718</v>
      </c>
      <c r="H21" s="299">
        <v>593</v>
      </c>
      <c r="J21" s="302">
        <f>0.7*L21</f>
        <v>3195.5</v>
      </c>
      <c r="K21" s="302">
        <f t="shared" si="1"/>
        <v>3875.9725787083335</v>
      </c>
      <c r="L21" s="299">
        <v>4565</v>
      </c>
      <c r="M21" s="299">
        <v>6.75</v>
      </c>
      <c r="N21" s="299">
        <v>5.8</v>
      </c>
      <c r="O21" s="299">
        <v>6.48</v>
      </c>
      <c r="P21" s="299">
        <v>-27.9</v>
      </c>
      <c r="Q21" s="303">
        <v>4.0599999999999996</v>
      </c>
      <c r="S21" s="303">
        <v>2.3199999999999998</v>
      </c>
      <c r="T21" s="303">
        <v>9.5000000000000001E-2</v>
      </c>
      <c r="W21" s="358">
        <v>2362</v>
      </c>
      <c r="Y21" s="306">
        <v>706.01915741666653</v>
      </c>
      <c r="AA21" s="303">
        <v>1E-3</v>
      </c>
      <c r="AB21" s="303">
        <v>1E-3</v>
      </c>
      <c r="AC21" s="303">
        <v>1.2430000000000001</v>
      </c>
      <c r="AD21" s="303">
        <v>4.0000000000000001E-3</v>
      </c>
      <c r="AE21" s="303">
        <v>438</v>
      </c>
      <c r="AF21" s="358">
        <v>20.6</v>
      </c>
      <c r="AG21" s="303">
        <v>11.8</v>
      </c>
      <c r="AH21" s="303">
        <v>0.47</v>
      </c>
      <c r="AI21" s="303">
        <v>199</v>
      </c>
      <c r="AJ21" s="358">
        <v>0.35799999999999998</v>
      </c>
      <c r="AK21" s="303">
        <v>1E-3</v>
      </c>
      <c r="AL21" s="358">
        <v>488</v>
      </c>
      <c r="AM21" s="303">
        <v>1015</v>
      </c>
      <c r="AN21" s="303">
        <v>4.68</v>
      </c>
      <c r="AO21" s="303">
        <v>10.011234745461017</v>
      </c>
      <c r="AP21" s="303">
        <v>1.8959999999999999</v>
      </c>
      <c r="AQ21" s="303">
        <v>8.0000000000000002E-3</v>
      </c>
      <c r="AS21" s="303">
        <v>59.756561406849059</v>
      </c>
      <c r="AT21" s="303">
        <v>60.813332632506366</v>
      </c>
      <c r="AU21" s="303">
        <v>-8.7648018112412452E-3</v>
      </c>
      <c r="AW21" s="303">
        <v>-23.31184</v>
      </c>
      <c r="AX21" s="303">
        <v>-178.59014300000001</v>
      </c>
    </row>
    <row r="22" spans="1:50" s="316" customFormat="1" x14ac:dyDescent="0.25">
      <c r="A22" s="320" t="s">
        <v>2315</v>
      </c>
      <c r="B22" s="312"/>
      <c r="C22" s="312"/>
      <c r="D22" s="313"/>
      <c r="E22" s="314"/>
      <c r="G22" s="315" t="s">
        <v>4188</v>
      </c>
      <c r="J22" s="316">
        <f t="shared" ref="J22:T22" si="6">AVERAGE(J20:J21)</f>
        <v>3156.3</v>
      </c>
      <c r="K22" s="317">
        <f t="shared" si="6"/>
        <v>3533.8242452916666</v>
      </c>
      <c r="L22" s="316">
        <f>AVERAGE(L20:L21)</f>
        <v>4509</v>
      </c>
      <c r="M22" s="318">
        <f t="shared" si="6"/>
        <v>6.4450000000000003</v>
      </c>
      <c r="N22" s="319">
        <f t="shared" si="6"/>
        <v>6</v>
      </c>
      <c r="O22" s="318">
        <f t="shared" si="6"/>
        <v>3.9400000000000004</v>
      </c>
      <c r="P22" s="316">
        <f t="shared" si="6"/>
        <v>-103.95</v>
      </c>
      <c r="Q22" s="313">
        <f t="shared" si="6"/>
        <v>4.9800000000000004</v>
      </c>
      <c r="R22" s="363"/>
      <c r="S22" s="364">
        <f t="shared" si="6"/>
        <v>2.2599999999999998</v>
      </c>
      <c r="T22" s="364">
        <f t="shared" si="6"/>
        <v>9.5000000000000001E-2</v>
      </c>
      <c r="U22" s="364"/>
      <c r="V22" s="313"/>
      <c r="W22" s="364">
        <f>AVERAGE(W20:W21)</f>
        <v>2031</v>
      </c>
      <c r="X22" s="313"/>
      <c r="Y22" s="312">
        <f>AVERAGE(Y20:Y21)</f>
        <v>709.57849058333318</v>
      </c>
      <c r="Z22" s="313"/>
      <c r="AA22" s="364">
        <f t="shared" ref="AA22:AQ22" si="7">AVERAGE(AA20:AA21)</f>
        <v>3.5000000000000001E-3</v>
      </c>
      <c r="AB22" s="364">
        <f t="shared" si="7"/>
        <v>1E-3</v>
      </c>
      <c r="AC22" s="364">
        <f t="shared" si="7"/>
        <v>1.1280000000000001</v>
      </c>
      <c r="AD22" s="364">
        <f t="shared" si="7"/>
        <v>3.5000000000000001E-3</v>
      </c>
      <c r="AE22" s="364">
        <f t="shared" si="7"/>
        <v>423.5</v>
      </c>
      <c r="AF22" s="364">
        <f t="shared" si="7"/>
        <v>14.597000000000001</v>
      </c>
      <c r="AG22" s="365">
        <f t="shared" si="7"/>
        <v>12.05</v>
      </c>
      <c r="AH22" s="364">
        <f t="shared" si="7"/>
        <v>0.51800000000000002</v>
      </c>
      <c r="AI22" s="365">
        <f t="shared" si="7"/>
        <v>196.5</v>
      </c>
      <c r="AJ22" s="365">
        <f t="shared" si="7"/>
        <v>0.27400000000000002</v>
      </c>
      <c r="AK22" s="364">
        <f t="shared" si="7"/>
        <v>1E-3</v>
      </c>
      <c r="AL22" s="312">
        <f t="shared" si="7"/>
        <v>498</v>
      </c>
      <c r="AM22" s="312">
        <f t="shared" si="7"/>
        <v>1967</v>
      </c>
      <c r="AN22" s="364">
        <f t="shared" si="7"/>
        <v>4.0599999999999996</v>
      </c>
      <c r="AO22" s="364">
        <f t="shared" si="7"/>
        <v>8.6849600569597722</v>
      </c>
      <c r="AP22" s="364">
        <f t="shared" si="7"/>
        <v>1.7679999999999998</v>
      </c>
      <c r="AQ22" s="364">
        <f t="shared" si="7"/>
        <v>8.0000000000000002E-3</v>
      </c>
      <c r="AR22" s="313"/>
      <c r="AS22" s="313"/>
      <c r="AT22" s="313"/>
      <c r="AU22" s="313"/>
      <c r="AV22" s="313"/>
      <c r="AW22" s="313"/>
      <c r="AX22" s="313"/>
    </row>
    <row r="23" spans="1:50" x14ac:dyDescent="0.25">
      <c r="A23" s="304" t="s">
        <v>2323</v>
      </c>
      <c r="B23" s="306">
        <v>646255.18940000003</v>
      </c>
      <c r="C23" s="306">
        <v>6221753.0240000002</v>
      </c>
      <c r="D23" s="303" t="s">
        <v>2179</v>
      </c>
      <c r="E23" s="304" t="s">
        <v>2323</v>
      </c>
      <c r="F23" s="303" t="s">
        <v>2322</v>
      </c>
      <c r="G23" s="305">
        <v>41210</v>
      </c>
      <c r="I23" s="299">
        <v>475.39407240000003</v>
      </c>
      <c r="J23" s="302">
        <f t="shared" ref="J23:J29" si="8">0.7*L23</f>
        <v>930.99999999999989</v>
      </c>
      <c r="K23" s="302">
        <f t="shared" si="1"/>
        <v>782.16641775000005</v>
      </c>
      <c r="L23" s="299">
        <v>1330</v>
      </c>
      <c r="M23" s="299">
        <v>6.96</v>
      </c>
      <c r="N23" s="299">
        <v>9.6999999999999993</v>
      </c>
      <c r="O23" s="299">
        <v>0.96</v>
      </c>
      <c r="P23" s="299">
        <v>57</v>
      </c>
      <c r="Q23" s="303">
        <v>0</v>
      </c>
      <c r="R23" s="303">
        <v>0.09</v>
      </c>
      <c r="S23" s="303">
        <v>150</v>
      </c>
      <c r="T23" s="303">
        <v>0.35</v>
      </c>
      <c r="W23" s="303">
        <v>150</v>
      </c>
      <c r="Y23" s="306">
        <v>462.20483549999994</v>
      </c>
      <c r="AA23" s="303">
        <v>1E-3</v>
      </c>
      <c r="AB23" s="303">
        <v>1E-3</v>
      </c>
      <c r="AC23" s="303">
        <v>7.1999999999999995E-2</v>
      </c>
      <c r="AD23" s="303">
        <v>0.1</v>
      </c>
      <c r="AE23" s="303">
        <v>149</v>
      </c>
      <c r="AF23" s="303">
        <v>0.10199999999999999</v>
      </c>
      <c r="AG23" s="303">
        <v>4.5999999999999996</v>
      </c>
      <c r="AH23" s="303">
        <v>1.9E-2</v>
      </c>
      <c r="AI23" s="303">
        <v>48.7</v>
      </c>
      <c r="AJ23" s="303">
        <v>2E-3</v>
      </c>
      <c r="AK23" s="303">
        <v>1E-3</v>
      </c>
      <c r="AL23" s="303">
        <v>48.5</v>
      </c>
      <c r="AM23" s="303">
        <v>66</v>
      </c>
      <c r="AN23" s="303">
        <v>4.5</v>
      </c>
      <c r="AO23" s="303">
        <v>9.6261872552509793</v>
      </c>
      <c r="AP23" s="303">
        <v>0.35</v>
      </c>
      <c r="AS23" s="303">
        <v>13.668971328146085</v>
      </c>
      <c r="AT23" s="303">
        <v>14.929004762238348</v>
      </c>
      <c r="AU23" s="303">
        <v>-4.4060231049564608E-2</v>
      </c>
      <c r="AW23" s="303">
        <v>-19.546467</v>
      </c>
      <c r="AX23" s="303">
        <v>-156.20463799999999</v>
      </c>
    </row>
    <row r="24" spans="1:50" x14ac:dyDescent="0.25">
      <c r="A24" s="304" t="s">
        <v>2256</v>
      </c>
      <c r="B24" s="306">
        <v>654002.35679329</v>
      </c>
      <c r="C24" s="306">
        <v>6194257.5305754496</v>
      </c>
      <c r="D24" s="303" t="s">
        <v>2179</v>
      </c>
      <c r="E24" s="304" t="s">
        <v>2256</v>
      </c>
      <c r="F24" s="303" t="s">
        <v>2255</v>
      </c>
      <c r="G24" s="305">
        <v>369668</v>
      </c>
      <c r="I24" s="299">
        <v>710.97828589000005</v>
      </c>
      <c r="J24" s="302">
        <f t="shared" si="8"/>
        <v>254.79999999999998</v>
      </c>
      <c r="K24" s="302">
        <f>R24+S24+U24+V24+W24+0.5*Y24+AC24+AE24+AF24+AG24+AI24+AL24</f>
        <v>814.58691737499998</v>
      </c>
      <c r="L24" s="299">
        <v>364</v>
      </c>
      <c r="M24" s="299">
        <v>9.17</v>
      </c>
      <c r="N24" s="299">
        <v>12</v>
      </c>
      <c r="O24" s="299">
        <v>0.26</v>
      </c>
      <c r="P24" s="299">
        <v>335</v>
      </c>
      <c r="Q24" s="303">
        <v>0.01</v>
      </c>
      <c r="R24" s="303">
        <v>0.59</v>
      </c>
      <c r="S24" s="303">
        <v>10.4</v>
      </c>
      <c r="W24" s="303">
        <v>283</v>
      </c>
      <c r="Y24" s="306">
        <v>478.22183474999997</v>
      </c>
      <c r="AA24" s="303">
        <v>1E-3</v>
      </c>
      <c r="AB24" s="303">
        <v>4.0000000000000001E-3</v>
      </c>
      <c r="AC24" s="303">
        <v>0.36699999999999999</v>
      </c>
      <c r="AD24" s="303">
        <v>1.4E-2</v>
      </c>
      <c r="AE24" s="303">
        <v>76</v>
      </c>
      <c r="AF24" s="303">
        <v>1.9E-2</v>
      </c>
      <c r="AG24" s="303">
        <v>3.6</v>
      </c>
      <c r="AH24" s="303">
        <v>7.9000000000000001E-2</v>
      </c>
      <c r="AI24" s="303">
        <v>34.5</v>
      </c>
      <c r="AJ24" s="303">
        <v>4.0000000000000001E-3</v>
      </c>
      <c r="AK24" s="303">
        <v>1E-3</v>
      </c>
      <c r="AL24" s="303">
        <v>167</v>
      </c>
      <c r="AM24" s="303">
        <v>89</v>
      </c>
      <c r="AN24" s="303">
        <v>3.05</v>
      </c>
      <c r="AO24" s="303">
        <v>6.5244158063367745</v>
      </c>
      <c r="AP24" s="303">
        <v>0.35</v>
      </c>
      <c r="AQ24" s="303">
        <v>1.78</v>
      </c>
      <c r="AS24" s="303">
        <v>13.986852751560173</v>
      </c>
      <c r="AT24" s="303">
        <v>14.022654341439797</v>
      </c>
      <c r="AU24" s="303">
        <v>-1.2781942131559667E-3</v>
      </c>
      <c r="AW24" s="303">
        <v>-20.462488</v>
      </c>
      <c r="AX24" s="303">
        <v>-156.26602</v>
      </c>
    </row>
    <row r="25" spans="1:50" x14ac:dyDescent="0.25">
      <c r="A25" s="304" t="s">
        <v>2408</v>
      </c>
      <c r="B25" s="306">
        <v>647759.48411928001</v>
      </c>
      <c r="C25" s="306">
        <v>6210141.1227256199</v>
      </c>
      <c r="D25" s="303" t="s">
        <v>2179</v>
      </c>
      <c r="E25" s="304" t="s">
        <v>2408</v>
      </c>
      <c r="F25" s="303" t="s">
        <v>2407</v>
      </c>
      <c r="G25" s="305">
        <v>41672</v>
      </c>
      <c r="I25" s="299">
        <v>773.73635837999996</v>
      </c>
      <c r="J25" s="302">
        <f t="shared" si="8"/>
        <v>1577.8</v>
      </c>
      <c r="K25" s="302">
        <f t="shared" si="1"/>
        <v>1525.1509485833335</v>
      </c>
      <c r="L25" s="299">
        <v>2254</v>
      </c>
      <c r="M25" s="299">
        <v>7.36</v>
      </c>
      <c r="N25" s="299">
        <v>4.3</v>
      </c>
      <c r="O25" s="299">
        <v>2.41</v>
      </c>
      <c r="P25" s="299">
        <v>56</v>
      </c>
      <c r="Q25" s="303">
        <v>0.34</v>
      </c>
      <c r="R25" s="303">
        <v>0.68420000000000003</v>
      </c>
      <c r="S25" s="303">
        <v>28.632999999999999</v>
      </c>
      <c r="U25" s="303">
        <v>4.3423999999999996</v>
      </c>
      <c r="W25" s="358">
        <v>223</v>
      </c>
      <c r="Y25" s="306">
        <v>1382.5466971666667</v>
      </c>
      <c r="AA25" s="303">
        <v>1.4087449225E-3</v>
      </c>
      <c r="AB25" s="303">
        <v>2E-3</v>
      </c>
      <c r="AC25" s="303">
        <v>0.34399999999999997</v>
      </c>
      <c r="AD25" s="303">
        <v>1.4999999999999999E-2</v>
      </c>
      <c r="AE25" s="303">
        <v>36.799999999999997</v>
      </c>
      <c r="AF25" s="303">
        <v>7.3999999999999996E-2</v>
      </c>
      <c r="AG25" s="303">
        <v>2.8</v>
      </c>
      <c r="AH25" s="303">
        <v>5.0000000000000001E-3</v>
      </c>
      <c r="AI25" s="303">
        <v>24.2</v>
      </c>
      <c r="AJ25" s="358">
        <v>0.17100000000000001</v>
      </c>
      <c r="AK25" s="303">
        <v>3.0000000000000001E-3</v>
      </c>
      <c r="AL25" s="358">
        <v>513</v>
      </c>
      <c r="AM25" s="303">
        <v>81</v>
      </c>
      <c r="AN25" s="303">
        <v>4.6100000000000003</v>
      </c>
      <c r="AO25" s="303">
        <v>9.8614940548237815</v>
      </c>
      <c r="AP25" s="303">
        <v>0.37</v>
      </c>
      <c r="AQ25" s="303">
        <v>0.02</v>
      </c>
      <c r="AS25" s="303">
        <v>26.212938411527517</v>
      </c>
      <c r="AT25" s="303">
        <v>28.177942538126416</v>
      </c>
      <c r="AU25" s="303">
        <v>-3.6127455416980175E-2</v>
      </c>
      <c r="AW25" s="303">
        <v>-24.560924</v>
      </c>
      <c r="AX25" s="303">
        <v>-191.950076</v>
      </c>
    </row>
    <row r="26" spans="1:50" x14ac:dyDescent="0.25">
      <c r="A26" s="304" t="s">
        <v>4051</v>
      </c>
      <c r="B26" s="306"/>
      <c r="C26" s="306"/>
      <c r="D26" s="303" t="s">
        <v>2179</v>
      </c>
      <c r="E26" s="304" t="s">
        <v>4051</v>
      </c>
      <c r="F26" s="303" t="s">
        <v>4050</v>
      </c>
      <c r="G26" s="305">
        <v>40856</v>
      </c>
      <c r="J26" s="302">
        <f t="shared" si="8"/>
        <v>83.3</v>
      </c>
      <c r="K26" s="302">
        <f>R26+S26+U26+V26+W26+0.5*Y26+AC26+AE26+AF26+AG26+AI26+AL26</f>
        <v>113.587496875</v>
      </c>
      <c r="L26" s="299">
        <v>119</v>
      </c>
      <c r="M26" s="307">
        <v>8.67</v>
      </c>
      <c r="N26" s="307">
        <v>6.7</v>
      </c>
      <c r="O26" s="307">
        <v>466</v>
      </c>
      <c r="P26" s="307">
        <v>-140</v>
      </c>
      <c r="Q26" s="360">
        <v>0.01</v>
      </c>
      <c r="R26" s="360">
        <v>0.06</v>
      </c>
      <c r="S26" s="360">
        <v>0.52</v>
      </c>
      <c r="T26" s="360" t="s">
        <v>33</v>
      </c>
      <c r="U26" s="360">
        <v>0.32</v>
      </c>
      <c r="V26" s="360"/>
      <c r="W26" s="360">
        <v>5.5</v>
      </c>
      <c r="X26" s="360"/>
      <c r="Y26" s="306">
        <v>133.47499374999998</v>
      </c>
      <c r="Z26" s="360"/>
      <c r="AA26" s="360">
        <v>1E-3</v>
      </c>
      <c r="AB26" s="360">
        <v>2E-3</v>
      </c>
      <c r="AC26" s="360">
        <v>8.9999999999999993E-3</v>
      </c>
      <c r="AD26" s="360">
        <v>2.4E-2</v>
      </c>
      <c r="AE26" s="360">
        <v>27</v>
      </c>
      <c r="AF26" s="360">
        <v>4.1000000000000002E-2</v>
      </c>
      <c r="AG26" s="360">
        <v>2.1</v>
      </c>
      <c r="AH26" s="360">
        <v>1E-3</v>
      </c>
      <c r="AI26" s="360">
        <v>8.4</v>
      </c>
      <c r="AJ26" s="369">
        <v>0.128</v>
      </c>
      <c r="AK26" s="360">
        <v>2E-3</v>
      </c>
      <c r="AL26" s="360">
        <v>2.9</v>
      </c>
      <c r="AM26" s="360">
        <v>2.6</v>
      </c>
      <c r="AN26" s="360">
        <v>9.61</v>
      </c>
      <c r="AO26" s="360">
        <v>20.557257671769314</v>
      </c>
      <c r="AP26" s="360">
        <v>7.8E-2</v>
      </c>
      <c r="AQ26" s="360">
        <v>0</v>
      </c>
      <c r="AR26" s="360"/>
      <c r="AS26" s="360">
        <v>2.218229262152307</v>
      </c>
      <c r="AT26" s="360">
        <v>2.3269003635162475</v>
      </c>
      <c r="AU26" s="360">
        <v>-2.3909351396761501E-2</v>
      </c>
      <c r="AV26" s="360"/>
      <c r="AW26" s="360">
        <v>-16.475538</v>
      </c>
      <c r="AX26" s="360">
        <v>-132.74111600000001</v>
      </c>
    </row>
    <row r="27" spans="1:50" x14ac:dyDescent="0.25">
      <c r="A27" s="304" t="s">
        <v>4053</v>
      </c>
      <c r="B27" s="306">
        <v>559414.18581413</v>
      </c>
      <c r="C27" s="306">
        <v>6216061.3100912999</v>
      </c>
      <c r="D27" s="303" t="s">
        <v>2179</v>
      </c>
      <c r="E27" s="304" t="s">
        <v>4053</v>
      </c>
      <c r="F27" s="303" t="s">
        <v>4052</v>
      </c>
      <c r="G27" s="305">
        <v>41714</v>
      </c>
      <c r="I27" s="299">
        <v>732.74968593000006</v>
      </c>
      <c r="J27" s="302">
        <f t="shared" si="8"/>
        <v>576.09999999999991</v>
      </c>
      <c r="K27" s="302">
        <f t="shared" si="1"/>
        <v>475.62160641666674</v>
      </c>
      <c r="L27" s="299">
        <v>823</v>
      </c>
      <c r="M27" s="299">
        <v>7.01</v>
      </c>
      <c r="N27" s="299">
        <v>7.3</v>
      </c>
      <c r="O27" s="299">
        <v>0.5</v>
      </c>
      <c r="P27" s="299">
        <v>48.5</v>
      </c>
      <c r="Q27" s="303">
        <v>0.03</v>
      </c>
      <c r="R27" s="303">
        <v>7.9000000000000001E-2</v>
      </c>
      <c r="S27" s="303">
        <v>0.36399999999999999</v>
      </c>
      <c r="W27" s="303">
        <v>35.881999999999998</v>
      </c>
      <c r="Y27" s="306">
        <v>539.49321283333347</v>
      </c>
      <c r="AA27" s="303">
        <v>2.5396958040999999E-3</v>
      </c>
      <c r="AB27" s="303">
        <v>5.0000000000000001E-3</v>
      </c>
      <c r="AC27" s="303">
        <v>2.5999999999999999E-2</v>
      </c>
      <c r="AD27" s="303">
        <v>0.158</v>
      </c>
      <c r="AE27" s="303">
        <v>113</v>
      </c>
      <c r="AF27" s="358">
        <v>0.624</v>
      </c>
      <c r="AG27" s="303">
        <v>2</v>
      </c>
      <c r="AH27" s="303">
        <v>1.7000000000000001E-2</v>
      </c>
      <c r="AI27" s="303">
        <v>47.7</v>
      </c>
      <c r="AJ27" s="358">
        <v>0.20200000000000001</v>
      </c>
      <c r="AK27" s="303">
        <v>8.9999999999999993E-3</v>
      </c>
      <c r="AL27" s="303">
        <v>6.2</v>
      </c>
      <c r="AM27" s="303">
        <v>29</v>
      </c>
      <c r="AN27" s="303">
        <v>10.98</v>
      </c>
      <c r="AO27" s="303">
        <v>23.487896902812391</v>
      </c>
      <c r="AP27" s="303">
        <v>0.70699999999999996</v>
      </c>
      <c r="AQ27" s="303">
        <v>4.8000000000000001E-2</v>
      </c>
      <c r="AS27" s="303">
        <v>9.8838669038048064</v>
      </c>
      <c r="AT27" s="303">
        <v>9.598594986848072</v>
      </c>
      <c r="AU27" s="303">
        <v>1.4642498394599688E-2</v>
      </c>
      <c r="AW27" s="303">
        <v>-21.090078999999999</v>
      </c>
      <c r="AX27" s="303">
        <v>-166.45673199999999</v>
      </c>
    </row>
    <row r="28" spans="1:50" x14ac:dyDescent="0.25">
      <c r="A28" s="310" t="s">
        <v>4197</v>
      </c>
      <c r="B28" s="306">
        <v>682881.68229999999</v>
      </c>
      <c r="C28" s="306">
        <v>6170915.3219999997</v>
      </c>
      <c r="D28" s="303" t="s">
        <v>2179</v>
      </c>
      <c r="E28" s="304" t="s">
        <v>2311</v>
      </c>
      <c r="F28" s="303" t="s">
        <v>2310</v>
      </c>
      <c r="G28" s="305">
        <v>41180</v>
      </c>
      <c r="I28" s="299">
        <v>825.92972559999998</v>
      </c>
      <c r="J28" s="302">
        <f t="shared" si="8"/>
        <v>976.49999999999989</v>
      </c>
      <c r="K28" s="302">
        <f t="shared" si="1"/>
        <v>964.24555825000004</v>
      </c>
      <c r="L28" s="299">
        <v>1395</v>
      </c>
      <c r="M28" s="299">
        <v>6.27</v>
      </c>
      <c r="N28" s="299">
        <v>7</v>
      </c>
      <c r="O28" s="299">
        <v>1.03</v>
      </c>
      <c r="P28" s="299">
        <v>-92</v>
      </c>
      <c r="Q28" s="303">
        <v>0.44</v>
      </c>
      <c r="R28" s="303">
        <v>0.15</v>
      </c>
      <c r="S28" s="303">
        <v>3.5</v>
      </c>
      <c r="W28" s="303">
        <v>378</v>
      </c>
      <c r="Y28" s="306">
        <v>562.88311650000003</v>
      </c>
      <c r="AA28" s="303">
        <v>1E-3</v>
      </c>
      <c r="AB28" s="303">
        <v>1E-3</v>
      </c>
      <c r="AC28" s="303">
        <v>0.154</v>
      </c>
      <c r="AD28" s="303">
        <v>2.7E-2</v>
      </c>
      <c r="AE28" s="303">
        <v>203</v>
      </c>
      <c r="AF28" s="358">
        <v>2.2000000000000002</v>
      </c>
      <c r="AG28" s="303">
        <v>4</v>
      </c>
      <c r="AH28" s="303">
        <v>7.2999999999999995E-2</v>
      </c>
      <c r="AI28" s="303">
        <v>68.099999999999994</v>
      </c>
      <c r="AJ28" s="358">
        <v>0.183</v>
      </c>
      <c r="AK28" s="303">
        <v>1E-3</v>
      </c>
      <c r="AL28" s="303">
        <v>23.7</v>
      </c>
      <c r="AM28" s="303">
        <v>132</v>
      </c>
      <c r="AN28" s="303">
        <v>5.55</v>
      </c>
      <c r="AO28" s="303">
        <v>11.872297614809542</v>
      </c>
      <c r="AP28" s="303">
        <v>0.93799999999999994</v>
      </c>
      <c r="AQ28" s="303">
        <v>2.1999999999999999E-2</v>
      </c>
      <c r="AS28" s="303">
        <v>16.865557963305079</v>
      </c>
      <c r="AT28" s="303">
        <v>17.193379431107211</v>
      </c>
      <c r="AU28" s="303">
        <v>-9.6251231800295028E-3</v>
      </c>
      <c r="AW28" s="303">
        <v>-20.613047999999999</v>
      </c>
      <c r="AX28" s="303">
        <v>-156.475595</v>
      </c>
    </row>
    <row r="29" spans="1:50" x14ac:dyDescent="0.25">
      <c r="A29" s="310" t="s">
        <v>4198</v>
      </c>
      <c r="B29" s="306"/>
      <c r="C29" s="306"/>
      <c r="D29" s="303" t="s">
        <v>2179</v>
      </c>
      <c r="E29" s="304" t="s">
        <v>4055</v>
      </c>
      <c r="F29" s="303" t="s">
        <v>4054</v>
      </c>
      <c r="G29" s="305">
        <v>41707</v>
      </c>
      <c r="J29" s="302">
        <f t="shared" si="8"/>
        <v>991.19999999999993</v>
      </c>
      <c r="K29" s="302">
        <f t="shared" si="1"/>
        <v>1043.8459056666666</v>
      </c>
      <c r="L29" s="299">
        <v>1416</v>
      </c>
      <c r="M29" s="299">
        <v>6.87</v>
      </c>
      <c r="N29" s="299">
        <v>5.0999999999999996</v>
      </c>
      <c r="O29" s="299">
        <v>1.82</v>
      </c>
      <c r="P29" s="299">
        <v>34.5</v>
      </c>
      <c r="Q29" s="303">
        <v>0.31</v>
      </c>
      <c r="R29" s="303">
        <v>0.41</v>
      </c>
      <c r="S29" s="303">
        <v>4.6970000000000001</v>
      </c>
      <c r="U29" s="303">
        <v>0.1653</v>
      </c>
      <c r="W29" s="303">
        <v>435</v>
      </c>
      <c r="Y29" s="306">
        <v>571.52721133333341</v>
      </c>
      <c r="AA29" s="303">
        <v>6.3878296463999997E-3</v>
      </c>
      <c r="AB29" s="303">
        <v>4.0000000000000001E-3</v>
      </c>
      <c r="AC29" s="303">
        <v>0.159</v>
      </c>
      <c r="AD29" s="303">
        <v>2.5000000000000001E-2</v>
      </c>
      <c r="AE29" s="303">
        <v>217</v>
      </c>
      <c r="AF29" s="358">
        <v>2.7509999999999999</v>
      </c>
      <c r="AG29" s="303">
        <v>4.4000000000000004</v>
      </c>
      <c r="AH29" s="303">
        <v>6.0999999999999999E-2</v>
      </c>
      <c r="AI29" s="303">
        <v>67.900000000000006</v>
      </c>
      <c r="AJ29" s="358">
        <v>0.13400000000000001</v>
      </c>
      <c r="AK29" s="303">
        <v>1E-3</v>
      </c>
      <c r="AL29" s="303">
        <v>25.6</v>
      </c>
      <c r="AM29" s="303">
        <v>159</v>
      </c>
      <c r="AN29" s="303">
        <v>6.37</v>
      </c>
      <c r="AO29" s="303">
        <v>13.62640284798861</v>
      </c>
      <c r="AP29" s="303">
        <v>1.03</v>
      </c>
      <c r="AQ29" s="303">
        <v>5.3999999999999999E-2</v>
      </c>
      <c r="AS29" s="303">
        <v>17.640581430742373</v>
      </c>
      <c r="AT29" s="303">
        <v>18.558229730402999</v>
      </c>
      <c r="AU29" s="303">
        <v>-2.5350233066372099E-2</v>
      </c>
      <c r="AW29" s="303">
        <v>-20.536574000000002</v>
      </c>
      <c r="AX29" s="303">
        <v>-158.58976799999999</v>
      </c>
    </row>
    <row r="30" spans="1:50" s="316" customFormat="1" x14ac:dyDescent="0.25">
      <c r="A30" s="314" t="s">
        <v>2311</v>
      </c>
      <c r="B30" s="312"/>
      <c r="C30" s="312"/>
      <c r="D30" s="313"/>
      <c r="E30" s="314"/>
      <c r="G30" s="315" t="s">
        <v>4188</v>
      </c>
      <c r="J30" s="317">
        <f t="shared" ref="J30:S30" si="9">AVERAGE(J28:J29)</f>
        <v>983.84999999999991</v>
      </c>
      <c r="K30" s="317">
        <f t="shared" si="9"/>
        <v>1004.0457319583334</v>
      </c>
      <c r="L30" s="317">
        <f>AVERAGE(L28:L29)</f>
        <v>1405.5</v>
      </c>
      <c r="M30" s="318">
        <f t="shared" si="9"/>
        <v>6.57</v>
      </c>
      <c r="N30" s="319">
        <f t="shared" si="9"/>
        <v>6.05</v>
      </c>
      <c r="O30" s="318">
        <f t="shared" si="9"/>
        <v>1.425</v>
      </c>
      <c r="P30" s="316">
        <f t="shared" si="9"/>
        <v>-28.75</v>
      </c>
      <c r="Q30" s="313">
        <f t="shared" si="9"/>
        <v>0.375</v>
      </c>
      <c r="R30" s="363"/>
      <c r="S30" s="364">
        <f t="shared" si="9"/>
        <v>4.0984999999999996</v>
      </c>
      <c r="T30" s="364"/>
      <c r="U30" s="364"/>
      <c r="V30" s="313"/>
      <c r="W30" s="312">
        <f>AVERAGE(W28:W29)</f>
        <v>406.5</v>
      </c>
      <c r="X30" s="313"/>
      <c r="Y30" s="312">
        <f>AVERAGE(Y28:Y29)</f>
        <v>567.20516391666672</v>
      </c>
      <c r="Z30" s="313"/>
      <c r="AA30" s="364">
        <f t="shared" ref="AA30:AQ30" si="10">AVERAGE(AA28:AA29)</f>
        <v>3.6939148231999999E-3</v>
      </c>
      <c r="AB30" s="364">
        <f t="shared" si="10"/>
        <v>2.5000000000000001E-3</v>
      </c>
      <c r="AC30" s="364">
        <f t="shared" si="10"/>
        <v>0.1565</v>
      </c>
      <c r="AD30" s="364">
        <f t="shared" si="10"/>
        <v>2.6000000000000002E-2</v>
      </c>
      <c r="AE30" s="364">
        <f t="shared" si="10"/>
        <v>210</v>
      </c>
      <c r="AF30" s="368">
        <f t="shared" si="10"/>
        <v>2.4755000000000003</v>
      </c>
      <c r="AG30" s="365">
        <f t="shared" si="10"/>
        <v>4.2</v>
      </c>
      <c r="AH30" s="364">
        <f t="shared" si="10"/>
        <v>6.7000000000000004E-2</v>
      </c>
      <c r="AI30" s="365">
        <f t="shared" si="10"/>
        <v>68</v>
      </c>
      <c r="AJ30" s="368">
        <f>AVERAGE(AJ28:AJ29)</f>
        <v>0.1585</v>
      </c>
      <c r="AK30" s="364">
        <f t="shared" si="10"/>
        <v>1E-3</v>
      </c>
      <c r="AL30" s="365">
        <f t="shared" si="10"/>
        <v>24.65</v>
      </c>
      <c r="AM30" s="312">
        <f t="shared" si="10"/>
        <v>145.5</v>
      </c>
      <c r="AN30" s="364">
        <f t="shared" si="10"/>
        <v>5.96</v>
      </c>
      <c r="AO30" s="364">
        <f t="shared" si="10"/>
        <v>12.749350231399076</v>
      </c>
      <c r="AP30" s="364">
        <f t="shared" si="10"/>
        <v>0.98399999999999999</v>
      </c>
      <c r="AQ30" s="364">
        <f t="shared" si="10"/>
        <v>3.7999999999999999E-2</v>
      </c>
      <c r="AR30" s="313"/>
      <c r="AS30" s="313"/>
      <c r="AT30" s="313"/>
      <c r="AU30" s="313"/>
      <c r="AV30" s="313"/>
      <c r="AW30" s="313"/>
      <c r="AX30" s="313"/>
    </row>
    <row r="31" spans="1:50" x14ac:dyDescent="0.25">
      <c r="A31" s="310" t="s">
        <v>4199</v>
      </c>
      <c r="B31" s="306">
        <v>636332.92170643003</v>
      </c>
      <c r="C31" s="306">
        <v>6190543.8867909396</v>
      </c>
      <c r="D31" s="303" t="s">
        <v>2179</v>
      </c>
      <c r="E31" s="304" t="s">
        <v>2250</v>
      </c>
      <c r="F31" s="303" t="s">
        <v>2249</v>
      </c>
      <c r="G31" s="305" t="s">
        <v>4056</v>
      </c>
      <c r="I31" s="299">
        <v>723.74284026999999</v>
      </c>
      <c r="J31" s="302">
        <f>0.7*L31</f>
        <v>969.49999999999989</v>
      </c>
      <c r="K31" s="302">
        <f>R31+S31+U31+V31+W31+0.5*Y31+AC31+AE31+AF31+AG31+AI31+AL31</f>
        <v>1044.5201229999998</v>
      </c>
      <c r="L31" s="299">
        <v>1385</v>
      </c>
      <c r="M31" s="299">
        <v>6.72</v>
      </c>
      <c r="N31" s="299">
        <v>7.2</v>
      </c>
      <c r="O31" s="299">
        <v>6.81</v>
      </c>
      <c r="P31" s="299">
        <v>-53</v>
      </c>
      <c r="Q31" s="303">
        <v>0.25</v>
      </c>
      <c r="R31" s="303">
        <v>0.41</v>
      </c>
      <c r="S31" s="303">
        <v>10.1</v>
      </c>
      <c r="T31" s="303" t="s">
        <v>33</v>
      </c>
      <c r="U31" s="303">
        <v>0.12</v>
      </c>
      <c r="W31" s="303">
        <v>250</v>
      </c>
      <c r="Y31" s="306">
        <v>848.13824599999987</v>
      </c>
      <c r="AA31" s="303">
        <v>1E-3</v>
      </c>
      <c r="AB31" s="359">
        <v>0.02</v>
      </c>
      <c r="AC31" s="303">
        <v>0.27100000000000002</v>
      </c>
      <c r="AD31" s="303">
        <v>0.01</v>
      </c>
      <c r="AE31" s="303">
        <v>127</v>
      </c>
      <c r="AF31" s="358">
        <v>2.0499999999999998</v>
      </c>
      <c r="AG31" s="303">
        <v>5.5</v>
      </c>
      <c r="AH31" s="303">
        <v>1.7000000000000001E-2</v>
      </c>
      <c r="AI31" s="361">
        <v>78</v>
      </c>
      <c r="AJ31" s="358">
        <v>0.442</v>
      </c>
      <c r="AK31" s="303">
        <v>1E-3</v>
      </c>
      <c r="AL31" s="303">
        <v>147</v>
      </c>
      <c r="AM31" s="303">
        <v>119</v>
      </c>
      <c r="AN31" s="303">
        <v>3.27</v>
      </c>
      <c r="AO31" s="303">
        <v>6.9950294054823781</v>
      </c>
      <c r="AP31" s="303">
        <v>0.76</v>
      </c>
      <c r="AQ31" s="303">
        <v>4.0000000000000036E-3</v>
      </c>
      <c r="AS31" s="303">
        <v>19.289186994918474</v>
      </c>
      <c r="AT31" s="303">
        <v>19.393207956241735</v>
      </c>
      <c r="AU31" s="303">
        <v>-2.6891034398101895E-3</v>
      </c>
      <c r="AW31" s="303">
        <v>-24.390622</v>
      </c>
      <c r="AX31" s="303">
        <v>-188.83510999999999</v>
      </c>
    </row>
    <row r="32" spans="1:50" x14ac:dyDescent="0.25">
      <c r="A32" s="310" t="s">
        <v>4200</v>
      </c>
      <c r="B32" s="306"/>
      <c r="C32" s="306"/>
      <c r="D32" s="303" t="s">
        <v>2179</v>
      </c>
      <c r="E32" s="304" t="s">
        <v>4058</v>
      </c>
      <c r="F32" s="303" t="s">
        <v>4057</v>
      </c>
      <c r="G32" s="305">
        <v>41719</v>
      </c>
      <c r="J32" s="302">
        <f>0.7*L32</f>
        <v>1122.0999999999999</v>
      </c>
      <c r="K32" s="302">
        <f t="shared" si="1"/>
        <v>1049.3463598333333</v>
      </c>
      <c r="L32" s="299">
        <v>1603</v>
      </c>
      <c r="M32" s="299">
        <v>6.79</v>
      </c>
      <c r="N32" s="299">
        <v>5.8</v>
      </c>
      <c r="O32" s="299">
        <v>4.41</v>
      </c>
      <c r="P32" s="299">
        <v>92.5</v>
      </c>
      <c r="Q32" s="303">
        <v>0.38</v>
      </c>
      <c r="R32" s="303">
        <v>0.33</v>
      </c>
      <c r="S32" s="303">
        <v>8.7880000000000003</v>
      </c>
      <c r="T32" s="303">
        <v>5.2999999999999999E-2</v>
      </c>
      <c r="U32" s="303">
        <v>0.84499999999999997</v>
      </c>
      <c r="W32" s="303">
        <v>228</v>
      </c>
      <c r="Y32" s="306">
        <v>902.03671966666661</v>
      </c>
      <c r="AA32" s="303">
        <v>1E-3</v>
      </c>
      <c r="AB32" s="303">
        <v>8.0000000000000002E-3</v>
      </c>
      <c r="AC32" s="303">
        <v>0.30199999999999999</v>
      </c>
      <c r="AD32" s="303">
        <v>1.0999999999999999E-2</v>
      </c>
      <c r="AE32" s="303">
        <v>124</v>
      </c>
      <c r="AF32" s="358">
        <v>2.5630000000000002</v>
      </c>
      <c r="AG32" s="303">
        <v>5.4</v>
      </c>
      <c r="AH32" s="303">
        <v>1.4999999999999999E-2</v>
      </c>
      <c r="AI32" s="303">
        <v>78.099999999999994</v>
      </c>
      <c r="AJ32" s="358">
        <v>0.57499999999999996</v>
      </c>
      <c r="AK32" s="303">
        <v>2E-3</v>
      </c>
      <c r="AL32" s="303">
        <v>150</v>
      </c>
      <c r="AM32" s="303">
        <v>102</v>
      </c>
      <c r="AN32" s="303">
        <v>4.1500000000000004</v>
      </c>
      <c r="AO32" s="303">
        <v>8.877483802064793</v>
      </c>
      <c r="AP32" s="303">
        <v>0.89400000000000002</v>
      </c>
      <c r="AQ32" s="303">
        <v>7.0000000000000001E-3</v>
      </c>
      <c r="AS32" s="303">
        <v>19.275647436460968</v>
      </c>
      <c r="AT32" s="303">
        <v>19.79120102537971</v>
      </c>
      <c r="AU32" s="303">
        <v>-1.319670281113971E-2</v>
      </c>
      <c r="AW32" s="303">
        <v>-24.321729000000001</v>
      </c>
      <c r="AX32" s="303">
        <v>-193.41706400000001</v>
      </c>
    </row>
    <row r="33" spans="1:50" s="316" customFormat="1" x14ac:dyDescent="0.25">
      <c r="A33" s="314" t="s">
        <v>2250</v>
      </c>
      <c r="B33" s="312"/>
      <c r="C33" s="312"/>
      <c r="D33" s="313"/>
      <c r="E33" s="314"/>
      <c r="G33" s="315" t="s">
        <v>4188</v>
      </c>
      <c r="J33" s="317">
        <f t="shared" ref="J33:S33" si="11">AVERAGE(J31:J32)</f>
        <v>1045.8</v>
      </c>
      <c r="K33" s="317">
        <f t="shared" si="11"/>
        <v>1046.9332414166665</v>
      </c>
      <c r="L33" s="316">
        <f>AVERAGE(L31:L32)</f>
        <v>1494</v>
      </c>
      <c r="M33" s="318">
        <f t="shared" si="11"/>
        <v>6.7549999999999999</v>
      </c>
      <c r="N33" s="319">
        <f t="shared" si="11"/>
        <v>6.5</v>
      </c>
      <c r="O33" s="318">
        <f t="shared" si="11"/>
        <v>5.6099999999999994</v>
      </c>
      <c r="P33" s="316">
        <f t="shared" si="11"/>
        <v>19.75</v>
      </c>
      <c r="Q33" s="313">
        <f t="shared" si="11"/>
        <v>0.315</v>
      </c>
      <c r="R33" s="363"/>
      <c r="S33" s="364">
        <f t="shared" si="11"/>
        <v>9.4439999999999991</v>
      </c>
      <c r="T33" s="364"/>
      <c r="U33" s="364"/>
      <c r="V33" s="313"/>
      <c r="W33" s="312">
        <f>AVERAGE(W31:W32)</f>
        <v>239</v>
      </c>
      <c r="X33" s="313"/>
      <c r="Y33" s="312">
        <f>AVERAGE(Y31:Y32)</f>
        <v>875.0874828333333</v>
      </c>
      <c r="Z33" s="313"/>
      <c r="AA33" s="364">
        <f t="shared" ref="AA33:AQ33" si="12">AVERAGE(AA31:AA32)</f>
        <v>1E-3</v>
      </c>
      <c r="AB33" s="367">
        <f t="shared" si="12"/>
        <v>1.4E-2</v>
      </c>
      <c r="AC33" s="364">
        <f t="shared" si="12"/>
        <v>0.28649999999999998</v>
      </c>
      <c r="AD33" s="364">
        <f t="shared" si="12"/>
        <v>1.0499999999999999E-2</v>
      </c>
      <c r="AE33" s="364">
        <f t="shared" si="12"/>
        <v>125.5</v>
      </c>
      <c r="AF33" s="368">
        <f t="shared" si="12"/>
        <v>2.3064999999999998</v>
      </c>
      <c r="AG33" s="365">
        <f t="shared" si="12"/>
        <v>5.45</v>
      </c>
      <c r="AH33" s="364">
        <f t="shared" si="12"/>
        <v>1.6E-2</v>
      </c>
      <c r="AI33" s="365">
        <f t="shared" si="12"/>
        <v>78.05</v>
      </c>
      <c r="AJ33" s="368">
        <f t="shared" si="12"/>
        <v>0.50849999999999995</v>
      </c>
      <c r="AK33" s="364">
        <f t="shared" si="12"/>
        <v>1.5E-3</v>
      </c>
      <c r="AL33" s="312">
        <f t="shared" si="12"/>
        <v>148.5</v>
      </c>
      <c r="AM33" s="312">
        <f t="shared" si="12"/>
        <v>110.5</v>
      </c>
      <c r="AN33" s="364">
        <f t="shared" si="12"/>
        <v>3.71</v>
      </c>
      <c r="AO33" s="364">
        <f t="shared" si="12"/>
        <v>7.936256603773586</v>
      </c>
      <c r="AP33" s="364">
        <f t="shared" si="12"/>
        <v>0.82699999999999996</v>
      </c>
      <c r="AQ33" s="364">
        <f t="shared" si="12"/>
        <v>5.5000000000000014E-3</v>
      </c>
      <c r="AR33" s="313"/>
      <c r="AS33" s="313"/>
      <c r="AT33" s="313"/>
      <c r="AU33" s="313"/>
      <c r="AV33" s="313"/>
      <c r="AW33" s="313"/>
      <c r="AX33" s="313"/>
    </row>
    <row r="34" spans="1:50" x14ac:dyDescent="0.25">
      <c r="A34" s="304" t="s">
        <v>2406</v>
      </c>
      <c r="B34" s="306">
        <v>650683.36908225005</v>
      </c>
      <c r="C34" s="306">
        <v>6210175.0326231103</v>
      </c>
      <c r="D34" s="303" t="s">
        <v>2179</v>
      </c>
      <c r="E34" s="304" t="s">
        <v>2406</v>
      </c>
      <c r="F34" s="303" t="s">
        <v>2405</v>
      </c>
      <c r="G34" s="305">
        <v>41672</v>
      </c>
      <c r="I34" s="299">
        <v>769.4600087</v>
      </c>
      <c r="J34" s="302">
        <f t="shared" ref="J34:J42" si="13">0.7*L34</f>
        <v>2048.9</v>
      </c>
      <c r="K34" s="302">
        <f t="shared" si="1"/>
        <v>1996.0892150833336</v>
      </c>
      <c r="L34" s="299">
        <v>2927</v>
      </c>
      <c r="M34" s="299">
        <v>7.97</v>
      </c>
      <c r="N34" s="299">
        <v>3.9</v>
      </c>
      <c r="O34" s="299">
        <v>1.56</v>
      </c>
      <c r="P34" s="299">
        <v>-47</v>
      </c>
      <c r="Q34" s="303">
        <v>1.05</v>
      </c>
      <c r="R34" s="303">
        <v>1.226</v>
      </c>
      <c r="S34" s="303">
        <v>4.5439999999999996</v>
      </c>
      <c r="W34" s="358">
        <v>764</v>
      </c>
      <c r="Y34" s="306">
        <v>982.8844301666669</v>
      </c>
      <c r="AA34" s="303">
        <v>1.3133128680999999E-3</v>
      </c>
      <c r="AB34" s="303">
        <v>5.0000000000000001E-3</v>
      </c>
      <c r="AC34" s="303">
        <v>0.43099999999999999</v>
      </c>
      <c r="AD34" s="303">
        <v>6.0000000000000001E-3</v>
      </c>
      <c r="AE34" s="303">
        <v>17.899999999999999</v>
      </c>
      <c r="AF34" s="358">
        <v>0.34599999999999997</v>
      </c>
      <c r="AG34" s="303">
        <v>2.7</v>
      </c>
      <c r="AH34" s="303">
        <v>8.0000000000000002E-3</v>
      </c>
      <c r="AI34" s="303">
        <v>7.5</v>
      </c>
      <c r="AJ34" s="303">
        <v>2.5000000000000001E-2</v>
      </c>
      <c r="AK34" s="303">
        <v>3.0000000000000001E-3</v>
      </c>
      <c r="AL34" s="358">
        <v>706</v>
      </c>
      <c r="AM34" s="303">
        <v>252</v>
      </c>
      <c r="AN34" s="303">
        <v>3.57</v>
      </c>
      <c r="AO34" s="303">
        <v>7.6367752224991099</v>
      </c>
      <c r="AP34" s="303">
        <v>0.32</v>
      </c>
      <c r="AQ34" s="303">
        <v>1.2E-2</v>
      </c>
      <c r="AS34" s="303">
        <v>32.28830122483447</v>
      </c>
      <c r="AT34" s="303">
        <v>32.142483837234074</v>
      </c>
      <c r="AU34" s="303">
        <v>2.2631632915837388E-3</v>
      </c>
      <c r="AW34" s="303">
        <v>-23.401671</v>
      </c>
      <c r="AX34" s="303">
        <v>-180.526017</v>
      </c>
    </row>
    <row r="35" spans="1:50" x14ac:dyDescent="0.25">
      <c r="A35" s="304" t="s">
        <v>4060</v>
      </c>
      <c r="B35" s="306"/>
      <c r="C35" s="306"/>
      <c r="D35" s="303" t="s">
        <v>2179</v>
      </c>
      <c r="E35" s="304" t="s">
        <v>4060</v>
      </c>
      <c r="F35" s="303" t="s">
        <v>4059</v>
      </c>
      <c r="G35" s="305">
        <v>41340</v>
      </c>
      <c r="J35" s="302">
        <f t="shared" si="13"/>
        <v>1925.6999999999998</v>
      </c>
      <c r="K35" s="302">
        <f t="shared" si="1"/>
        <v>2104.6630147083333</v>
      </c>
      <c r="L35" s="299">
        <v>2751</v>
      </c>
      <c r="M35" s="299">
        <v>7.05</v>
      </c>
      <c r="N35" s="299">
        <v>4.9000000000000004</v>
      </c>
      <c r="O35" s="299">
        <v>2.52</v>
      </c>
      <c r="P35" s="299">
        <v>-126</v>
      </c>
      <c r="Q35" s="303">
        <v>0.46</v>
      </c>
      <c r="S35" s="303">
        <v>2.8</v>
      </c>
      <c r="T35" s="303">
        <v>0.09</v>
      </c>
      <c r="W35" s="358">
        <v>1273</v>
      </c>
      <c r="Y35" s="306">
        <v>388.7300294166667</v>
      </c>
      <c r="AA35" s="303">
        <v>0.03</v>
      </c>
      <c r="AB35" s="303">
        <v>3.0000000000000001E-3</v>
      </c>
      <c r="AC35" s="303">
        <v>0.247</v>
      </c>
      <c r="AD35" s="303">
        <v>4.0000000000000001E-3</v>
      </c>
      <c r="AE35" s="303">
        <v>292</v>
      </c>
      <c r="AF35" s="358">
        <v>3.6509999999999998</v>
      </c>
      <c r="AG35" s="303">
        <v>4.5999999999999996</v>
      </c>
      <c r="AH35" s="303">
        <v>7.0000000000000001E-3</v>
      </c>
      <c r="AI35" s="303">
        <v>115</v>
      </c>
      <c r="AJ35" s="358">
        <v>0.23799999999999999</v>
      </c>
      <c r="AK35" s="303">
        <v>1E-3</v>
      </c>
      <c r="AL35" s="358">
        <v>219</v>
      </c>
      <c r="AN35" s="303">
        <v>6.1</v>
      </c>
      <c r="AO35" s="303">
        <v>13.048831612673549</v>
      </c>
      <c r="AP35" s="303">
        <v>2.37</v>
      </c>
      <c r="AQ35" s="303">
        <v>8.0000000000000002E-3</v>
      </c>
      <c r="AS35" s="303">
        <v>33.675513268189441</v>
      </c>
      <c r="AT35" s="303">
        <v>32.953787384067766</v>
      </c>
      <c r="AU35" s="303">
        <v>1.0831959469129215E-2</v>
      </c>
      <c r="AW35" s="303">
        <v>-22.821033</v>
      </c>
      <c r="AX35" s="303">
        <v>-179.83055899999999</v>
      </c>
    </row>
    <row r="36" spans="1:50" x14ac:dyDescent="0.25">
      <c r="A36" s="304" t="s">
        <v>2288</v>
      </c>
      <c r="B36" s="306">
        <v>638076.98257621995</v>
      </c>
      <c r="C36" s="306">
        <v>6192946.6040193802</v>
      </c>
      <c r="D36" s="303" t="s">
        <v>2179</v>
      </c>
      <c r="E36" s="304" t="s">
        <v>2288</v>
      </c>
      <c r="F36" s="303" t="s">
        <v>2287</v>
      </c>
      <c r="G36" s="305">
        <v>40894</v>
      </c>
      <c r="I36" s="299">
        <v>699.53535820000002</v>
      </c>
      <c r="J36" s="302">
        <f t="shared" si="13"/>
        <v>807.09999999999991</v>
      </c>
      <c r="K36" s="302">
        <f t="shared" si="1"/>
        <v>905.30133462499998</v>
      </c>
      <c r="L36" s="299">
        <v>1153</v>
      </c>
      <c r="M36" s="299">
        <v>7.65</v>
      </c>
      <c r="N36" s="299">
        <v>5.6</v>
      </c>
      <c r="O36" s="299">
        <v>0.23</v>
      </c>
      <c r="P36" s="299">
        <v>-206</v>
      </c>
      <c r="Q36" s="303">
        <v>0.42</v>
      </c>
      <c r="S36" s="303">
        <v>12.9</v>
      </c>
      <c r="W36" s="303">
        <v>74.2</v>
      </c>
      <c r="Y36" s="306">
        <v>961.78266924999991</v>
      </c>
      <c r="AA36" s="303">
        <v>1E-3</v>
      </c>
      <c r="AB36" s="359">
        <v>2.1000000000000001E-2</v>
      </c>
      <c r="AC36" s="303">
        <v>0.19</v>
      </c>
      <c r="AD36" s="303">
        <v>0.03</v>
      </c>
      <c r="AE36" s="303">
        <v>70.900000000000006</v>
      </c>
      <c r="AF36" s="358">
        <v>17.72</v>
      </c>
      <c r="AG36" s="303">
        <v>3</v>
      </c>
      <c r="AH36" s="303">
        <v>3.0000000000000001E-3</v>
      </c>
      <c r="AI36" s="303">
        <v>44.5</v>
      </c>
      <c r="AJ36" s="358">
        <v>0.91400000000000003</v>
      </c>
      <c r="AK36" s="303">
        <v>1E-3</v>
      </c>
      <c r="AL36" s="358">
        <v>201</v>
      </c>
      <c r="AM36" s="303">
        <v>40.799999999999997</v>
      </c>
      <c r="AN36" s="303">
        <v>3.71</v>
      </c>
      <c r="AO36" s="303">
        <v>7.9362566037735851</v>
      </c>
      <c r="AP36" s="303">
        <v>0.40899999999999997</v>
      </c>
      <c r="AQ36" s="303">
        <v>4.0000000000000001E-3</v>
      </c>
      <c r="AS36" s="303">
        <v>16.653240704178643</v>
      </c>
      <c r="AT36" s="303">
        <v>17.670521811270621</v>
      </c>
      <c r="AU36" s="303">
        <v>-2.9637808694023455E-2</v>
      </c>
      <c r="AW36" s="303">
        <v>-23.780936000000001</v>
      </c>
      <c r="AX36" s="303">
        <v>-191.13717600000001</v>
      </c>
    </row>
    <row r="37" spans="1:50" x14ac:dyDescent="0.25">
      <c r="A37" s="304" t="s">
        <v>2327</v>
      </c>
      <c r="B37" s="306">
        <v>648915.68955824</v>
      </c>
      <c r="C37" s="306">
        <v>6194082.1842952799</v>
      </c>
      <c r="D37" s="303" t="s">
        <v>2179</v>
      </c>
      <c r="E37" s="304" t="s">
        <v>2327</v>
      </c>
      <c r="F37" s="303" t="s">
        <v>2326</v>
      </c>
      <c r="G37" s="305">
        <v>40950</v>
      </c>
      <c r="H37" s="299">
        <v>593</v>
      </c>
      <c r="I37" s="299">
        <v>764.65086331999998</v>
      </c>
      <c r="J37" s="302">
        <f t="shared" si="13"/>
        <v>1990.1</v>
      </c>
      <c r="K37" s="302">
        <f t="shared" si="1"/>
        <v>2984.9133478750005</v>
      </c>
      <c r="L37" s="299">
        <v>2843</v>
      </c>
      <c r="M37" s="299">
        <v>6.64</v>
      </c>
      <c r="N37" s="299">
        <v>2.2000000000000002</v>
      </c>
      <c r="O37" s="299">
        <v>0.54</v>
      </c>
      <c r="P37" s="299">
        <v>85</v>
      </c>
      <c r="Q37" s="303">
        <v>0.14000000000000001</v>
      </c>
      <c r="R37" s="303">
        <v>1.1100000000000001</v>
      </c>
      <c r="S37" s="303">
        <v>1.97</v>
      </c>
      <c r="T37" s="303" t="s">
        <v>33</v>
      </c>
      <c r="U37" s="303">
        <v>0.2</v>
      </c>
      <c r="W37" s="358">
        <v>1900</v>
      </c>
      <c r="Y37" s="306">
        <v>395.84869574999993</v>
      </c>
      <c r="AA37" s="303">
        <v>1E-3</v>
      </c>
      <c r="AB37" s="303">
        <v>1E-3</v>
      </c>
      <c r="AC37" s="303">
        <v>0.63</v>
      </c>
      <c r="AD37" s="303">
        <v>7.0000000000000001E-3</v>
      </c>
      <c r="AE37" s="303">
        <v>328</v>
      </c>
      <c r="AF37" s="303">
        <v>1.2E-2</v>
      </c>
      <c r="AG37" s="303">
        <v>6.0670000000000002</v>
      </c>
      <c r="AH37" s="303">
        <v>0.27</v>
      </c>
      <c r="AI37" s="303">
        <v>152</v>
      </c>
      <c r="AJ37" s="303">
        <v>4.3999999999999997E-2</v>
      </c>
      <c r="AK37" s="303">
        <v>1E-3</v>
      </c>
      <c r="AL37" s="358">
        <v>397</v>
      </c>
      <c r="AM37" s="303">
        <v>634</v>
      </c>
      <c r="AN37" s="303">
        <v>4.01</v>
      </c>
      <c r="AO37" s="303">
        <v>8.5780024207903161</v>
      </c>
      <c r="AP37" s="303">
        <v>2.25</v>
      </c>
      <c r="AQ37" s="303">
        <v>1E-3</v>
      </c>
      <c r="AS37" s="303">
        <v>46.295951181836607</v>
      </c>
      <c r="AT37" s="303">
        <v>46.107827974227092</v>
      </c>
      <c r="AU37" s="303">
        <v>2.0358821828248734E-3</v>
      </c>
      <c r="AW37" s="303">
        <v>-20.666634999999999</v>
      </c>
      <c r="AX37" s="303">
        <v>-158.96383499999999</v>
      </c>
    </row>
    <row r="38" spans="1:50" x14ac:dyDescent="0.25">
      <c r="A38" s="304" t="s">
        <v>2378</v>
      </c>
      <c r="B38" s="306">
        <v>667298.12540000002</v>
      </c>
      <c r="C38" s="306">
        <v>6202963.3779999996</v>
      </c>
      <c r="D38" s="303" t="s">
        <v>2179</v>
      </c>
      <c r="E38" s="304" t="s">
        <v>2378</v>
      </c>
      <c r="F38" s="303" t="s">
        <v>2377</v>
      </c>
      <c r="G38" s="305">
        <v>41316</v>
      </c>
      <c r="H38" s="299">
        <v>593</v>
      </c>
      <c r="I38" s="299">
        <v>773.13655589999996</v>
      </c>
      <c r="J38" s="302">
        <f t="shared" si="13"/>
        <v>1078.6999999999998</v>
      </c>
      <c r="K38" s="302">
        <f t="shared" si="1"/>
        <v>990.1799847499999</v>
      </c>
      <c r="L38" s="299">
        <v>1541</v>
      </c>
      <c r="M38" s="299">
        <v>7.13</v>
      </c>
      <c r="N38" s="299">
        <v>5.2</v>
      </c>
      <c r="O38" s="299">
        <v>1.59</v>
      </c>
      <c r="P38" s="299">
        <v>62</v>
      </c>
      <c r="Q38" s="303">
        <v>1.24</v>
      </c>
      <c r="R38" s="303">
        <v>0.4</v>
      </c>
      <c r="S38" s="303">
        <v>0.78</v>
      </c>
      <c r="T38" s="303">
        <v>0.16</v>
      </c>
      <c r="W38" s="303">
        <v>311</v>
      </c>
      <c r="Y38" s="306">
        <v>651.35796949999997</v>
      </c>
      <c r="AA38" s="303">
        <v>2E-3</v>
      </c>
      <c r="AB38" s="359">
        <v>1.7999999999999999E-2</v>
      </c>
      <c r="AC38" s="303">
        <v>0.79</v>
      </c>
      <c r="AD38" s="303">
        <v>8.0000000000000002E-3</v>
      </c>
      <c r="AE38" s="303">
        <v>57.6</v>
      </c>
      <c r="AF38" s="303">
        <v>3.1E-2</v>
      </c>
      <c r="AG38" s="303">
        <v>3.5</v>
      </c>
      <c r="AH38" s="303">
        <v>9.6000000000000002E-2</v>
      </c>
      <c r="AI38" s="303">
        <v>21.4</v>
      </c>
      <c r="AJ38" s="303">
        <v>3.3000000000000002E-2</v>
      </c>
      <c r="AK38" s="303">
        <v>1E-3</v>
      </c>
      <c r="AL38" s="358">
        <v>269</v>
      </c>
      <c r="AM38" s="303">
        <v>399</v>
      </c>
      <c r="AN38" s="303">
        <v>4.05</v>
      </c>
      <c r="AO38" s="303">
        <v>8.6635685297258807</v>
      </c>
      <c r="AP38" s="303">
        <v>0.61799999999999999</v>
      </c>
      <c r="AQ38" s="303">
        <v>2.1000000000000001E-2</v>
      </c>
      <c r="AS38" s="303">
        <v>16.425097364265422</v>
      </c>
      <c r="AT38" s="303">
        <v>17.171622201762684</v>
      </c>
      <c r="AU38" s="303">
        <v>-2.2220170514865474E-2</v>
      </c>
      <c r="AW38" s="303">
        <v>-21.457514</v>
      </c>
      <c r="AX38" s="303">
        <v>-172.89316199999999</v>
      </c>
    </row>
    <row r="39" spans="1:50" x14ac:dyDescent="0.25">
      <c r="A39" s="304" t="s">
        <v>2292</v>
      </c>
      <c r="B39" s="306">
        <v>629972.68180619995</v>
      </c>
      <c r="C39" s="306">
        <v>6179038.5318419803</v>
      </c>
      <c r="D39" s="303" t="s">
        <v>2179</v>
      </c>
      <c r="E39" s="304" t="s">
        <v>2292</v>
      </c>
      <c r="F39" s="303" t="s">
        <v>2291</v>
      </c>
      <c r="G39" s="305">
        <v>40933</v>
      </c>
      <c r="I39" s="299">
        <v>706.10992007000004</v>
      </c>
      <c r="J39" s="302">
        <f t="shared" si="13"/>
        <v>918.4</v>
      </c>
      <c r="K39" s="302">
        <f t="shared" si="1"/>
        <v>891.77834062500006</v>
      </c>
      <c r="L39" s="299">
        <v>1312</v>
      </c>
      <c r="M39" s="299">
        <v>7.06</v>
      </c>
      <c r="N39" s="299">
        <v>4.0999999999999996</v>
      </c>
      <c r="O39" s="299">
        <v>9.5399999999999991</v>
      </c>
      <c r="P39" s="299">
        <v>-61</v>
      </c>
      <c r="Q39" s="303">
        <v>0.44</v>
      </c>
      <c r="R39" s="303">
        <v>0.25</v>
      </c>
      <c r="S39" s="303">
        <v>0.36</v>
      </c>
      <c r="T39" s="303">
        <v>0.28000000000000003</v>
      </c>
      <c r="W39" s="303">
        <v>245</v>
      </c>
      <c r="Y39" s="306">
        <v>705.51068124999995</v>
      </c>
      <c r="AA39" s="303">
        <v>1E-3</v>
      </c>
      <c r="AB39" s="303">
        <v>6.0000000000000001E-3</v>
      </c>
      <c r="AC39" s="303">
        <v>0.121</v>
      </c>
      <c r="AD39" s="303">
        <v>1.4E-2</v>
      </c>
      <c r="AE39" s="303">
        <v>147</v>
      </c>
      <c r="AF39" s="358">
        <v>4.7919999999999998</v>
      </c>
      <c r="AG39" s="303">
        <v>4.2</v>
      </c>
      <c r="AH39" s="303">
        <v>4.2999999999999997E-2</v>
      </c>
      <c r="AI39" s="303">
        <v>93.8</v>
      </c>
      <c r="AJ39" s="358">
        <v>0.161</v>
      </c>
      <c r="AK39" s="303">
        <v>1E-3</v>
      </c>
      <c r="AL39" s="303">
        <v>43.5</v>
      </c>
      <c r="AM39" s="303">
        <v>100</v>
      </c>
      <c r="AN39" s="303">
        <v>7.59</v>
      </c>
      <c r="AO39" s="303">
        <v>16.236169170523318</v>
      </c>
      <c r="AP39" s="303">
        <v>0.71</v>
      </c>
      <c r="AQ39" s="303">
        <v>1E-3</v>
      </c>
      <c r="AS39" s="303">
        <v>17.223479997209129</v>
      </c>
      <c r="AT39" s="303">
        <v>16.673091770192862</v>
      </c>
      <c r="AU39" s="303">
        <v>1.623728295572268E-2</v>
      </c>
      <c r="AW39" s="303">
        <v>-20.635255000000001</v>
      </c>
      <c r="AX39" s="303">
        <v>-159.625347</v>
      </c>
    </row>
    <row r="40" spans="1:50" x14ac:dyDescent="0.25">
      <c r="A40" s="304" t="s">
        <v>2264</v>
      </c>
      <c r="B40" s="306">
        <v>631459.33170582005</v>
      </c>
      <c r="C40" s="306">
        <v>6180012.7291915603</v>
      </c>
      <c r="D40" s="303" t="s">
        <v>2179</v>
      </c>
      <c r="E40" s="304" t="s">
        <v>2264</v>
      </c>
      <c r="F40" s="303" t="s">
        <v>2263</v>
      </c>
      <c r="G40" s="305">
        <v>40950</v>
      </c>
      <c r="I40" s="299">
        <v>706.79364763000001</v>
      </c>
      <c r="J40" s="302">
        <f t="shared" si="13"/>
        <v>208.6</v>
      </c>
      <c r="K40" s="302">
        <f t="shared" si="1"/>
        <v>497.56462937499992</v>
      </c>
      <c r="L40" s="299">
        <v>298</v>
      </c>
      <c r="M40" s="299">
        <v>6.65</v>
      </c>
      <c r="N40" s="299">
        <v>10.3</v>
      </c>
      <c r="O40" s="299">
        <v>2.54</v>
      </c>
      <c r="P40" s="299">
        <v>367</v>
      </c>
      <c r="Q40" s="303">
        <v>0.23</v>
      </c>
      <c r="R40" s="303">
        <v>0.34</v>
      </c>
      <c r="S40" s="303">
        <v>0.18</v>
      </c>
      <c r="U40" s="303">
        <v>0.86</v>
      </c>
      <c r="W40" s="303">
        <v>22.1</v>
      </c>
      <c r="Y40" s="306">
        <v>575.84925874999976</v>
      </c>
      <c r="AA40" s="303">
        <v>1E-3</v>
      </c>
      <c r="AB40" s="303">
        <v>6.0000000000000001E-3</v>
      </c>
      <c r="AC40" s="303">
        <v>3.9E-2</v>
      </c>
      <c r="AD40" s="303">
        <v>9.5000000000000001E-2</v>
      </c>
      <c r="AE40" s="303">
        <v>120</v>
      </c>
      <c r="AF40" s="358">
        <v>2.7210000000000001</v>
      </c>
      <c r="AG40" s="303">
        <v>2.6</v>
      </c>
      <c r="AH40" s="303">
        <v>0.03</v>
      </c>
      <c r="AI40" s="303">
        <v>50.5</v>
      </c>
      <c r="AJ40" s="358">
        <v>0.191</v>
      </c>
      <c r="AK40" s="303">
        <v>1E-3</v>
      </c>
      <c r="AL40" s="303">
        <v>10.3</v>
      </c>
      <c r="AM40" s="303">
        <v>7.5</v>
      </c>
      <c r="AN40" s="303">
        <v>7.01</v>
      </c>
      <c r="AO40" s="303">
        <v>14.995460590957636</v>
      </c>
      <c r="AP40" s="303">
        <v>0.51900000000000002</v>
      </c>
      <c r="AQ40" s="303">
        <v>1E-3</v>
      </c>
      <c r="AS40" s="303">
        <v>10.657209854972773</v>
      </c>
      <c r="AT40" s="303">
        <v>9.9300062610392459</v>
      </c>
      <c r="AU40" s="303">
        <v>3.5323066015124499E-2</v>
      </c>
      <c r="AW40" s="303">
        <v>-21.585263999999999</v>
      </c>
      <c r="AX40" s="303">
        <v>-160.16255000000001</v>
      </c>
    </row>
    <row r="41" spans="1:50" x14ac:dyDescent="0.25">
      <c r="A41" s="304" t="s">
        <v>2284</v>
      </c>
      <c r="B41" s="306">
        <v>629335.68728726998</v>
      </c>
      <c r="C41" s="306">
        <v>6179136.4085661303</v>
      </c>
      <c r="D41" s="303" t="s">
        <v>2179</v>
      </c>
      <c r="E41" s="304" t="s">
        <v>2284</v>
      </c>
      <c r="F41" s="303" t="s">
        <v>2283</v>
      </c>
      <c r="G41" s="305">
        <v>40937</v>
      </c>
      <c r="I41" s="299">
        <v>689.16750835000005</v>
      </c>
      <c r="J41" s="302">
        <f t="shared" si="13"/>
        <v>561.4</v>
      </c>
      <c r="K41" s="302">
        <f t="shared" si="1"/>
        <v>774.74791312499985</v>
      </c>
      <c r="L41" s="299">
        <v>802</v>
      </c>
      <c r="M41" s="299">
        <v>7.2</v>
      </c>
      <c r="N41" s="299">
        <v>4.3</v>
      </c>
      <c r="O41" s="299">
        <v>5.53</v>
      </c>
      <c r="P41" s="299">
        <v>-32</v>
      </c>
      <c r="Q41" s="303">
        <v>0.35</v>
      </c>
      <c r="R41" s="303">
        <v>0.26</v>
      </c>
      <c r="S41" s="303">
        <v>0.27</v>
      </c>
      <c r="U41" s="303">
        <v>0.44</v>
      </c>
      <c r="W41" s="303">
        <v>194</v>
      </c>
      <c r="Y41" s="306">
        <v>659.74782625</v>
      </c>
      <c r="AA41" s="303">
        <v>1E-3</v>
      </c>
      <c r="AB41" s="359">
        <v>1.0999999999999999E-2</v>
      </c>
      <c r="AC41" s="303">
        <v>0.10299999999999999</v>
      </c>
      <c r="AD41" s="303">
        <v>2.7E-2</v>
      </c>
      <c r="AE41" s="303">
        <v>127</v>
      </c>
      <c r="AF41" s="303">
        <v>1E-3</v>
      </c>
      <c r="AG41" s="303">
        <v>3.8</v>
      </c>
      <c r="AH41" s="303">
        <v>3.6999999999999998E-2</v>
      </c>
      <c r="AI41" s="303">
        <v>89.5</v>
      </c>
      <c r="AJ41" s="358">
        <v>0.13800000000000001</v>
      </c>
      <c r="AK41" s="303">
        <v>1E-3</v>
      </c>
      <c r="AL41" s="303">
        <v>29.5</v>
      </c>
      <c r="AM41" s="303">
        <v>76</v>
      </c>
      <c r="AN41" s="303">
        <v>7.42</v>
      </c>
      <c r="AO41" s="303">
        <v>15.87251320754717</v>
      </c>
      <c r="AP41" s="303">
        <v>0.69799999999999995</v>
      </c>
      <c r="AQ41" s="303">
        <v>1E-3</v>
      </c>
      <c r="AS41" s="303">
        <v>15.080903654523873</v>
      </c>
      <c r="AT41" s="303">
        <v>14.8729453316852</v>
      </c>
      <c r="AU41" s="303">
        <v>6.9426243997697257E-3</v>
      </c>
      <c r="AW41" s="303">
        <v>-20.315861000000002</v>
      </c>
      <c r="AX41" s="303">
        <v>-158.30263600000001</v>
      </c>
    </row>
    <row r="42" spans="1:50" x14ac:dyDescent="0.25">
      <c r="A42" s="304" t="s">
        <v>2290</v>
      </c>
      <c r="B42" s="306">
        <v>629140.83218448004</v>
      </c>
      <c r="C42" s="306">
        <v>6179142.6594637996</v>
      </c>
      <c r="D42" s="303" t="s">
        <v>2179</v>
      </c>
      <c r="E42" s="304" t="s">
        <v>2290</v>
      </c>
      <c r="F42" s="303" t="s">
        <v>2289</v>
      </c>
      <c r="G42" s="305">
        <v>40937</v>
      </c>
      <c r="I42" s="299">
        <v>683.75163617999999</v>
      </c>
      <c r="J42" s="302">
        <f t="shared" si="13"/>
        <v>861.69999999999993</v>
      </c>
      <c r="K42" s="302">
        <f t="shared" si="1"/>
        <v>767.06719912499977</v>
      </c>
      <c r="L42" s="299">
        <v>1231</v>
      </c>
      <c r="M42" s="299">
        <v>7.71</v>
      </c>
      <c r="N42" s="299">
        <v>1</v>
      </c>
      <c r="O42" s="299">
        <v>12.5</v>
      </c>
      <c r="P42" s="299">
        <v>77</v>
      </c>
      <c r="Q42" s="303">
        <v>0.31</v>
      </c>
      <c r="R42" s="303">
        <v>0.31</v>
      </c>
      <c r="S42" s="303">
        <v>0.38</v>
      </c>
      <c r="W42" s="303">
        <v>187</v>
      </c>
      <c r="Y42" s="306">
        <v>647.54439824999997</v>
      </c>
      <c r="AA42" s="303">
        <v>1E-3</v>
      </c>
      <c r="AB42" s="303">
        <v>4.0000000000000001E-3</v>
      </c>
      <c r="AC42" s="303">
        <v>0.10299999999999999</v>
      </c>
      <c r="AD42" s="303">
        <v>5.8000000000000003E-2</v>
      </c>
      <c r="AE42" s="303">
        <v>135</v>
      </c>
      <c r="AF42" s="303">
        <v>2E-3</v>
      </c>
      <c r="AG42" s="303">
        <v>3.8</v>
      </c>
      <c r="AH42" s="303">
        <v>3.9E-2</v>
      </c>
      <c r="AI42" s="303">
        <v>78.900000000000006</v>
      </c>
      <c r="AJ42" s="358">
        <v>0.27900000000000003</v>
      </c>
      <c r="AK42" s="303">
        <v>1E-3</v>
      </c>
      <c r="AL42" s="303">
        <v>37.799999999999997</v>
      </c>
      <c r="AM42" s="303">
        <v>76</v>
      </c>
      <c r="AN42" s="303">
        <v>6.95</v>
      </c>
      <c r="AO42" s="303">
        <v>14.86711142755429</v>
      </c>
      <c r="AP42" s="303">
        <v>0.61199999999999999</v>
      </c>
      <c r="AQ42" s="303">
        <v>1E-3</v>
      </c>
      <c r="AS42" s="303">
        <v>14.969134304066619</v>
      </c>
      <c r="AT42" s="303">
        <v>14.516121874761481</v>
      </c>
      <c r="AU42" s="303">
        <v>1.5364032333910127E-2</v>
      </c>
      <c r="AW42" s="303">
        <v>-20.843634999999999</v>
      </c>
      <c r="AX42" s="303">
        <v>-159.74926199999999</v>
      </c>
    </row>
    <row r="43" spans="1:50" x14ac:dyDescent="0.25">
      <c r="A43" s="304" t="s">
        <v>4062</v>
      </c>
      <c r="B43" s="306"/>
      <c r="C43" s="306"/>
      <c r="F43" s="303" t="s">
        <v>4061</v>
      </c>
      <c r="G43" s="305"/>
      <c r="J43" s="302"/>
      <c r="K43" s="302">
        <f t="shared" si="1"/>
        <v>382.89615620833331</v>
      </c>
      <c r="Q43" s="303">
        <v>0.16</v>
      </c>
      <c r="R43" s="303">
        <v>0.08</v>
      </c>
      <c r="S43" s="303">
        <v>0.12</v>
      </c>
      <c r="W43" s="303">
        <v>11.1</v>
      </c>
      <c r="Y43" s="306">
        <v>446.69631241666661</v>
      </c>
      <c r="AA43" s="303">
        <v>3.0000000000000001E-3</v>
      </c>
      <c r="AB43" s="303">
        <v>3.0000000000000001E-3</v>
      </c>
      <c r="AC43" s="303">
        <v>5.1999999999999998E-2</v>
      </c>
      <c r="AD43" s="303">
        <v>0.10199999999999999</v>
      </c>
      <c r="AE43" s="303">
        <v>29.4</v>
      </c>
      <c r="AF43" s="303">
        <v>9.6000000000000002E-2</v>
      </c>
      <c r="AG43" s="303">
        <v>2.5</v>
      </c>
      <c r="AH43" s="303">
        <v>1.4999999999999999E-2</v>
      </c>
      <c r="AI43" s="303">
        <v>9.1999999999999993</v>
      </c>
      <c r="AJ43" s="358">
        <v>0.16400000000000001</v>
      </c>
      <c r="AK43" s="303">
        <v>4.0000000000000001E-3</v>
      </c>
      <c r="AL43" s="303">
        <v>107</v>
      </c>
      <c r="AM43" s="303">
        <v>4</v>
      </c>
      <c r="AN43" s="303">
        <v>3.39</v>
      </c>
      <c r="AO43" s="303">
        <v>7.2517277322890719</v>
      </c>
      <c r="AP43" s="303">
        <v>0.996</v>
      </c>
      <c r="AQ43" s="303">
        <v>1.0999999999999999E-2</v>
      </c>
      <c r="AS43" s="303">
        <v>6.9420921330081633</v>
      </c>
      <c r="AT43" s="303">
        <v>7.5549808151537219</v>
      </c>
      <c r="AU43" s="303">
        <v>-4.2276719192702136E-2</v>
      </c>
      <c r="AW43" s="303">
        <v>-21.021567999999998</v>
      </c>
      <c r="AX43" s="303">
        <v>-160.58599699999999</v>
      </c>
    </row>
    <row r="44" spans="1:50" x14ac:dyDescent="0.25">
      <c r="A44" s="304" t="s">
        <v>4064</v>
      </c>
      <c r="B44" s="306"/>
      <c r="C44" s="306"/>
      <c r="F44" s="303" t="s">
        <v>4063</v>
      </c>
      <c r="G44" s="305">
        <v>41294</v>
      </c>
      <c r="J44" s="302">
        <f>0.7*L44</f>
        <v>2156</v>
      </c>
      <c r="K44" s="302">
        <f t="shared" si="1"/>
        <v>2260.6710503749996</v>
      </c>
      <c r="L44" s="299">
        <v>3080</v>
      </c>
      <c r="Q44" s="303">
        <v>3.44</v>
      </c>
      <c r="R44" s="303">
        <v>0.4</v>
      </c>
      <c r="S44" s="303">
        <v>5.2</v>
      </c>
      <c r="T44" s="303">
        <v>0.28000000000000003</v>
      </c>
      <c r="W44" s="358">
        <v>1063</v>
      </c>
      <c r="Y44" s="306">
        <v>899.2401007499999</v>
      </c>
      <c r="AA44" s="303">
        <v>4.0000000000000001E-3</v>
      </c>
      <c r="AB44" s="359">
        <v>2.5999999999999999E-2</v>
      </c>
      <c r="AC44" s="303">
        <v>0.79</v>
      </c>
      <c r="AD44" s="303">
        <v>4.0000000000000001E-3</v>
      </c>
      <c r="AE44" s="303">
        <v>138</v>
      </c>
      <c r="AF44" s="358">
        <v>1.4610000000000001</v>
      </c>
      <c r="AG44" s="303">
        <v>7.1</v>
      </c>
      <c r="AH44" s="303">
        <v>0.37</v>
      </c>
      <c r="AI44" s="303">
        <v>67.099999999999994</v>
      </c>
      <c r="AJ44" s="303">
        <v>4.2999999999999997E-2</v>
      </c>
      <c r="AK44" s="303">
        <v>1E-3</v>
      </c>
      <c r="AL44" s="358">
        <v>528</v>
      </c>
      <c r="AM44" s="303">
        <v>1285</v>
      </c>
      <c r="AN44" s="303">
        <v>3.19</v>
      </c>
      <c r="AO44" s="303">
        <v>6.8238971876112497</v>
      </c>
      <c r="AP44" s="303">
        <v>1.486</v>
      </c>
      <c r="AQ44" s="303">
        <v>3.0000000000000001E-3</v>
      </c>
      <c r="AS44" s="303">
        <v>35.554682390643258</v>
      </c>
      <c r="AT44" s="303">
        <v>37.015495560471535</v>
      </c>
      <c r="AU44" s="303">
        <v>-2.0129662225884578E-2</v>
      </c>
      <c r="AW44" s="303">
        <v>-23.193149999999999</v>
      </c>
      <c r="AX44" s="303">
        <v>-175.48741799999999</v>
      </c>
    </row>
    <row r="45" spans="1:50" x14ac:dyDescent="0.25">
      <c r="A45" s="310" t="s">
        <v>4201</v>
      </c>
      <c r="B45" s="306">
        <v>681361.54217748996</v>
      </c>
      <c r="C45" s="306">
        <v>6213044.1691004299</v>
      </c>
      <c r="D45" s="303" t="s">
        <v>2179</v>
      </c>
      <c r="E45" s="304" t="s">
        <v>2302</v>
      </c>
      <c r="F45" s="303" t="s">
        <v>2301</v>
      </c>
      <c r="G45" s="305">
        <v>40886</v>
      </c>
      <c r="I45" s="299">
        <v>653.57800841000005</v>
      </c>
      <c r="J45" s="302">
        <f>0.7*L45</f>
        <v>2562</v>
      </c>
      <c r="K45" s="302">
        <f t="shared" si="1"/>
        <v>2481.7930423749999</v>
      </c>
      <c r="L45" s="299">
        <v>3660</v>
      </c>
      <c r="M45" s="299">
        <v>7.65</v>
      </c>
      <c r="N45" s="299">
        <v>6.7</v>
      </c>
      <c r="O45" s="299">
        <v>2.2599999999999998</v>
      </c>
      <c r="P45" s="299">
        <v>-94</v>
      </c>
      <c r="Q45" s="303">
        <v>2.4</v>
      </c>
      <c r="R45" s="303">
        <v>0.4</v>
      </c>
      <c r="S45" s="303">
        <v>3.1</v>
      </c>
      <c r="U45" s="303">
        <v>13</v>
      </c>
      <c r="W45" s="358">
        <v>1101</v>
      </c>
      <c r="Y45" s="306">
        <v>1240.9360847499997</v>
      </c>
      <c r="AA45" s="303">
        <v>1.2E-2</v>
      </c>
      <c r="AB45" s="359">
        <v>1.2E-2</v>
      </c>
      <c r="AC45" s="303">
        <v>0.96499999999999997</v>
      </c>
      <c r="AD45" s="303">
        <v>3.7999999999999999E-2</v>
      </c>
      <c r="AE45" s="303">
        <v>11.5</v>
      </c>
      <c r="AF45" s="358">
        <v>0.66</v>
      </c>
      <c r="AG45" s="303">
        <v>3</v>
      </c>
      <c r="AH45" s="303">
        <v>7.0999999999999994E-2</v>
      </c>
      <c r="AI45" s="303">
        <v>4.7</v>
      </c>
      <c r="AJ45" s="303">
        <v>3.1E-2</v>
      </c>
      <c r="AK45" s="303">
        <v>1E-3</v>
      </c>
      <c r="AL45" s="358">
        <v>723</v>
      </c>
      <c r="AM45" s="303">
        <v>656</v>
      </c>
      <c r="AN45" s="303">
        <v>3.07</v>
      </c>
      <c r="AO45" s="303">
        <v>6.5671988608045568</v>
      </c>
      <c r="AP45" s="303">
        <v>0.38</v>
      </c>
      <c r="AQ45" s="303">
        <v>1.9E-2</v>
      </c>
      <c r="AS45" s="303">
        <v>32.485706639867942</v>
      </c>
      <c r="AT45" s="303">
        <v>43.766521748019159</v>
      </c>
      <c r="AU45" s="303">
        <v>-0.14794079263843793</v>
      </c>
      <c r="AW45" s="303">
        <v>-21.16197</v>
      </c>
      <c r="AX45" s="303">
        <v>-174.76797500000001</v>
      </c>
    </row>
    <row r="46" spans="1:50" x14ac:dyDescent="0.25">
      <c r="A46" s="310" t="s">
        <v>4202</v>
      </c>
      <c r="B46" s="306"/>
      <c r="C46" s="306"/>
      <c r="D46" s="303" t="s">
        <v>2179</v>
      </c>
      <c r="E46" s="304" t="s">
        <v>4066</v>
      </c>
      <c r="F46" s="303" t="s">
        <v>4065</v>
      </c>
      <c r="G46" s="305">
        <v>41718</v>
      </c>
      <c r="J46" s="302">
        <f>0.7*L46</f>
        <v>2618.6999999999998</v>
      </c>
      <c r="K46" s="302">
        <f t="shared" si="1"/>
        <v>2576.4163306250002</v>
      </c>
      <c r="L46" s="299">
        <v>3741</v>
      </c>
      <c r="M46" s="299">
        <v>7.64</v>
      </c>
      <c r="N46" s="299">
        <v>5.4</v>
      </c>
      <c r="O46" s="299">
        <v>5.41</v>
      </c>
      <c r="P46" s="299">
        <v>-63.1</v>
      </c>
      <c r="Q46" s="303">
        <v>2.08</v>
      </c>
      <c r="S46" s="303">
        <v>2.7360000000000002</v>
      </c>
      <c r="W46" s="358">
        <v>1098</v>
      </c>
      <c r="Y46" s="306">
        <v>1132.63066125</v>
      </c>
      <c r="AA46" s="303">
        <v>4.2988791075999995E-3</v>
      </c>
      <c r="AB46" s="303">
        <v>4.0000000000000001E-3</v>
      </c>
      <c r="AC46" s="303">
        <v>1.083</v>
      </c>
      <c r="AD46" s="303">
        <v>2.5999999999999999E-2</v>
      </c>
      <c r="AE46" s="303">
        <v>15.6</v>
      </c>
      <c r="AF46" s="358">
        <v>0.68200000000000005</v>
      </c>
      <c r="AG46" s="303">
        <v>3.1</v>
      </c>
      <c r="AH46" s="303">
        <v>7.0000000000000007E-2</v>
      </c>
      <c r="AI46" s="303">
        <v>4.9000000000000004</v>
      </c>
      <c r="AJ46" s="303">
        <v>3.7999999999999999E-2</v>
      </c>
      <c r="AK46" s="303">
        <v>1E-3</v>
      </c>
      <c r="AL46" s="358">
        <v>884</v>
      </c>
      <c r="AM46" s="303">
        <v>465</v>
      </c>
      <c r="AN46" s="303">
        <v>3.96</v>
      </c>
      <c r="AO46" s="303">
        <v>8.4710447846208616</v>
      </c>
      <c r="AP46" s="303">
        <v>0.39200000000000002</v>
      </c>
      <c r="AQ46" s="303">
        <v>0.14799999999999999</v>
      </c>
      <c r="AS46" s="303">
        <v>39.712353939177298</v>
      </c>
      <c r="AT46" s="303">
        <v>41.499521158370669</v>
      </c>
      <c r="AU46" s="303">
        <v>-2.2006230210135012E-2</v>
      </c>
      <c r="AW46" s="303">
        <v>-22.119883000000002</v>
      </c>
      <c r="AX46" s="303">
        <v>-174.97979000000001</v>
      </c>
    </row>
    <row r="47" spans="1:50" s="316" customFormat="1" x14ac:dyDescent="0.25">
      <c r="A47" s="314" t="s">
        <v>2302</v>
      </c>
      <c r="B47" s="312"/>
      <c r="C47" s="312"/>
      <c r="D47" s="313"/>
      <c r="E47" s="314"/>
      <c r="G47" s="315" t="s">
        <v>4188</v>
      </c>
      <c r="J47" s="317">
        <f t="shared" ref="J47:S47" si="14">AVERAGE(J45:J46)</f>
        <v>2590.35</v>
      </c>
      <c r="K47" s="317">
        <f t="shared" si="14"/>
        <v>2529.1046864999998</v>
      </c>
      <c r="L47" s="317">
        <f>AVERAGE(L45:L46)</f>
        <v>3700.5</v>
      </c>
      <c r="M47" s="318">
        <f t="shared" si="14"/>
        <v>7.6449999999999996</v>
      </c>
      <c r="N47" s="319">
        <f t="shared" si="14"/>
        <v>6.0500000000000007</v>
      </c>
      <c r="O47" s="318">
        <f t="shared" si="14"/>
        <v>3.835</v>
      </c>
      <c r="P47" s="316">
        <f t="shared" si="14"/>
        <v>-78.55</v>
      </c>
      <c r="Q47" s="313">
        <f t="shared" si="14"/>
        <v>2.2400000000000002</v>
      </c>
      <c r="R47" s="363"/>
      <c r="S47" s="364">
        <f t="shared" si="14"/>
        <v>2.9180000000000001</v>
      </c>
      <c r="T47" s="364"/>
      <c r="U47" s="364"/>
      <c r="V47" s="313"/>
      <c r="W47" s="366">
        <f>AVERAGE(W45:W46)</f>
        <v>1099.5</v>
      </c>
      <c r="X47" s="313"/>
      <c r="Y47" s="312">
        <f>AVERAGE(Y45:Y46)</f>
        <v>1186.7833729999998</v>
      </c>
      <c r="Z47" s="313"/>
      <c r="AA47" s="364">
        <f t="shared" ref="AA47:AQ47" si="15">AVERAGE(AA45:AA46)</f>
        <v>8.1494395538000003E-3</v>
      </c>
      <c r="AB47" s="364">
        <f t="shared" si="15"/>
        <v>8.0000000000000002E-3</v>
      </c>
      <c r="AC47" s="364">
        <f t="shared" si="15"/>
        <v>1.024</v>
      </c>
      <c r="AD47" s="364">
        <f t="shared" si="15"/>
        <v>3.2000000000000001E-2</v>
      </c>
      <c r="AE47" s="364">
        <f t="shared" si="15"/>
        <v>13.55</v>
      </c>
      <c r="AF47" s="368">
        <f t="shared" si="15"/>
        <v>0.67100000000000004</v>
      </c>
      <c r="AG47" s="365">
        <f t="shared" si="15"/>
        <v>3.05</v>
      </c>
      <c r="AH47" s="364">
        <f t="shared" si="15"/>
        <v>7.0500000000000007E-2</v>
      </c>
      <c r="AI47" s="365">
        <f t="shared" si="15"/>
        <v>4.8000000000000007</v>
      </c>
      <c r="AJ47" s="364">
        <f t="shared" si="15"/>
        <v>3.4500000000000003E-2</v>
      </c>
      <c r="AK47" s="364">
        <f t="shared" si="15"/>
        <v>1E-3</v>
      </c>
      <c r="AL47" s="366">
        <f t="shared" si="15"/>
        <v>803.5</v>
      </c>
      <c r="AM47" s="312">
        <f t="shared" si="15"/>
        <v>560.5</v>
      </c>
      <c r="AN47" s="364">
        <f t="shared" si="15"/>
        <v>3.5149999999999997</v>
      </c>
      <c r="AO47" s="364">
        <f t="shared" si="15"/>
        <v>7.5191218227127088</v>
      </c>
      <c r="AP47" s="364">
        <f t="shared" si="15"/>
        <v>0.38600000000000001</v>
      </c>
      <c r="AQ47" s="364">
        <f t="shared" si="15"/>
        <v>8.3499999999999991E-2</v>
      </c>
      <c r="AR47" s="313"/>
      <c r="AS47" s="313"/>
      <c r="AT47" s="313"/>
      <c r="AU47" s="313"/>
      <c r="AV47" s="313"/>
      <c r="AW47" s="313"/>
      <c r="AX47" s="313"/>
    </row>
    <row r="48" spans="1:50" x14ac:dyDescent="0.25">
      <c r="A48" s="304" t="s">
        <v>2400</v>
      </c>
      <c r="B48" s="306">
        <v>626684.35320000001</v>
      </c>
      <c r="C48" s="306">
        <v>6191307.8669999996</v>
      </c>
      <c r="D48" s="303" t="s">
        <v>2179</v>
      </c>
      <c r="E48" s="304" t="s">
        <v>2400</v>
      </c>
      <c r="F48" s="303" t="s">
        <v>2399</v>
      </c>
      <c r="G48" s="305">
        <v>41293</v>
      </c>
      <c r="I48" s="299">
        <v>715.19361519999995</v>
      </c>
      <c r="J48" s="302">
        <f t="shared" ref="J48:J53" si="16">0.7*L48</f>
        <v>1283.8</v>
      </c>
      <c r="K48" s="302">
        <f t="shared" si="1"/>
        <v>1164.1088572083336</v>
      </c>
      <c r="L48" s="299">
        <v>1834</v>
      </c>
      <c r="M48" s="299">
        <v>7.76</v>
      </c>
      <c r="N48" s="299">
        <v>3.6</v>
      </c>
      <c r="O48" s="299">
        <v>3.22</v>
      </c>
      <c r="P48" s="299">
        <v>-190</v>
      </c>
      <c r="Q48" s="303">
        <v>1.05</v>
      </c>
      <c r="R48" s="303">
        <v>1.44</v>
      </c>
      <c r="S48" s="303">
        <v>6.9</v>
      </c>
      <c r="U48" s="303">
        <v>0.9</v>
      </c>
      <c r="W48" s="303">
        <v>206</v>
      </c>
      <c r="Y48" s="306">
        <v>1014.155714416667</v>
      </c>
      <c r="AA48" s="303">
        <v>1E-3</v>
      </c>
      <c r="AB48" s="303">
        <v>5.0000000000000001E-3</v>
      </c>
      <c r="AC48" s="303">
        <v>0.18099999999999999</v>
      </c>
      <c r="AD48" s="303">
        <v>1.2999999999999999E-2</v>
      </c>
      <c r="AE48" s="303">
        <v>14.3</v>
      </c>
      <c r="AF48" s="358">
        <v>1.41</v>
      </c>
      <c r="AG48" s="303">
        <v>2.5</v>
      </c>
      <c r="AH48" s="303">
        <v>8.9999999999999993E-3</v>
      </c>
      <c r="AI48" s="303">
        <v>12.4</v>
      </c>
      <c r="AJ48" s="303">
        <v>3.9E-2</v>
      </c>
      <c r="AK48" s="303">
        <v>1E-3</v>
      </c>
      <c r="AL48" s="358">
        <v>411</v>
      </c>
      <c r="AM48" s="303">
        <v>273</v>
      </c>
      <c r="AN48" s="303">
        <v>3.39</v>
      </c>
      <c r="AO48" s="303">
        <v>7.2517277322890719</v>
      </c>
      <c r="AP48" s="303">
        <v>0.20399999999999999</v>
      </c>
      <c r="AQ48" s="303">
        <v>3.0000000000000001E-3</v>
      </c>
      <c r="AS48" s="303">
        <v>19.675005760522964</v>
      </c>
      <c r="AT48" s="303">
        <v>21.118196834813013</v>
      </c>
      <c r="AU48" s="303">
        <v>-3.5378224372485362E-2</v>
      </c>
      <c r="AW48" s="303">
        <v>-23.260677999999999</v>
      </c>
      <c r="AX48" s="303">
        <v>-173.890398</v>
      </c>
    </row>
    <row r="49" spans="1:50" x14ac:dyDescent="0.25">
      <c r="A49" s="304" t="s">
        <v>2278</v>
      </c>
      <c r="B49" s="306">
        <v>650126.72816187004</v>
      </c>
      <c r="C49" s="306">
        <v>6220922.6945104003</v>
      </c>
      <c r="D49" s="303" t="s">
        <v>2179</v>
      </c>
      <c r="E49" s="304" t="s">
        <v>2278</v>
      </c>
      <c r="F49" s="303" t="s">
        <v>2277</v>
      </c>
      <c r="G49" s="305">
        <v>40936</v>
      </c>
      <c r="I49" s="299">
        <v>508.36640951999999</v>
      </c>
      <c r="J49" s="302">
        <f t="shared" si="16"/>
        <v>1220.8</v>
      </c>
      <c r="K49" s="302">
        <f t="shared" si="1"/>
        <v>1187.79183975</v>
      </c>
      <c r="L49" s="299">
        <v>1744</v>
      </c>
      <c r="M49" s="299">
        <v>6.89</v>
      </c>
      <c r="N49" s="299">
        <v>3.4</v>
      </c>
      <c r="O49" s="299">
        <v>2.4700000000000002</v>
      </c>
      <c r="P49" s="299">
        <v>129</v>
      </c>
      <c r="Q49" s="303">
        <v>0.01</v>
      </c>
      <c r="R49" s="303">
        <v>0.75</v>
      </c>
      <c r="S49" s="303">
        <v>0.67</v>
      </c>
      <c r="U49" s="303">
        <v>1</v>
      </c>
      <c r="W49" s="303">
        <v>425</v>
      </c>
      <c r="Y49" s="306">
        <v>742.88367949999997</v>
      </c>
      <c r="AA49" s="303">
        <v>1E-3</v>
      </c>
      <c r="AB49" s="303">
        <v>7.0000000000000001E-3</v>
      </c>
      <c r="AC49" s="303">
        <v>0.125</v>
      </c>
      <c r="AD49" s="303">
        <v>8.3000000000000004E-2</v>
      </c>
      <c r="AE49" s="303">
        <v>212</v>
      </c>
      <c r="AF49" s="303">
        <v>5.0000000000000001E-3</v>
      </c>
      <c r="AG49" s="303">
        <v>6.2</v>
      </c>
      <c r="AH49" s="303">
        <v>3.9E-2</v>
      </c>
      <c r="AI49" s="303">
        <v>76.400000000000006</v>
      </c>
      <c r="AJ49" s="303">
        <v>1E-3</v>
      </c>
      <c r="AK49" s="303">
        <v>1E-3</v>
      </c>
      <c r="AL49" s="303">
        <v>94.2</v>
      </c>
      <c r="AM49" s="303">
        <v>159</v>
      </c>
      <c r="AN49" s="303">
        <v>4.6900000000000004</v>
      </c>
      <c r="AO49" s="303">
        <v>10.032626272694911</v>
      </c>
      <c r="AP49" s="303">
        <v>0.78</v>
      </c>
      <c r="AQ49" s="303">
        <v>1E-3</v>
      </c>
      <c r="AS49" s="303">
        <v>21.120322983772681</v>
      </c>
      <c r="AT49" s="303">
        <v>21.074223551697429</v>
      </c>
      <c r="AU49" s="303">
        <v>1.0925447921687991E-3</v>
      </c>
      <c r="AW49" s="303">
        <v>-20.546932999999999</v>
      </c>
      <c r="AX49" s="303">
        <v>-160.35930400000001</v>
      </c>
    </row>
    <row r="50" spans="1:50" x14ac:dyDescent="0.25">
      <c r="A50" s="304" t="s">
        <v>2286</v>
      </c>
      <c r="B50" s="306">
        <v>636884.11806067999</v>
      </c>
      <c r="C50" s="306">
        <v>6193730.0851774998</v>
      </c>
      <c r="D50" s="303" t="s">
        <v>2179</v>
      </c>
      <c r="E50" s="304" t="s">
        <v>2286</v>
      </c>
      <c r="F50" s="303" t="s">
        <v>2285</v>
      </c>
      <c r="G50" s="305">
        <v>40894</v>
      </c>
      <c r="I50" s="299">
        <v>742.00968312999998</v>
      </c>
      <c r="J50" s="302">
        <f t="shared" si="16"/>
        <v>2134.2999999999997</v>
      </c>
      <c r="K50" s="302">
        <f t="shared" si="1"/>
        <v>2566.3068389999999</v>
      </c>
      <c r="L50" s="299">
        <v>3049</v>
      </c>
      <c r="M50" s="299">
        <v>6.71</v>
      </c>
      <c r="N50" s="299">
        <v>5.6</v>
      </c>
      <c r="O50" s="299">
        <v>63</v>
      </c>
      <c r="P50" s="299">
        <v>47</v>
      </c>
      <c r="Q50" s="303">
        <v>0.09</v>
      </c>
      <c r="S50" s="303">
        <v>3.65</v>
      </c>
      <c r="W50" s="358">
        <v>1422</v>
      </c>
      <c r="Y50" s="306">
        <v>774.91767800000002</v>
      </c>
      <c r="AA50" s="303">
        <v>1E-3</v>
      </c>
      <c r="AB50" s="303">
        <v>8.0000000000000002E-3</v>
      </c>
      <c r="AC50" s="303">
        <v>0.47599999999999998</v>
      </c>
      <c r="AD50" s="303">
        <v>5.0000000000000001E-3</v>
      </c>
      <c r="AE50" s="303">
        <v>288</v>
      </c>
      <c r="AF50" s="303">
        <v>0.122</v>
      </c>
      <c r="AG50" s="303">
        <v>5.6</v>
      </c>
      <c r="AH50" s="303">
        <v>9.8000000000000004E-2</v>
      </c>
      <c r="AI50" s="303">
        <v>159</v>
      </c>
      <c r="AJ50" s="358">
        <v>0.77</v>
      </c>
      <c r="AK50" s="303">
        <v>1E-3</v>
      </c>
      <c r="AL50" s="358">
        <v>300</v>
      </c>
      <c r="AM50" s="303">
        <v>790</v>
      </c>
      <c r="AN50" s="303">
        <v>3.61</v>
      </c>
      <c r="AO50" s="303">
        <v>7.7223413314346745</v>
      </c>
      <c r="AP50" s="303">
        <v>2.7</v>
      </c>
      <c r="AQ50" s="303">
        <v>4.0000000000000001E-3</v>
      </c>
      <c r="AS50" s="303">
        <v>40.649037643283833</v>
      </c>
      <c r="AT50" s="303">
        <v>42.408862610772267</v>
      </c>
      <c r="AU50" s="303">
        <v>-2.1187929891142338E-2</v>
      </c>
      <c r="AW50" s="303">
        <v>-20.153307000000002</v>
      </c>
      <c r="AX50" s="303">
        <v>-162.22884099999999</v>
      </c>
    </row>
    <row r="51" spans="1:50" x14ac:dyDescent="0.25">
      <c r="A51" s="304" t="s">
        <v>2296</v>
      </c>
      <c r="B51" s="306">
        <v>680411.90341494</v>
      </c>
      <c r="C51" s="306">
        <v>6168162.2139582699</v>
      </c>
      <c r="D51" s="303" t="s">
        <v>2179</v>
      </c>
      <c r="E51" s="304" t="s">
        <v>2296</v>
      </c>
      <c r="F51" s="303" t="s">
        <v>2295</v>
      </c>
      <c r="G51" s="305">
        <v>40895</v>
      </c>
      <c r="I51" s="299">
        <v>849.37439071999995</v>
      </c>
      <c r="J51" s="302">
        <f t="shared" si="16"/>
        <v>152.6</v>
      </c>
      <c r="K51" s="302">
        <f t="shared" si="1"/>
        <v>152.31428224999999</v>
      </c>
      <c r="L51" s="299">
        <v>218</v>
      </c>
      <c r="M51" s="299">
        <v>10.02</v>
      </c>
      <c r="N51" s="299">
        <v>1.4</v>
      </c>
      <c r="O51" s="299">
        <v>5.18</v>
      </c>
      <c r="P51" s="299">
        <v>67</v>
      </c>
      <c r="Q51" s="303">
        <v>0.01</v>
      </c>
      <c r="S51" s="303">
        <v>0.42</v>
      </c>
      <c r="U51" s="303">
        <v>6.56</v>
      </c>
      <c r="W51" s="303">
        <v>4.0999999999999996</v>
      </c>
      <c r="Y51" s="306">
        <v>147.96656449999998</v>
      </c>
      <c r="AA51" s="303">
        <v>7.9000000000000001E-2</v>
      </c>
      <c r="AB51" s="303">
        <v>8.9999999999999993E-3</v>
      </c>
      <c r="AC51" s="303">
        <v>2.1000000000000001E-2</v>
      </c>
      <c r="AD51" s="303">
        <v>8.0000000000000002E-3</v>
      </c>
      <c r="AE51" s="303">
        <v>3.1</v>
      </c>
      <c r="AF51" s="358">
        <v>14.13</v>
      </c>
      <c r="AG51" s="303">
        <v>4.7</v>
      </c>
      <c r="AH51" s="303">
        <v>3.0000000000000001E-3</v>
      </c>
      <c r="AI51" s="303">
        <v>0.4</v>
      </c>
      <c r="AJ51" s="358">
        <v>0.14000000000000001</v>
      </c>
      <c r="AK51" s="303">
        <v>1E-3</v>
      </c>
      <c r="AL51" s="303">
        <v>44.9</v>
      </c>
      <c r="AM51" s="303">
        <v>2.1</v>
      </c>
      <c r="AN51" s="303">
        <v>0.01</v>
      </c>
      <c r="AO51" s="303">
        <v>2.1391527233891067E-2</v>
      </c>
      <c r="AP51" s="303">
        <v>2.9000000000000001E-2</v>
      </c>
      <c r="AQ51" s="303">
        <v>0.106</v>
      </c>
      <c r="AS51" s="303">
        <v>2.7668700573426754</v>
      </c>
      <c r="AT51" s="303">
        <v>2.7337102311434958</v>
      </c>
      <c r="AU51" s="303">
        <v>6.0284232681031688E-3</v>
      </c>
      <c r="AW51" s="303">
        <v>-20.183156</v>
      </c>
      <c r="AX51" s="303">
        <v>-157.94422599999999</v>
      </c>
    </row>
    <row r="52" spans="1:50" x14ac:dyDescent="0.25">
      <c r="A52" s="310" t="s">
        <v>4203</v>
      </c>
      <c r="B52" s="306">
        <v>685178.21304467996</v>
      </c>
      <c r="C52" s="306">
        <v>6161882.5327975098</v>
      </c>
      <c r="D52" s="303" t="s">
        <v>2179</v>
      </c>
      <c r="E52" s="304" t="s">
        <v>2274</v>
      </c>
      <c r="F52" s="303" t="s">
        <v>2273</v>
      </c>
      <c r="G52" s="305">
        <v>40944</v>
      </c>
      <c r="I52" s="299">
        <v>723.66555482000001</v>
      </c>
      <c r="J52" s="302">
        <f t="shared" si="16"/>
        <v>2394.6999999999998</v>
      </c>
      <c r="K52" s="302">
        <f t="shared" si="1"/>
        <v>3146.8319093750001</v>
      </c>
      <c r="L52" s="299">
        <v>3421</v>
      </c>
      <c r="M52" s="299">
        <v>6.69</v>
      </c>
      <c r="N52" s="299">
        <v>4.4000000000000004</v>
      </c>
      <c r="O52" s="299">
        <v>0.55000000000000004</v>
      </c>
      <c r="P52" s="299">
        <v>79</v>
      </c>
      <c r="Q52" s="303">
        <v>2.79</v>
      </c>
      <c r="R52" s="303">
        <v>1.0900000000000001</v>
      </c>
      <c r="S52" s="303">
        <v>5.47</v>
      </c>
      <c r="U52" s="303">
        <v>0.46</v>
      </c>
      <c r="W52" s="358">
        <v>1698</v>
      </c>
      <c r="Y52" s="306">
        <v>819.91781874999992</v>
      </c>
      <c r="AA52" s="303">
        <v>1E-3</v>
      </c>
      <c r="AB52" s="359">
        <v>5.1999999999999998E-2</v>
      </c>
      <c r="AC52" s="303">
        <v>0.433</v>
      </c>
      <c r="AD52" s="303">
        <v>6.0000000000000001E-3</v>
      </c>
      <c r="AE52" s="303">
        <v>433</v>
      </c>
      <c r="AF52" s="358">
        <v>18.62</v>
      </c>
      <c r="AG52" s="303">
        <v>9.8000000000000007</v>
      </c>
      <c r="AH52" s="303">
        <v>0.17799999999999999</v>
      </c>
      <c r="AI52" s="303">
        <v>140</v>
      </c>
      <c r="AJ52" s="358">
        <v>0.53700000000000003</v>
      </c>
      <c r="AK52" s="303">
        <v>1E-3</v>
      </c>
      <c r="AL52" s="358">
        <v>430</v>
      </c>
      <c r="AM52" s="303">
        <v>649</v>
      </c>
      <c r="AN52" s="303">
        <v>4.49</v>
      </c>
      <c r="AO52" s="303">
        <v>9.6047957280170895</v>
      </c>
      <c r="AP52" s="303">
        <v>1.58</v>
      </c>
      <c r="AQ52" s="303">
        <v>1E-3</v>
      </c>
      <c r="AS52" s="303">
        <v>52.079103938193512</v>
      </c>
      <c r="AT52" s="303">
        <v>48.958915163978709</v>
      </c>
      <c r="AU52" s="303">
        <v>3.0881333600370653E-2</v>
      </c>
      <c r="AW52" s="303">
        <v>-21.712420000000002</v>
      </c>
      <c r="AX52" s="303">
        <v>-171.33835300000001</v>
      </c>
    </row>
    <row r="53" spans="1:50" x14ac:dyDescent="0.25">
      <c r="A53" s="310" t="s">
        <v>4204</v>
      </c>
      <c r="B53" s="306"/>
      <c r="C53" s="306"/>
      <c r="D53" s="303" t="s">
        <v>2179</v>
      </c>
      <c r="E53" s="304" t="s">
        <v>4068</v>
      </c>
      <c r="F53" s="303" t="s">
        <v>4067</v>
      </c>
      <c r="G53" s="305">
        <v>41707</v>
      </c>
      <c r="J53" s="302">
        <f t="shared" si="16"/>
        <v>2493.3999999999996</v>
      </c>
      <c r="K53" s="302">
        <f t="shared" si="1"/>
        <v>2999.9627434166669</v>
      </c>
      <c r="L53" s="299">
        <v>3562</v>
      </c>
      <c r="M53" s="299">
        <v>6.75</v>
      </c>
      <c r="N53" s="299">
        <v>4.3</v>
      </c>
      <c r="O53" s="299">
        <v>4.45</v>
      </c>
      <c r="P53" s="299">
        <v>-26.2</v>
      </c>
      <c r="Q53" s="303">
        <v>2.15</v>
      </c>
      <c r="S53" s="303">
        <v>3.8719999999999999</v>
      </c>
      <c r="T53" s="303">
        <v>0.12039999999999999</v>
      </c>
      <c r="W53" s="358">
        <v>1705</v>
      </c>
      <c r="Y53" s="306">
        <v>789.6634868333332</v>
      </c>
      <c r="AA53" s="303">
        <v>1.64733489E-3</v>
      </c>
      <c r="AB53" s="359">
        <v>4.3999999999999997E-2</v>
      </c>
      <c r="AC53" s="303">
        <v>0.45900000000000002</v>
      </c>
      <c r="AD53" s="303">
        <v>6.0000000000000001E-3</v>
      </c>
      <c r="AE53" s="303">
        <v>360</v>
      </c>
      <c r="AF53" s="358">
        <v>17.3</v>
      </c>
      <c r="AG53" s="303">
        <v>8.5</v>
      </c>
      <c r="AH53" s="303">
        <v>0.16</v>
      </c>
      <c r="AI53" s="303">
        <v>129</v>
      </c>
      <c r="AJ53" s="358">
        <v>0.56100000000000005</v>
      </c>
      <c r="AK53" s="303">
        <v>2E-3</v>
      </c>
      <c r="AL53" s="358">
        <v>381</v>
      </c>
      <c r="AM53" s="303">
        <v>618</v>
      </c>
      <c r="AN53" s="303">
        <v>5.15</v>
      </c>
      <c r="AO53" s="303">
        <v>11.016636525453899</v>
      </c>
      <c r="AP53" s="303">
        <v>1.68</v>
      </c>
      <c r="AQ53" s="303">
        <v>8.6999999999999994E-2</v>
      </c>
      <c r="AS53" s="303">
        <v>45.366802448423172</v>
      </c>
      <c r="AT53" s="303">
        <v>48.548931030998766</v>
      </c>
      <c r="AU53" s="303">
        <v>-3.3882806050520131E-2</v>
      </c>
      <c r="AW53" s="303">
        <v>-22.242640999999999</v>
      </c>
      <c r="AX53" s="303">
        <v>-174.46372400000001</v>
      </c>
    </row>
    <row r="54" spans="1:50" s="316" customFormat="1" x14ac:dyDescent="0.25">
      <c r="A54" s="314" t="s">
        <v>2274</v>
      </c>
      <c r="B54" s="312"/>
      <c r="C54" s="312"/>
      <c r="D54" s="313"/>
      <c r="E54" s="314"/>
      <c r="G54" s="315" t="s">
        <v>4188</v>
      </c>
      <c r="J54" s="317">
        <f t="shared" ref="J54:T54" si="17">AVERAGE(J52:J53)</f>
        <v>2444.0499999999997</v>
      </c>
      <c r="K54" s="317">
        <f>AVERAGE(K52:K53)</f>
        <v>3073.3973263958333</v>
      </c>
      <c r="L54" s="317">
        <f>AVERAGE(L52:L53)</f>
        <v>3491.5</v>
      </c>
      <c r="M54" s="318">
        <f t="shared" si="17"/>
        <v>6.7200000000000006</v>
      </c>
      <c r="N54" s="319">
        <f t="shared" si="17"/>
        <v>4.3499999999999996</v>
      </c>
      <c r="O54" s="318">
        <f t="shared" si="17"/>
        <v>2.5</v>
      </c>
      <c r="P54" s="316">
        <f t="shared" si="17"/>
        <v>26.4</v>
      </c>
      <c r="Q54" s="313">
        <f t="shared" si="17"/>
        <v>2.4699999999999998</v>
      </c>
      <c r="R54" s="363"/>
      <c r="S54" s="364">
        <f t="shared" si="17"/>
        <v>4.6709999999999994</v>
      </c>
      <c r="T54" s="364">
        <f t="shared" si="17"/>
        <v>0.12039999999999999</v>
      </c>
      <c r="U54" s="364"/>
      <c r="V54" s="313"/>
      <c r="W54" s="366">
        <f>AVERAGE(W52:W53)</f>
        <v>1701.5</v>
      </c>
      <c r="X54" s="313"/>
      <c r="Y54" s="312">
        <f>AVERAGE(Y52:Y53)</f>
        <v>804.79065279166662</v>
      </c>
      <c r="Z54" s="313"/>
      <c r="AA54" s="364">
        <f t="shared" ref="AA54:AQ54" si="18">AVERAGE(AA52:AA53)</f>
        <v>1.3236674450000001E-3</v>
      </c>
      <c r="AB54" s="367">
        <f t="shared" si="18"/>
        <v>4.8000000000000001E-2</v>
      </c>
      <c r="AC54" s="364">
        <f t="shared" si="18"/>
        <v>0.44600000000000001</v>
      </c>
      <c r="AD54" s="364">
        <f t="shared" si="18"/>
        <v>6.0000000000000001E-3</v>
      </c>
      <c r="AE54" s="312">
        <f t="shared" si="18"/>
        <v>396.5</v>
      </c>
      <c r="AF54" s="368">
        <f t="shared" si="18"/>
        <v>17.96</v>
      </c>
      <c r="AG54" s="365">
        <f t="shared" si="18"/>
        <v>9.15</v>
      </c>
      <c r="AH54" s="364">
        <f t="shared" si="18"/>
        <v>0.16899999999999998</v>
      </c>
      <c r="AI54" s="312">
        <f t="shared" si="18"/>
        <v>134.5</v>
      </c>
      <c r="AJ54" s="368">
        <f t="shared" si="18"/>
        <v>0.54900000000000004</v>
      </c>
      <c r="AK54" s="364">
        <f t="shared" si="18"/>
        <v>1.5E-3</v>
      </c>
      <c r="AL54" s="366">
        <f t="shared" si="18"/>
        <v>405.5</v>
      </c>
      <c r="AM54" s="312">
        <f t="shared" si="18"/>
        <v>633.5</v>
      </c>
      <c r="AN54" s="364">
        <f t="shared" si="18"/>
        <v>4.82</v>
      </c>
      <c r="AO54" s="364">
        <f t="shared" si="18"/>
        <v>10.310716126735494</v>
      </c>
      <c r="AP54" s="364">
        <f t="shared" si="18"/>
        <v>1.63</v>
      </c>
      <c r="AQ54" s="364">
        <f t="shared" si="18"/>
        <v>4.3999999999999997E-2</v>
      </c>
      <c r="AR54" s="313"/>
      <c r="AS54" s="313"/>
      <c r="AT54" s="313"/>
      <c r="AU54" s="313"/>
      <c r="AV54" s="313"/>
      <c r="AW54" s="313"/>
      <c r="AX54" s="313"/>
    </row>
    <row r="55" spans="1:50" x14ac:dyDescent="0.25">
      <c r="A55" s="304" t="s">
        <v>2300</v>
      </c>
      <c r="B55" s="306">
        <v>627680.40690057003</v>
      </c>
      <c r="C55" s="306">
        <v>6190107.9112055097</v>
      </c>
      <c r="D55" s="303" t="s">
        <v>2179</v>
      </c>
      <c r="E55" s="304" t="s">
        <v>2300</v>
      </c>
      <c r="F55" s="303" t="s">
        <v>2299</v>
      </c>
      <c r="G55" s="305">
        <v>40882</v>
      </c>
      <c r="I55" s="299">
        <v>753.06370686000002</v>
      </c>
      <c r="J55" s="302">
        <f t="shared" ref="J55:J64" si="19">0.7*L55</f>
        <v>753.19999999999993</v>
      </c>
      <c r="K55" s="302">
        <f t="shared" si="1"/>
        <v>708.6816970000001</v>
      </c>
      <c r="L55" s="299">
        <v>1076</v>
      </c>
      <c r="M55" s="299">
        <v>6.92</v>
      </c>
      <c r="N55" s="299">
        <v>5.6</v>
      </c>
      <c r="O55" s="299">
        <v>4.2</v>
      </c>
      <c r="P55" s="299">
        <v>-110</v>
      </c>
      <c r="Q55" s="303">
        <v>0.6</v>
      </c>
      <c r="R55" s="303">
        <v>0.2</v>
      </c>
      <c r="S55" s="303">
        <v>0.37</v>
      </c>
      <c r="W55" s="303">
        <v>94.5</v>
      </c>
      <c r="Y55" s="306">
        <v>738.30739400000004</v>
      </c>
      <c r="AA55" s="303">
        <v>1E-3</v>
      </c>
      <c r="AB55" s="359">
        <v>1.4999999999999999E-2</v>
      </c>
      <c r="AC55" s="303">
        <v>0.13800000000000001</v>
      </c>
      <c r="AD55" s="303">
        <v>2.5000000000000001E-2</v>
      </c>
      <c r="AE55" s="303">
        <v>138</v>
      </c>
      <c r="AF55" s="358">
        <v>1.42</v>
      </c>
      <c r="AG55" s="303">
        <v>4.0999999999999996</v>
      </c>
      <c r="AH55" s="303">
        <v>2.1000000000000001E-2</v>
      </c>
      <c r="AI55" s="303">
        <v>61.6</v>
      </c>
      <c r="AJ55" s="358">
        <v>9.6000000000000002E-2</v>
      </c>
      <c r="AK55" s="303">
        <v>1E-3</v>
      </c>
      <c r="AL55" s="303">
        <v>39.200000000000003</v>
      </c>
      <c r="AM55" s="303">
        <v>54.9</v>
      </c>
      <c r="AN55" s="303">
        <v>5.39</v>
      </c>
      <c r="AO55" s="303">
        <v>11.530033179067283</v>
      </c>
      <c r="AP55" s="303">
        <v>0.62</v>
      </c>
      <c r="AQ55" s="303">
        <v>5.0000000000000001E-3</v>
      </c>
      <c r="AS55" s="303">
        <v>13.764049352319965</v>
      </c>
      <c r="AT55" s="303">
        <v>14.077390409823023</v>
      </c>
      <c r="AU55" s="303">
        <v>-1.1254484688292554E-2</v>
      </c>
      <c r="AW55" s="303">
        <v>-20.224833</v>
      </c>
      <c r="AX55" s="303">
        <v>-163.133386</v>
      </c>
    </row>
    <row r="56" spans="1:50" x14ac:dyDescent="0.25">
      <c r="A56" s="304" t="s">
        <v>2319</v>
      </c>
      <c r="B56" s="306">
        <v>630098.10577420006</v>
      </c>
      <c r="C56" s="306">
        <v>6192239.9204289997</v>
      </c>
      <c r="D56" s="303" t="s">
        <v>2179</v>
      </c>
      <c r="E56" s="304" t="s">
        <v>2319</v>
      </c>
      <c r="F56" s="303" t="s">
        <v>2318</v>
      </c>
      <c r="G56" s="305">
        <v>41083</v>
      </c>
      <c r="I56" s="299">
        <v>705.47266686</v>
      </c>
      <c r="J56" s="302">
        <f t="shared" si="19"/>
        <v>1066.0999999999999</v>
      </c>
      <c r="K56" s="302">
        <f t="shared" si="1"/>
        <v>964.22076887499998</v>
      </c>
      <c r="L56" s="299">
        <v>1523</v>
      </c>
      <c r="M56" s="299">
        <v>7.39</v>
      </c>
      <c r="N56" s="299">
        <v>8.4</v>
      </c>
      <c r="O56" s="299">
        <v>7.74</v>
      </c>
      <c r="P56" s="299">
        <v>-100</v>
      </c>
      <c r="Q56" s="303">
        <v>0.52</v>
      </c>
      <c r="S56" s="303">
        <v>6.6</v>
      </c>
      <c r="W56" s="303">
        <v>273</v>
      </c>
      <c r="Y56" s="306">
        <v>719.23953774999995</v>
      </c>
      <c r="AA56" s="303">
        <v>9.2999999999999999E-2</v>
      </c>
      <c r="AB56" s="303">
        <v>1E-3</v>
      </c>
      <c r="AC56" s="303">
        <v>0.10100000000000001</v>
      </c>
      <c r="AD56" s="303">
        <v>1.9E-2</v>
      </c>
      <c r="AE56" s="303">
        <v>108</v>
      </c>
      <c r="AF56" s="358">
        <v>2.6</v>
      </c>
      <c r="AG56" s="303">
        <v>4.8</v>
      </c>
      <c r="AH56" s="303">
        <v>0.03</v>
      </c>
      <c r="AI56" s="303">
        <v>40.5</v>
      </c>
      <c r="AJ56" s="358">
        <v>0.501</v>
      </c>
      <c r="AK56" s="303">
        <v>1E-3</v>
      </c>
      <c r="AL56" s="303">
        <v>169</v>
      </c>
      <c r="AM56" s="303">
        <v>99</v>
      </c>
      <c r="AN56" s="303">
        <v>4.42</v>
      </c>
      <c r="AO56" s="303">
        <v>9.4550550373798501</v>
      </c>
      <c r="AP56" s="303">
        <v>0.48399999999999999</v>
      </c>
      <c r="AQ56" s="303">
        <v>2.7E-2</v>
      </c>
      <c r="AS56" s="303">
        <v>16.194968044273462</v>
      </c>
      <c r="AT56" s="303">
        <v>17.657072769188172</v>
      </c>
      <c r="AU56" s="303">
        <v>-4.3191036338739365E-2</v>
      </c>
      <c r="AW56" s="303">
        <v>-24.032985</v>
      </c>
      <c r="AX56" s="303">
        <v>-187.73487399999999</v>
      </c>
    </row>
    <row r="57" spans="1:50" x14ac:dyDescent="0.25">
      <c r="A57" s="304" t="s">
        <v>2236</v>
      </c>
      <c r="B57" s="306">
        <v>626635.64131328999</v>
      </c>
      <c r="C57" s="306">
        <v>6188534.8620643001</v>
      </c>
      <c r="D57" s="303" t="s">
        <v>2179</v>
      </c>
      <c r="E57" s="304" t="s">
        <v>2236</v>
      </c>
      <c r="F57" s="303" t="s">
        <v>2235</v>
      </c>
      <c r="G57" s="305" t="s">
        <v>4056</v>
      </c>
      <c r="I57" s="299">
        <v>765.26690944999996</v>
      </c>
      <c r="J57" s="302">
        <f t="shared" si="19"/>
        <v>521.5</v>
      </c>
      <c r="K57" s="302">
        <f t="shared" si="1"/>
        <v>517.28170074999991</v>
      </c>
      <c r="L57" s="299">
        <v>745</v>
      </c>
      <c r="M57" s="299">
        <v>6.94</v>
      </c>
      <c r="N57" s="299">
        <v>6.1</v>
      </c>
      <c r="O57" s="299">
        <v>0.28999999999999998</v>
      </c>
      <c r="P57" s="299">
        <v>-42</v>
      </c>
      <c r="Q57" s="303">
        <v>0.39</v>
      </c>
      <c r="R57" s="303">
        <v>0.25</v>
      </c>
      <c r="S57" s="303">
        <v>1.29</v>
      </c>
      <c r="T57" s="303" t="s">
        <v>33</v>
      </c>
      <c r="U57" s="303">
        <v>0</v>
      </c>
      <c r="W57" s="303">
        <v>42</v>
      </c>
      <c r="Y57" s="306">
        <v>578.1374014999999</v>
      </c>
      <c r="AA57" s="303">
        <v>1E-3</v>
      </c>
      <c r="AB57" s="359">
        <v>1.7000000000000001E-2</v>
      </c>
      <c r="AC57" s="303">
        <v>0.13300000000000001</v>
      </c>
      <c r="AD57" s="303">
        <v>9.9000000000000005E-2</v>
      </c>
      <c r="AE57" s="303">
        <v>112</v>
      </c>
      <c r="AF57" s="358">
        <v>0.64</v>
      </c>
      <c r="AG57" s="303">
        <v>2.9</v>
      </c>
      <c r="AH57" s="303">
        <v>3.5000000000000003E-2</v>
      </c>
      <c r="AI57" s="303">
        <v>54.4</v>
      </c>
      <c r="AJ57" s="358">
        <v>0.124</v>
      </c>
      <c r="AK57" s="303">
        <v>1E-3</v>
      </c>
      <c r="AL57" s="303">
        <v>14.6</v>
      </c>
      <c r="AM57" s="303">
        <v>14.8</v>
      </c>
      <c r="AN57" s="303">
        <v>6.14</v>
      </c>
      <c r="AO57" s="303">
        <v>13.134397721609114</v>
      </c>
      <c r="AP57" s="303">
        <v>0.65</v>
      </c>
      <c r="AQ57" s="303">
        <v>2.0000000000000018E-3</v>
      </c>
      <c r="AS57" s="303">
        <v>10.773574349950984</v>
      </c>
      <c r="AT57" s="303">
        <v>10.385398655159443</v>
      </c>
      <c r="AU57" s="303">
        <v>1.8345677490953179E-2</v>
      </c>
      <c r="AW57" s="303">
        <v>-20.806733999999999</v>
      </c>
      <c r="AX57" s="303">
        <v>-157.20245399999999</v>
      </c>
    </row>
    <row r="58" spans="1:50" x14ac:dyDescent="0.25">
      <c r="A58" s="304" t="s">
        <v>4070</v>
      </c>
      <c r="B58" s="306">
        <v>559437.13464758999</v>
      </c>
      <c r="C58" s="306">
        <v>6218421.43565623</v>
      </c>
      <c r="D58" s="303" t="s">
        <v>2179</v>
      </c>
      <c r="E58" s="304" t="s">
        <v>4070</v>
      </c>
      <c r="F58" s="303" t="s">
        <v>4069</v>
      </c>
      <c r="G58" s="305">
        <v>41713</v>
      </c>
      <c r="I58" s="299">
        <v>730.20491918000005</v>
      </c>
      <c r="J58" s="302">
        <f t="shared" si="19"/>
        <v>623</v>
      </c>
      <c r="K58" s="302">
        <f t="shared" si="1"/>
        <v>537.43787070833332</v>
      </c>
      <c r="L58" s="299">
        <v>890</v>
      </c>
      <c r="M58" s="299">
        <v>6.95</v>
      </c>
      <c r="N58" s="299">
        <v>4.3</v>
      </c>
      <c r="O58" s="299">
        <v>0.55000000000000004</v>
      </c>
      <c r="P58" s="299">
        <v>7.2</v>
      </c>
      <c r="Q58" s="303">
        <v>0.94</v>
      </c>
      <c r="S58" s="303">
        <v>1.034</v>
      </c>
      <c r="U58" s="303">
        <v>6.7000000000000004E-2</v>
      </c>
      <c r="W58" s="303">
        <v>121</v>
      </c>
      <c r="Y58" s="306">
        <v>437.54374141666653</v>
      </c>
      <c r="AA58" s="303">
        <v>1E-3</v>
      </c>
      <c r="AB58" s="303">
        <v>7.0000000000000001E-3</v>
      </c>
      <c r="AC58" s="303">
        <v>0.76500000000000001</v>
      </c>
      <c r="AD58" s="303">
        <v>1.9E-2</v>
      </c>
      <c r="AE58" s="303">
        <v>57.5</v>
      </c>
      <c r="AF58" s="358">
        <v>1.6</v>
      </c>
      <c r="AG58" s="303">
        <v>1.9</v>
      </c>
      <c r="AH58" s="303">
        <v>0.23</v>
      </c>
      <c r="AI58" s="303">
        <v>25.8</v>
      </c>
      <c r="AJ58" s="358">
        <v>6.5000000000000002E-2</v>
      </c>
      <c r="AK58" s="303">
        <v>1E-3</v>
      </c>
      <c r="AL58" s="303">
        <v>109</v>
      </c>
      <c r="AM58" s="303">
        <v>46</v>
      </c>
      <c r="AN58" s="303">
        <v>5.25</v>
      </c>
      <c r="AO58" s="303">
        <v>11.23055179779281</v>
      </c>
      <c r="AP58" s="303">
        <v>0.33</v>
      </c>
      <c r="AQ58" s="303">
        <v>6.4000000000000001E-2</v>
      </c>
      <c r="AS58" s="303">
        <v>9.7816299490149632</v>
      </c>
      <c r="AT58" s="303">
        <v>9.7200045210224033</v>
      </c>
      <c r="AU58" s="303">
        <v>3.1600134894971088E-3</v>
      </c>
      <c r="AW58" s="303">
        <v>-21.975852</v>
      </c>
      <c r="AX58" s="303">
        <v>-170.417147</v>
      </c>
    </row>
    <row r="59" spans="1:50" x14ac:dyDescent="0.25">
      <c r="A59" s="304" t="s">
        <v>4104</v>
      </c>
      <c r="B59" s="306">
        <v>559743.25959003996</v>
      </c>
      <c r="C59" s="306">
        <v>6223055.94148493</v>
      </c>
      <c r="D59" s="303" t="s">
        <v>2179</v>
      </c>
      <c r="E59" s="304" t="s">
        <v>4104</v>
      </c>
      <c r="F59" s="303" t="s">
        <v>4103</v>
      </c>
      <c r="G59" s="305">
        <v>41713</v>
      </c>
      <c r="I59" s="299">
        <v>721.18462023999996</v>
      </c>
      <c r="J59" s="302">
        <f t="shared" si="19"/>
        <v>1983.8</v>
      </c>
      <c r="K59" s="302">
        <f t="shared" si="1"/>
        <v>1827.3845654166666</v>
      </c>
      <c r="L59" s="299">
        <v>2834</v>
      </c>
      <c r="M59" s="299">
        <v>7.34</v>
      </c>
      <c r="N59" s="299">
        <v>6</v>
      </c>
      <c r="O59" s="299">
        <v>1.1299999999999999</v>
      </c>
      <c r="P59" s="299">
        <v>-105</v>
      </c>
      <c r="Q59" s="303">
        <v>1.1399999999999999</v>
      </c>
      <c r="R59" s="303">
        <v>0.33500000000000002</v>
      </c>
      <c r="S59" s="303">
        <v>28.6</v>
      </c>
      <c r="U59" s="303">
        <v>2.1467000000000001</v>
      </c>
      <c r="W59" s="303">
        <v>246</v>
      </c>
      <c r="Y59" s="306">
        <v>1680.5137308333333</v>
      </c>
      <c r="AA59" s="303">
        <v>1E-3</v>
      </c>
      <c r="AB59" s="303">
        <v>8.0000000000000002E-3</v>
      </c>
      <c r="AC59" s="303">
        <v>0.82299999999999995</v>
      </c>
      <c r="AD59" s="303">
        <v>6.9000000000000006E-2</v>
      </c>
      <c r="AE59" s="303">
        <v>32.799999999999997</v>
      </c>
      <c r="AF59" s="358">
        <v>3.1230000000000002</v>
      </c>
      <c r="AG59" s="303">
        <v>2.2999999999999998</v>
      </c>
      <c r="AH59" s="303">
        <v>0.505</v>
      </c>
      <c r="AI59" s="303">
        <v>19</v>
      </c>
      <c r="AJ59" s="358">
        <v>5.5E-2</v>
      </c>
      <c r="AK59" s="303">
        <v>1E-3</v>
      </c>
      <c r="AL59" s="358">
        <v>652</v>
      </c>
      <c r="AM59" s="303">
        <v>111</v>
      </c>
      <c r="AN59" s="303">
        <v>3.97</v>
      </c>
      <c r="AO59" s="303">
        <v>8.4924363118547532</v>
      </c>
      <c r="AP59" s="303">
        <v>0.77700000000000002</v>
      </c>
      <c r="AQ59" s="303">
        <v>2.1000000000000001E-2</v>
      </c>
      <c r="AS59" s="303">
        <v>31.618849405752947</v>
      </c>
      <c r="AT59" s="303">
        <v>33.503568960071703</v>
      </c>
      <c r="AU59" s="303">
        <v>-2.8941178807754962E-2</v>
      </c>
      <c r="AW59" s="303">
        <v>-25.673499</v>
      </c>
      <c r="AX59" s="303">
        <v>-203.70549700000001</v>
      </c>
    </row>
    <row r="60" spans="1:50" x14ac:dyDescent="0.25">
      <c r="A60" s="304" t="s">
        <v>2266</v>
      </c>
      <c r="B60" s="306">
        <v>675439.75167846004</v>
      </c>
      <c r="C60" s="306">
        <v>6176470.9743234599</v>
      </c>
      <c r="D60" s="303" t="s">
        <v>2179</v>
      </c>
      <c r="E60" s="304" t="s">
        <v>2266</v>
      </c>
      <c r="F60" s="303" t="s">
        <v>2265</v>
      </c>
      <c r="G60" s="305">
        <v>40940</v>
      </c>
      <c r="H60" s="299">
        <v>593</v>
      </c>
      <c r="I60" s="299">
        <v>844.52324374</v>
      </c>
      <c r="J60" s="302">
        <f t="shared" si="19"/>
        <v>215.6</v>
      </c>
      <c r="K60" s="302">
        <f t="shared" si="1"/>
        <v>163.87478362499996</v>
      </c>
      <c r="L60" s="299">
        <v>308</v>
      </c>
      <c r="M60" s="299">
        <v>6.58</v>
      </c>
      <c r="N60" s="299">
        <v>4.9000000000000004</v>
      </c>
      <c r="O60" s="299">
        <v>1.58</v>
      </c>
      <c r="P60" s="299">
        <v>39</v>
      </c>
      <c r="Q60" s="303">
        <v>0.01</v>
      </c>
      <c r="R60" s="303">
        <v>0.4</v>
      </c>
      <c r="S60" s="303">
        <v>50</v>
      </c>
      <c r="W60" s="303">
        <v>3.8</v>
      </c>
      <c r="Y60" s="306">
        <v>89.237567249999998</v>
      </c>
      <c r="AA60" s="303">
        <v>1E-3</v>
      </c>
      <c r="AB60" s="303">
        <v>1E-3</v>
      </c>
      <c r="AC60" s="303">
        <v>1.0999999999999999E-2</v>
      </c>
      <c r="AD60" s="303">
        <v>0.316</v>
      </c>
      <c r="AE60" s="303">
        <v>38.200000000000003</v>
      </c>
      <c r="AF60" s="358">
        <v>4.5449999999999999</v>
      </c>
      <c r="AG60" s="303">
        <v>1.7</v>
      </c>
      <c r="AH60" s="303">
        <v>1.9E-2</v>
      </c>
      <c r="AI60" s="303">
        <v>10.1</v>
      </c>
      <c r="AJ60" s="358">
        <v>9.1999999999999998E-2</v>
      </c>
      <c r="AK60" s="303">
        <v>1E-3</v>
      </c>
      <c r="AL60" s="303">
        <v>10.5</v>
      </c>
      <c r="AM60" s="303">
        <v>1.4</v>
      </c>
      <c r="AN60" s="303">
        <v>6.27</v>
      </c>
      <c r="AO60" s="303">
        <v>13.412487575649697</v>
      </c>
      <c r="AP60" s="303">
        <v>0.111</v>
      </c>
      <c r="AQ60" s="303">
        <v>1E-3</v>
      </c>
      <c r="AS60" s="303">
        <v>3.2373199709099501</v>
      </c>
      <c r="AT60" s="303">
        <v>2.9519859067505414</v>
      </c>
      <c r="AU60" s="303">
        <v>4.610114119408535E-2</v>
      </c>
      <c r="AW60" s="303">
        <v>-20.99963</v>
      </c>
      <c r="AX60" s="303">
        <v>-156.62463</v>
      </c>
    </row>
    <row r="61" spans="1:50" x14ac:dyDescent="0.25">
      <c r="A61" s="304" t="s">
        <v>2242</v>
      </c>
      <c r="B61" s="306">
        <v>678321.80692308</v>
      </c>
      <c r="C61" s="306">
        <v>6210350.1012634197</v>
      </c>
      <c r="D61" s="303" t="s">
        <v>2179</v>
      </c>
      <c r="E61" s="304" t="s">
        <v>2242</v>
      </c>
      <c r="F61" s="303" t="s">
        <v>2241</v>
      </c>
      <c r="G61" s="305">
        <v>40877</v>
      </c>
      <c r="I61" s="299">
        <v>719.77098531000001</v>
      </c>
      <c r="J61" s="302">
        <f t="shared" si="19"/>
        <v>578.19999999999993</v>
      </c>
      <c r="K61" s="302">
        <f t="shared" si="1"/>
        <v>549.81441699999993</v>
      </c>
      <c r="L61" s="299">
        <v>826</v>
      </c>
      <c r="M61" s="299">
        <v>6.85</v>
      </c>
      <c r="N61" s="299">
        <v>6.6</v>
      </c>
      <c r="O61" s="299">
        <v>2.5</v>
      </c>
      <c r="P61" s="299">
        <v>149</v>
      </c>
      <c r="Q61" s="303">
        <v>0.01</v>
      </c>
      <c r="R61" s="303">
        <v>0.59</v>
      </c>
      <c r="S61" s="303">
        <v>0.53</v>
      </c>
      <c r="T61" s="303" t="s">
        <v>33</v>
      </c>
      <c r="U61" s="303">
        <v>3</v>
      </c>
      <c r="V61" s="303">
        <v>0.4</v>
      </c>
      <c r="W61" s="303">
        <v>113</v>
      </c>
      <c r="Y61" s="306">
        <v>494.23883399999994</v>
      </c>
      <c r="AA61" s="303">
        <v>1E-3</v>
      </c>
      <c r="AB61" s="359">
        <v>1.0999999999999999E-2</v>
      </c>
      <c r="AC61" s="303">
        <v>7.2999999999999995E-2</v>
      </c>
      <c r="AD61" s="303">
        <v>3.7999999999999999E-2</v>
      </c>
      <c r="AE61" s="303">
        <v>133</v>
      </c>
      <c r="AF61" s="303">
        <v>2E-3</v>
      </c>
      <c r="AG61" s="303">
        <v>5.2</v>
      </c>
      <c r="AH61" s="303">
        <v>5.5E-2</v>
      </c>
      <c r="AI61" s="303">
        <v>38.1</v>
      </c>
      <c r="AJ61" s="303">
        <v>3.0000000000000001E-3</v>
      </c>
      <c r="AK61" s="303">
        <v>1E-3</v>
      </c>
      <c r="AL61" s="303">
        <v>8.8000000000000007</v>
      </c>
      <c r="AM61" s="303">
        <v>46.7</v>
      </c>
      <c r="AN61" s="303">
        <v>6.55</v>
      </c>
      <c r="AO61" s="303">
        <v>14.011450338198648</v>
      </c>
      <c r="AP61" s="303">
        <v>0.35</v>
      </c>
      <c r="AQ61" s="303">
        <v>9.0000000000000011E-3</v>
      </c>
      <c r="AS61" s="303">
        <v>10.287006540166395</v>
      </c>
      <c r="AT61" s="303">
        <v>10.564041413749409</v>
      </c>
      <c r="AU61" s="303">
        <v>-1.3286376502289303E-2</v>
      </c>
      <c r="AW61" s="303">
        <v>-20.446224999999998</v>
      </c>
      <c r="AX61" s="303">
        <v>-157.45115100000001</v>
      </c>
    </row>
    <row r="62" spans="1:50" x14ac:dyDescent="0.25">
      <c r="A62" s="304" t="s">
        <v>2317</v>
      </c>
      <c r="B62" s="306">
        <v>589720.34820000001</v>
      </c>
      <c r="C62" s="306">
        <v>6173677.7130000005</v>
      </c>
      <c r="D62" s="303" t="s">
        <v>2179</v>
      </c>
      <c r="E62" s="304" t="s">
        <v>2317</v>
      </c>
      <c r="F62" s="303" t="s">
        <v>2316</v>
      </c>
      <c r="G62" s="305">
        <v>41164</v>
      </c>
      <c r="I62" s="299">
        <v>630.87356030000001</v>
      </c>
      <c r="J62" s="302">
        <f t="shared" si="19"/>
        <v>501.9</v>
      </c>
      <c r="K62" s="302">
        <f t="shared" si="1"/>
        <v>502.68155999999988</v>
      </c>
      <c r="L62" s="299">
        <v>717</v>
      </c>
      <c r="M62" s="299">
        <v>7.36</v>
      </c>
      <c r="N62" s="299">
        <v>5.6</v>
      </c>
      <c r="O62" s="299">
        <v>8.1199999999999992</v>
      </c>
      <c r="P62" s="299">
        <v>-107</v>
      </c>
      <c r="Q62" s="303">
        <v>2.68</v>
      </c>
      <c r="R62" s="303">
        <v>0.27</v>
      </c>
      <c r="S62" s="303">
        <v>0.41</v>
      </c>
      <c r="W62" s="303">
        <v>3.9</v>
      </c>
      <c r="Y62" s="306">
        <v>488.13711999999987</v>
      </c>
      <c r="AA62" s="303">
        <v>4.05</v>
      </c>
      <c r="AB62" s="359">
        <v>0.02</v>
      </c>
      <c r="AC62" s="303">
        <v>0.10299999999999999</v>
      </c>
      <c r="AD62" s="303">
        <v>0.73399999999999999</v>
      </c>
      <c r="AE62" s="303">
        <v>137</v>
      </c>
      <c r="AF62" s="358">
        <v>25.9</v>
      </c>
      <c r="AG62" s="303">
        <v>3.03</v>
      </c>
      <c r="AH62" s="303">
        <v>2.1999999999999999E-2</v>
      </c>
      <c r="AI62" s="303">
        <v>42.6</v>
      </c>
      <c r="AJ62" s="358">
        <v>0.73699999999999999</v>
      </c>
      <c r="AK62" s="303">
        <v>1E-3</v>
      </c>
      <c r="AL62" s="303">
        <v>45.4</v>
      </c>
      <c r="AM62" s="303">
        <v>1.8</v>
      </c>
      <c r="AN62" s="303">
        <v>7.2</v>
      </c>
      <c r="AO62" s="303">
        <v>15.401899608401568</v>
      </c>
      <c r="AP62" s="303">
        <v>0.48399999999999999</v>
      </c>
      <c r="AS62" s="303">
        <v>12.393323154844992</v>
      </c>
      <c r="AT62" s="303">
        <v>8.0923898767700813</v>
      </c>
      <c r="AU62" s="303">
        <v>0.2099479413500224</v>
      </c>
      <c r="AW62" s="303">
        <v>-22.038433999999999</v>
      </c>
      <c r="AX62" s="303">
        <v>-168.10504299999999</v>
      </c>
    </row>
    <row r="63" spans="1:50" x14ac:dyDescent="0.25">
      <c r="A63" s="304" t="s">
        <v>4106</v>
      </c>
      <c r="B63" s="306">
        <v>559719.43354751996</v>
      </c>
      <c r="C63" s="306">
        <v>6212592.8993108496</v>
      </c>
      <c r="D63" s="303" t="s">
        <v>2179</v>
      </c>
      <c r="E63" s="304" t="s">
        <v>4106</v>
      </c>
      <c r="F63" s="303" t="s">
        <v>4105</v>
      </c>
      <c r="G63" s="305">
        <v>41716</v>
      </c>
      <c r="I63" s="299">
        <v>714.18423504999998</v>
      </c>
      <c r="J63" s="302">
        <f t="shared" si="19"/>
        <v>510.02</v>
      </c>
      <c r="K63" s="302">
        <f t="shared" si="1"/>
        <v>393.15739329166672</v>
      </c>
      <c r="L63" s="299">
        <v>728.6</v>
      </c>
      <c r="M63" s="299">
        <v>7.17</v>
      </c>
      <c r="N63" s="299">
        <v>5.6</v>
      </c>
      <c r="O63" s="299">
        <v>0.56000000000000005</v>
      </c>
      <c r="P63" s="299">
        <v>35</v>
      </c>
      <c r="Q63" s="303">
        <v>0.02</v>
      </c>
      <c r="R63" s="303">
        <v>8.3000000000000004E-2</v>
      </c>
      <c r="S63" s="303">
        <v>0.32400000000000001</v>
      </c>
      <c r="W63" s="303">
        <v>12.801</v>
      </c>
      <c r="Y63" s="306">
        <v>489.91678658333336</v>
      </c>
      <c r="AA63" s="303">
        <v>4.42141081E-3</v>
      </c>
      <c r="AB63" s="303">
        <v>8.0000000000000002E-3</v>
      </c>
      <c r="AC63" s="303">
        <v>0.02</v>
      </c>
      <c r="AD63" s="303">
        <v>0.2</v>
      </c>
      <c r="AE63" s="303">
        <v>86.8</v>
      </c>
      <c r="AF63" s="358">
        <v>0.77100000000000002</v>
      </c>
      <c r="AG63" s="303">
        <v>1.5</v>
      </c>
      <c r="AH63" s="303">
        <v>1.4999999999999999E-2</v>
      </c>
      <c r="AI63" s="303">
        <v>42.1</v>
      </c>
      <c r="AJ63" s="358">
        <v>0.249</v>
      </c>
      <c r="AK63" s="303">
        <v>6.0000000000000001E-3</v>
      </c>
      <c r="AL63" s="303">
        <v>3.8</v>
      </c>
      <c r="AM63" s="303">
        <v>9.8000000000000007</v>
      </c>
      <c r="AN63" s="303">
        <v>11.18</v>
      </c>
      <c r="AO63" s="303">
        <v>23.915727447490212</v>
      </c>
      <c r="AP63" s="303">
        <v>0.44500000000000001</v>
      </c>
      <c r="AQ63" s="303">
        <v>5.0000000000000001E-3</v>
      </c>
      <c r="AS63" s="303">
        <v>7.9985849812042584</v>
      </c>
      <c r="AT63" s="303">
        <v>8.304450898307266</v>
      </c>
      <c r="AU63" s="303">
        <v>-1.8761285895677732E-2</v>
      </c>
      <c r="AW63" s="303">
        <v>-21.140592999999999</v>
      </c>
      <c r="AX63" s="303">
        <v>-164.50224399999999</v>
      </c>
    </row>
    <row r="64" spans="1:50" x14ac:dyDescent="0.25">
      <c r="A64" s="383" t="s">
        <v>4560</v>
      </c>
      <c r="B64" s="306">
        <v>650025.87205665</v>
      </c>
      <c r="C64" s="306">
        <v>6163726.90943792</v>
      </c>
      <c r="D64" s="303" t="s">
        <v>2179</v>
      </c>
      <c r="E64" s="304" t="s">
        <v>2272</v>
      </c>
      <c r="F64" s="303" t="s">
        <v>2271</v>
      </c>
      <c r="G64" s="305">
        <v>40951</v>
      </c>
      <c r="I64" s="299">
        <v>791.42856456000004</v>
      </c>
      <c r="J64" s="302">
        <f t="shared" si="19"/>
        <v>364</v>
      </c>
      <c r="K64" s="302">
        <f t="shared" si="1"/>
        <v>1852.0335467499999</v>
      </c>
      <c r="L64" s="299">
        <v>520</v>
      </c>
      <c r="M64" s="299">
        <v>8.39</v>
      </c>
      <c r="N64" s="299">
        <v>11.6</v>
      </c>
      <c r="O64" s="299">
        <v>0.28000000000000003</v>
      </c>
      <c r="P64" s="299">
        <v>70</v>
      </c>
      <c r="Q64" s="303">
        <v>2.15</v>
      </c>
      <c r="R64" s="303">
        <v>0.9</v>
      </c>
      <c r="S64" s="303">
        <v>3.8</v>
      </c>
      <c r="U64" s="303">
        <v>0.93</v>
      </c>
      <c r="W64" s="358">
        <v>670</v>
      </c>
      <c r="Y64" s="306">
        <v>1054.0710935</v>
      </c>
      <c r="AA64" s="303">
        <v>1E-3</v>
      </c>
      <c r="AB64" s="359">
        <v>1.2999999999999999E-2</v>
      </c>
      <c r="AC64" s="303">
        <v>0.67300000000000004</v>
      </c>
      <c r="AD64" s="303">
        <v>1.2E-2</v>
      </c>
      <c r="AE64" s="303">
        <v>185</v>
      </c>
      <c r="AF64" s="358">
        <v>1.6950000000000001</v>
      </c>
      <c r="AG64" s="303">
        <v>5.6</v>
      </c>
      <c r="AH64" s="303">
        <v>0.34699999999999998</v>
      </c>
      <c r="AI64" s="303">
        <v>51.4</v>
      </c>
      <c r="AJ64" s="303">
        <v>3.9E-2</v>
      </c>
      <c r="AK64" s="303">
        <v>1E-3</v>
      </c>
      <c r="AL64" s="358">
        <v>405</v>
      </c>
      <c r="AM64" s="303">
        <v>241</v>
      </c>
      <c r="AN64" s="303">
        <v>3.32</v>
      </c>
      <c r="AO64" s="303">
        <v>7.1019870416518334</v>
      </c>
      <c r="AP64" s="303">
        <v>0.88</v>
      </c>
      <c r="AQ64" s="303">
        <v>1E-3</v>
      </c>
      <c r="AS64" s="303">
        <v>31.219826833477246</v>
      </c>
      <c r="AT64" s="303">
        <v>31.360998376814528</v>
      </c>
      <c r="AU64" s="303">
        <v>-2.2558274497483963E-3</v>
      </c>
      <c r="AW64" s="303">
        <v>-22.186433999999998</v>
      </c>
      <c r="AX64" s="303">
        <v>-173.790672</v>
      </c>
    </row>
    <row r="65" spans="1:50" x14ac:dyDescent="0.25">
      <c r="A65" s="383" t="s">
        <v>4561</v>
      </c>
      <c r="B65" s="306">
        <v>650025.87205665</v>
      </c>
      <c r="C65" s="306">
        <v>6163726.90943792</v>
      </c>
      <c r="D65" s="303" t="s">
        <v>2179</v>
      </c>
      <c r="E65" s="304" t="s">
        <v>2272</v>
      </c>
      <c r="F65" s="303" t="s">
        <v>2332</v>
      </c>
      <c r="G65" s="305"/>
      <c r="I65" s="299">
        <v>791.42856456000004</v>
      </c>
      <c r="J65" s="302"/>
      <c r="K65" s="302">
        <f t="shared" si="1"/>
        <v>1853.3431896250002</v>
      </c>
      <c r="Q65" s="303">
        <v>1.95</v>
      </c>
      <c r="R65" s="303">
        <v>0.87</v>
      </c>
      <c r="S65" s="303">
        <v>3.6</v>
      </c>
      <c r="U65" s="303">
        <v>2.7</v>
      </c>
      <c r="W65" s="358">
        <v>676</v>
      </c>
      <c r="Y65" s="306">
        <v>1053.3083792499999</v>
      </c>
      <c r="AA65" s="303">
        <v>1E-3</v>
      </c>
      <c r="AB65" s="359">
        <v>1.0999999999999999E-2</v>
      </c>
      <c r="AC65" s="303">
        <v>0.72899999999999998</v>
      </c>
      <c r="AD65" s="303">
        <v>1.2E-2</v>
      </c>
      <c r="AE65" s="303">
        <v>187</v>
      </c>
      <c r="AF65" s="358">
        <v>1.89</v>
      </c>
      <c r="AG65" s="303">
        <v>5.2</v>
      </c>
      <c r="AH65" s="303">
        <v>0.34</v>
      </c>
      <c r="AI65" s="303">
        <v>52.7</v>
      </c>
      <c r="AJ65" s="303">
        <v>4.5999999999999999E-2</v>
      </c>
      <c r="AK65" s="303">
        <v>1E-3</v>
      </c>
      <c r="AL65" s="358">
        <v>396</v>
      </c>
      <c r="AM65" s="303">
        <v>283</v>
      </c>
      <c r="AN65" s="303">
        <v>3.5</v>
      </c>
      <c r="AO65" s="303">
        <v>7.4870345318618732</v>
      </c>
      <c r="AP65" s="303">
        <v>0.93</v>
      </c>
      <c r="AQ65" s="303">
        <v>1E-3</v>
      </c>
      <c r="AS65" s="303">
        <v>31.024874371154489</v>
      </c>
      <c r="AT65" s="303">
        <v>31.524875911737013</v>
      </c>
      <c r="AU65" s="303">
        <v>-7.9936616584588248E-3</v>
      </c>
      <c r="AW65" s="303">
        <v>-23.378896000000001</v>
      </c>
      <c r="AX65" s="303">
        <v>-170.309146</v>
      </c>
    </row>
    <row r="66" spans="1:50" s="316" customFormat="1" x14ac:dyDescent="0.25">
      <c r="A66" s="314" t="s">
        <v>2272</v>
      </c>
      <c r="B66" s="312"/>
      <c r="C66" s="312"/>
      <c r="D66" s="313"/>
      <c r="E66" s="314"/>
      <c r="G66" s="315" t="s">
        <v>4188</v>
      </c>
      <c r="J66" s="317">
        <f t="shared" ref="J66:S66" si="20">AVERAGE(J64:J65)</f>
        <v>364</v>
      </c>
      <c r="K66" s="317">
        <f>AVERAGE(K64:K65)</f>
        <v>1852.6883681875001</v>
      </c>
      <c r="L66" s="317">
        <f>AVERAGE(L64:L65)</f>
        <v>520</v>
      </c>
      <c r="M66" s="318">
        <f t="shared" si="20"/>
        <v>8.39</v>
      </c>
      <c r="N66" s="319">
        <f t="shared" si="20"/>
        <v>11.6</v>
      </c>
      <c r="O66" s="318">
        <f t="shared" si="20"/>
        <v>0.28000000000000003</v>
      </c>
      <c r="P66" s="316">
        <f t="shared" si="20"/>
        <v>70</v>
      </c>
      <c r="Q66" s="313">
        <f t="shared" si="20"/>
        <v>2.0499999999999998</v>
      </c>
      <c r="R66" s="313">
        <f t="shared" si="20"/>
        <v>0.88500000000000001</v>
      </c>
      <c r="S66" s="364">
        <f t="shared" si="20"/>
        <v>3.7</v>
      </c>
      <c r="T66" s="364"/>
      <c r="U66" s="364"/>
      <c r="V66" s="313"/>
      <c r="W66" s="366">
        <f>AVERAGE(W64:W65)</f>
        <v>673</v>
      </c>
      <c r="X66" s="313"/>
      <c r="Y66" s="312">
        <f>AVERAGE(Y64:Y65)</f>
        <v>1053.6897363749999</v>
      </c>
      <c r="Z66" s="313"/>
      <c r="AA66" s="364">
        <f>AVERAGE(AA64:AA65)</f>
        <v>1E-3</v>
      </c>
      <c r="AB66" s="372">
        <f>AVERAGE(AB64:AB65)</f>
        <v>1.2E-2</v>
      </c>
      <c r="AC66" s="364">
        <f t="shared" ref="AC66:AQ66" si="21">AVERAGE(AC64:AC65)</f>
        <v>0.70100000000000007</v>
      </c>
      <c r="AD66" s="364">
        <f t="shared" si="21"/>
        <v>1.2E-2</v>
      </c>
      <c r="AE66" s="364">
        <f t="shared" si="21"/>
        <v>186</v>
      </c>
      <c r="AF66" s="368">
        <f t="shared" si="21"/>
        <v>1.7925</v>
      </c>
      <c r="AG66" s="365">
        <f t="shared" si="21"/>
        <v>5.4</v>
      </c>
      <c r="AH66" s="364">
        <f t="shared" si="21"/>
        <v>0.34350000000000003</v>
      </c>
      <c r="AI66" s="365">
        <f t="shared" si="21"/>
        <v>52.05</v>
      </c>
      <c r="AJ66" s="364">
        <f t="shared" si="21"/>
        <v>4.2499999999999996E-2</v>
      </c>
      <c r="AK66" s="364">
        <f t="shared" si="21"/>
        <v>1E-3</v>
      </c>
      <c r="AL66" s="366">
        <f t="shared" si="21"/>
        <v>400.5</v>
      </c>
      <c r="AM66" s="312">
        <f t="shared" si="21"/>
        <v>262</v>
      </c>
      <c r="AN66" s="364">
        <f t="shared" si="21"/>
        <v>3.41</v>
      </c>
      <c r="AO66" s="364">
        <f t="shared" si="21"/>
        <v>7.2945107867568533</v>
      </c>
      <c r="AP66" s="364">
        <f t="shared" si="21"/>
        <v>0.90500000000000003</v>
      </c>
      <c r="AQ66" s="364">
        <f t="shared" si="21"/>
        <v>1E-3</v>
      </c>
      <c r="AR66" s="313"/>
      <c r="AS66" s="313"/>
      <c r="AT66" s="313"/>
      <c r="AU66" s="313"/>
      <c r="AV66" s="313"/>
      <c r="AW66" s="313"/>
      <c r="AX66" s="313"/>
    </row>
    <row r="67" spans="1:50" x14ac:dyDescent="0.25">
      <c r="A67" s="304" t="s">
        <v>4108</v>
      </c>
      <c r="B67" s="306">
        <v>625982.64800399996</v>
      </c>
      <c r="C67" s="306">
        <v>6181797.9770721802</v>
      </c>
      <c r="D67" s="303" t="s">
        <v>2179</v>
      </c>
      <c r="E67" s="304" t="s">
        <v>4108</v>
      </c>
      <c r="F67" s="303" t="s">
        <v>4107</v>
      </c>
      <c r="G67" s="305">
        <v>41719</v>
      </c>
      <c r="I67" s="299">
        <v>703.97179312000003</v>
      </c>
      <c r="J67" s="302">
        <f t="shared" ref="J67:J72" si="22">0.7*L67</f>
        <v>730.8</v>
      </c>
      <c r="K67" s="302">
        <f t="shared" si="1"/>
        <v>606.23805612499996</v>
      </c>
      <c r="L67" s="299">
        <v>1044</v>
      </c>
      <c r="M67" s="299">
        <v>7.06</v>
      </c>
      <c r="N67" s="299">
        <v>5.7</v>
      </c>
      <c r="O67" s="299">
        <v>1.42</v>
      </c>
      <c r="P67" s="299">
        <v>60.9</v>
      </c>
      <c r="Q67" s="303">
        <v>0.4</v>
      </c>
      <c r="R67" s="303">
        <v>0.28000000000000003</v>
      </c>
      <c r="S67" s="303">
        <v>0.28699999999999998</v>
      </c>
      <c r="W67" s="303">
        <v>84</v>
      </c>
      <c r="Y67" s="306">
        <v>653.64611224999999</v>
      </c>
      <c r="AA67" s="303">
        <v>1E-3</v>
      </c>
      <c r="AB67" s="303">
        <v>4.0000000000000001E-3</v>
      </c>
      <c r="AC67" s="303">
        <v>0.109</v>
      </c>
      <c r="AD67" s="303">
        <v>2.8000000000000001E-2</v>
      </c>
      <c r="AE67" s="303">
        <v>105</v>
      </c>
      <c r="AF67" s="358">
        <v>1.2390000000000001</v>
      </c>
      <c r="AG67" s="303">
        <v>3.3</v>
      </c>
      <c r="AH67" s="303">
        <v>3.3000000000000002E-2</v>
      </c>
      <c r="AI67" s="303">
        <v>64</v>
      </c>
      <c r="AJ67" s="358">
        <v>9.7000000000000003E-2</v>
      </c>
      <c r="AK67" s="303">
        <v>3.0000000000000001E-3</v>
      </c>
      <c r="AL67" s="303">
        <v>21.2</v>
      </c>
      <c r="AM67" s="303">
        <v>29</v>
      </c>
      <c r="AN67" s="303">
        <v>7.89</v>
      </c>
      <c r="AO67" s="303">
        <v>16.877914987540048</v>
      </c>
      <c r="AP67" s="303">
        <v>0.63600000000000001</v>
      </c>
      <c r="AQ67" s="303">
        <v>3.0000000000000001E-3</v>
      </c>
      <c r="AS67" s="303">
        <v>11.511382908343707</v>
      </c>
      <c r="AT67" s="303">
        <v>12.469000749322909</v>
      </c>
      <c r="AU67" s="303">
        <v>-3.9933382828637433E-2</v>
      </c>
      <c r="AW67" s="303">
        <v>-20.674097</v>
      </c>
      <c r="AX67" s="303">
        <v>-163.980231</v>
      </c>
    </row>
    <row r="68" spans="1:50" x14ac:dyDescent="0.25">
      <c r="A68" s="304" t="s">
        <v>2240</v>
      </c>
      <c r="B68" s="306">
        <v>597445.81984928995</v>
      </c>
      <c r="C68" s="306">
        <v>6185864.6747929798</v>
      </c>
      <c r="D68" s="303" t="s">
        <v>2179</v>
      </c>
      <c r="E68" s="304" t="s">
        <v>2240</v>
      </c>
      <c r="F68" s="303" t="s">
        <v>2239</v>
      </c>
      <c r="G68" s="305" t="s">
        <v>4109</v>
      </c>
      <c r="I68" s="299">
        <v>721.65780624000001</v>
      </c>
      <c r="J68" s="302">
        <f t="shared" si="22"/>
        <v>399</v>
      </c>
      <c r="K68" s="302">
        <f t="shared" si="1"/>
        <v>399.67534637499989</v>
      </c>
      <c r="L68" s="299">
        <v>570</v>
      </c>
      <c r="M68" s="299">
        <v>7.73</v>
      </c>
      <c r="N68" s="299">
        <v>6.1</v>
      </c>
      <c r="O68" s="299">
        <v>0.27</v>
      </c>
      <c r="P68" s="299">
        <v>-156</v>
      </c>
      <c r="Q68" s="303">
        <v>0.15</v>
      </c>
      <c r="R68" s="303">
        <v>0.22</v>
      </c>
      <c r="S68" s="303">
        <v>0.23</v>
      </c>
      <c r="T68" s="303" t="s">
        <v>33</v>
      </c>
      <c r="U68" s="303">
        <v>0</v>
      </c>
      <c r="W68" s="303">
        <v>13.9</v>
      </c>
      <c r="Y68" s="306">
        <v>459.91669274999992</v>
      </c>
      <c r="AA68" s="303">
        <v>1E-3</v>
      </c>
      <c r="AB68" s="303">
        <v>7.0000000000000001E-3</v>
      </c>
      <c r="AC68" s="303">
        <v>6.7000000000000004E-2</v>
      </c>
      <c r="AD68" s="303">
        <v>8.4000000000000005E-2</v>
      </c>
      <c r="AE68" s="303">
        <v>87</v>
      </c>
      <c r="AF68" s="358">
        <v>12.2</v>
      </c>
      <c r="AG68" s="303">
        <v>1.7</v>
      </c>
      <c r="AH68" s="303">
        <v>4.0000000000000001E-3</v>
      </c>
      <c r="AI68" s="303">
        <v>32.200000000000003</v>
      </c>
      <c r="AJ68" s="358">
        <v>0.53</v>
      </c>
      <c r="AK68" s="303">
        <v>1E-3</v>
      </c>
      <c r="AL68" s="303">
        <v>22.2</v>
      </c>
      <c r="AM68" s="303">
        <v>5.6</v>
      </c>
      <c r="AN68" s="303">
        <v>5.6</v>
      </c>
      <c r="AO68" s="303">
        <v>11.979255250978996</v>
      </c>
      <c r="AP68" s="303">
        <v>0.35</v>
      </c>
      <c r="AQ68" s="303">
        <v>3.0000000000000027E-3</v>
      </c>
      <c r="AS68" s="303">
        <v>7.9995484500109049</v>
      </c>
      <c r="AT68" s="303">
        <v>7.8330371863704169</v>
      </c>
      <c r="AU68" s="303">
        <v>1.0516997505313706E-2</v>
      </c>
      <c r="AW68" s="303">
        <v>-22.083072000000001</v>
      </c>
      <c r="AX68" s="303">
        <v>-165.544938</v>
      </c>
    </row>
    <row r="69" spans="1:50" x14ac:dyDescent="0.25">
      <c r="A69" s="304" t="s">
        <v>2252</v>
      </c>
      <c r="B69" s="306">
        <v>677803.70697149006</v>
      </c>
      <c r="C69" s="306">
        <v>6172318.4919573599</v>
      </c>
      <c r="D69" s="303" t="s">
        <v>2179</v>
      </c>
      <c r="E69" s="304" t="s">
        <v>2252</v>
      </c>
      <c r="F69" s="303" t="s">
        <v>2251</v>
      </c>
      <c r="G69" s="305" t="s">
        <v>4110</v>
      </c>
      <c r="I69" s="299">
        <v>864.36448376999999</v>
      </c>
      <c r="J69" s="302">
        <f t="shared" si="22"/>
        <v>861.69999999999993</v>
      </c>
      <c r="K69" s="302">
        <f t="shared" si="1"/>
        <v>811.71255550000001</v>
      </c>
      <c r="L69" s="299">
        <v>1231</v>
      </c>
      <c r="M69" s="299">
        <v>7.3</v>
      </c>
      <c r="N69" s="299">
        <v>16.7</v>
      </c>
      <c r="O69" s="299">
        <v>7.66</v>
      </c>
      <c r="P69" s="299">
        <v>26</v>
      </c>
      <c r="Q69" s="303">
        <v>0.39</v>
      </c>
      <c r="R69" s="303">
        <v>0.18</v>
      </c>
      <c r="S69" s="303">
        <v>0.38</v>
      </c>
      <c r="T69" s="303" t="s">
        <v>33</v>
      </c>
      <c r="U69" s="303">
        <v>2.2999999999999998</v>
      </c>
      <c r="W69" s="303">
        <v>206</v>
      </c>
      <c r="Y69" s="306">
        <v>680.34111099999996</v>
      </c>
      <c r="AA69" s="303">
        <v>1E-3</v>
      </c>
      <c r="AB69" s="359">
        <v>0.01</v>
      </c>
      <c r="AC69" s="303">
        <v>0.443</v>
      </c>
      <c r="AD69" s="303">
        <v>1.4999999999999999E-2</v>
      </c>
      <c r="AE69" s="303">
        <v>82</v>
      </c>
      <c r="AF69" s="303">
        <v>3.9E-2</v>
      </c>
      <c r="AG69" s="303">
        <v>2.6</v>
      </c>
      <c r="AH69" s="303">
        <v>0.1</v>
      </c>
      <c r="AI69" s="303">
        <v>79.400000000000006</v>
      </c>
      <c r="AJ69" s="303">
        <v>0.04</v>
      </c>
      <c r="AK69" s="303">
        <v>1E-3</v>
      </c>
      <c r="AL69" s="303">
        <v>98.2</v>
      </c>
      <c r="AM69" s="303">
        <v>98.2</v>
      </c>
      <c r="AN69" s="303">
        <v>4.53</v>
      </c>
      <c r="AO69" s="303">
        <v>9.6903618369526541</v>
      </c>
      <c r="AP69" s="303">
        <v>0.39</v>
      </c>
      <c r="AQ69" s="303">
        <v>0.22600000000000003</v>
      </c>
      <c r="AS69" s="303">
        <v>14.962026126668686</v>
      </c>
      <c r="AT69" s="303">
        <v>15.523376322614578</v>
      </c>
      <c r="AU69" s="303">
        <v>-1.8413737423338142E-2</v>
      </c>
      <c r="AW69" s="303">
        <v>-20.141773000000001</v>
      </c>
      <c r="AX69" s="303">
        <v>-156.81115800000001</v>
      </c>
    </row>
    <row r="70" spans="1:50" x14ac:dyDescent="0.25">
      <c r="A70" s="304" t="s">
        <v>2294</v>
      </c>
      <c r="B70" s="306">
        <v>684892.27673881</v>
      </c>
      <c r="C70" s="306">
        <v>6163814.13984593</v>
      </c>
      <c r="D70" s="303" t="s">
        <v>2179</v>
      </c>
      <c r="E70" s="304" t="s">
        <v>2294</v>
      </c>
      <c r="F70" s="303" t="s">
        <v>2293</v>
      </c>
      <c r="G70" s="305">
        <v>40895</v>
      </c>
      <c r="I70" s="299">
        <v>757.99316765000003</v>
      </c>
      <c r="J70" s="302">
        <f t="shared" si="22"/>
        <v>2195.1999999999998</v>
      </c>
      <c r="K70" s="302">
        <f t="shared" si="1"/>
        <v>2509.4558324999998</v>
      </c>
      <c r="L70" s="299">
        <v>3136</v>
      </c>
      <c r="M70" s="299">
        <v>6.82</v>
      </c>
      <c r="N70" s="299">
        <v>5.8</v>
      </c>
      <c r="O70" s="299">
        <v>0.7</v>
      </c>
      <c r="P70" s="299">
        <v>-58</v>
      </c>
      <c r="Q70" s="303">
        <v>1.46</v>
      </c>
      <c r="R70" s="303">
        <v>0.93</v>
      </c>
      <c r="S70" s="303">
        <v>2.97</v>
      </c>
      <c r="W70" s="358">
        <v>1188</v>
      </c>
      <c r="Y70" s="306">
        <v>1052.5456650000001</v>
      </c>
      <c r="AA70" s="303">
        <v>1E-3</v>
      </c>
      <c r="AB70" s="359">
        <v>4.4999999999999998E-2</v>
      </c>
      <c r="AC70" s="303">
        <v>0.433</v>
      </c>
      <c r="AD70" s="303">
        <v>5.0000000000000001E-3</v>
      </c>
      <c r="AE70" s="303">
        <v>203</v>
      </c>
      <c r="AF70" s="358">
        <v>4.55</v>
      </c>
      <c r="AG70" s="303">
        <v>5.3</v>
      </c>
      <c r="AH70" s="303">
        <v>0.17799999999999999</v>
      </c>
      <c r="AI70" s="303">
        <v>146</v>
      </c>
      <c r="AJ70" s="358">
        <v>0.52</v>
      </c>
      <c r="AK70" s="303">
        <v>1E-3</v>
      </c>
      <c r="AL70" s="358">
        <v>432</v>
      </c>
      <c r="AM70" s="303">
        <v>689</v>
      </c>
      <c r="AN70" s="303">
        <v>4.68</v>
      </c>
      <c r="AO70" s="303">
        <v>10.011234745461017</v>
      </c>
      <c r="AP70" s="303">
        <v>1.52</v>
      </c>
      <c r="AQ70" s="303">
        <v>8.9999999999999993E-3</v>
      </c>
      <c r="AS70" s="303">
        <v>41.230537909505635</v>
      </c>
      <c r="AT70" s="303">
        <v>42.067512378313239</v>
      </c>
      <c r="AU70" s="303">
        <v>-1.0047947892124903E-2</v>
      </c>
      <c r="AW70" s="303">
        <v>-21.890232000000001</v>
      </c>
      <c r="AX70" s="303">
        <v>-170.74754300000001</v>
      </c>
    </row>
    <row r="71" spans="1:50" x14ac:dyDescent="0.25">
      <c r="A71" s="310" t="s">
        <v>4205</v>
      </c>
      <c r="B71" s="306">
        <v>683927.17475660995</v>
      </c>
      <c r="C71" s="306">
        <v>6156149.0867972104</v>
      </c>
      <c r="D71" s="303" t="s">
        <v>2179</v>
      </c>
      <c r="E71" s="304" t="s">
        <v>2246</v>
      </c>
      <c r="F71" s="303" t="s">
        <v>2245</v>
      </c>
      <c r="G71" s="305" t="s">
        <v>4111</v>
      </c>
      <c r="I71" s="299">
        <v>823.64217148</v>
      </c>
      <c r="J71" s="302">
        <f t="shared" si="22"/>
        <v>780.5</v>
      </c>
      <c r="K71" s="302">
        <f t="shared" si="1"/>
        <v>775.92419912500009</v>
      </c>
      <c r="L71" s="299">
        <v>1115</v>
      </c>
      <c r="M71" s="299">
        <v>6.8</v>
      </c>
      <c r="N71" s="299">
        <v>7.4</v>
      </c>
      <c r="O71" s="299">
        <v>7.01</v>
      </c>
      <c r="P71" s="299">
        <v>138</v>
      </c>
      <c r="Q71" s="303">
        <v>0.01</v>
      </c>
      <c r="R71" s="303">
        <v>5.7000000000000002E-2</v>
      </c>
      <c r="S71" s="303">
        <v>18.399999999999999</v>
      </c>
      <c r="T71" s="303" t="s">
        <v>33</v>
      </c>
      <c r="U71" s="303">
        <v>0.73</v>
      </c>
      <c r="W71" s="303">
        <v>168</v>
      </c>
      <c r="Y71" s="306">
        <v>647.54439824999997</v>
      </c>
      <c r="AA71" s="303">
        <v>1E-3</v>
      </c>
      <c r="AB71" s="359">
        <v>1.7000000000000001E-2</v>
      </c>
      <c r="AC71" s="303">
        <v>0.185</v>
      </c>
      <c r="AD71" s="303">
        <v>5.3999999999999999E-2</v>
      </c>
      <c r="AE71" s="303">
        <v>145</v>
      </c>
      <c r="AF71" s="303">
        <v>0.08</v>
      </c>
      <c r="AG71" s="303">
        <v>2</v>
      </c>
      <c r="AH71" s="303">
        <v>1.2999999999999999E-2</v>
      </c>
      <c r="AI71" s="303">
        <v>74</v>
      </c>
      <c r="AJ71" s="303">
        <v>1.0999999999999999E-2</v>
      </c>
      <c r="AK71" s="303">
        <v>1E-3</v>
      </c>
      <c r="AL71" s="303">
        <v>43.7</v>
      </c>
      <c r="AM71" s="303">
        <v>73.900000000000006</v>
      </c>
      <c r="AN71" s="303">
        <v>4.5999999999999996</v>
      </c>
      <c r="AO71" s="303">
        <v>9.8401025275898899</v>
      </c>
      <c r="AP71" s="303">
        <v>1.18</v>
      </c>
      <c r="AQ71" s="303">
        <v>1.6000000000000007E-2</v>
      </c>
      <c r="AS71" s="303">
        <v>15.275535900978808</v>
      </c>
      <c r="AT71" s="303">
        <v>14.652405749522142</v>
      </c>
      <c r="AU71" s="303">
        <v>2.0821015983444199E-2</v>
      </c>
      <c r="AW71" s="303">
        <v>-21.182279000000001</v>
      </c>
      <c r="AX71" s="303">
        <v>-163.82068699999999</v>
      </c>
    </row>
    <row r="72" spans="1:50" x14ac:dyDescent="0.25">
      <c r="A72" s="310" t="s">
        <v>4206</v>
      </c>
      <c r="B72" s="306"/>
      <c r="C72" s="306"/>
      <c r="D72" s="303" t="s">
        <v>2179</v>
      </c>
      <c r="E72" s="304" t="s">
        <v>4114</v>
      </c>
      <c r="F72" s="303" t="s">
        <v>4112</v>
      </c>
      <c r="G72" s="305">
        <v>41718</v>
      </c>
      <c r="J72" s="302">
        <f t="shared" si="22"/>
        <v>975.8</v>
      </c>
      <c r="K72" s="302">
        <f t="shared" si="1"/>
        <v>887.6531017916667</v>
      </c>
      <c r="L72" s="299">
        <v>1394</v>
      </c>
      <c r="M72" s="299">
        <v>6.76</v>
      </c>
      <c r="N72" s="299">
        <v>5.9</v>
      </c>
      <c r="O72" s="299">
        <v>6.84</v>
      </c>
      <c r="P72" s="299">
        <v>176.8</v>
      </c>
      <c r="Q72" s="303">
        <v>0</v>
      </c>
      <c r="R72" s="303">
        <v>6.9000000000000006E-2</v>
      </c>
      <c r="S72" s="303">
        <v>13.096</v>
      </c>
      <c r="W72" s="303">
        <v>208</v>
      </c>
      <c r="Y72" s="306">
        <v>737.03620358333342</v>
      </c>
      <c r="AA72" s="303">
        <v>1.4051436721E-3</v>
      </c>
      <c r="AB72" s="303">
        <v>2E-3</v>
      </c>
      <c r="AC72" s="303">
        <v>0.249</v>
      </c>
      <c r="AD72" s="303">
        <v>5.1999999999999998E-2</v>
      </c>
      <c r="AE72" s="303">
        <v>156</v>
      </c>
      <c r="AF72" s="303">
        <v>0.121</v>
      </c>
      <c r="AG72" s="303">
        <v>2.1</v>
      </c>
      <c r="AH72" s="303">
        <v>1.4E-2</v>
      </c>
      <c r="AI72" s="303">
        <v>84.6</v>
      </c>
      <c r="AJ72" s="303">
        <v>6.0000000000000001E-3</v>
      </c>
      <c r="AK72" s="303">
        <v>1E-3</v>
      </c>
      <c r="AL72" s="303">
        <v>54.9</v>
      </c>
      <c r="AM72" s="303">
        <v>193</v>
      </c>
      <c r="AN72" s="303">
        <v>5.69</v>
      </c>
      <c r="AO72" s="303">
        <v>12.171778996084017</v>
      </c>
      <c r="AP72" s="303">
        <v>1.57</v>
      </c>
      <c r="AQ72" s="303">
        <v>7.0000000000000001E-3</v>
      </c>
      <c r="AS72" s="303">
        <v>17.186233082766137</v>
      </c>
      <c r="AT72" s="303">
        <v>16.778648929974342</v>
      </c>
      <c r="AU72" s="303">
        <v>1.2000163952841272E-2</v>
      </c>
      <c r="AW72" s="303">
        <v>-21.483653</v>
      </c>
      <c r="AX72" s="303">
        <v>-167.52392699999999</v>
      </c>
    </row>
    <row r="73" spans="1:50" s="316" customFormat="1" x14ac:dyDescent="0.25">
      <c r="A73" s="314" t="s">
        <v>4113</v>
      </c>
      <c r="B73" s="312"/>
      <c r="C73" s="312"/>
      <c r="D73" s="313"/>
      <c r="E73" s="314"/>
      <c r="G73" s="315" t="s">
        <v>4188</v>
      </c>
      <c r="J73" s="317">
        <f t="shared" ref="J73:S73" si="23">AVERAGE(J71:J72)</f>
        <v>878.15</v>
      </c>
      <c r="K73" s="317">
        <f>AVERAGE(K71:K72)</f>
        <v>831.78865045833345</v>
      </c>
      <c r="L73" s="317">
        <f>AVERAGE(L71:L72)</f>
        <v>1254.5</v>
      </c>
      <c r="M73" s="318">
        <f t="shared" si="23"/>
        <v>6.7799999999999994</v>
      </c>
      <c r="N73" s="319">
        <f t="shared" si="23"/>
        <v>6.65</v>
      </c>
      <c r="O73" s="318">
        <f t="shared" si="23"/>
        <v>6.9249999999999998</v>
      </c>
      <c r="P73" s="316">
        <f t="shared" si="23"/>
        <v>157.4</v>
      </c>
      <c r="Q73" s="313">
        <f t="shared" si="23"/>
        <v>5.0000000000000001E-3</v>
      </c>
      <c r="R73" s="313">
        <f t="shared" si="23"/>
        <v>6.3E-2</v>
      </c>
      <c r="S73" s="364">
        <f t="shared" si="23"/>
        <v>15.747999999999999</v>
      </c>
      <c r="T73" s="364"/>
      <c r="U73" s="364"/>
      <c r="V73" s="313"/>
      <c r="W73" s="312">
        <f>AVERAGE(W71:W72)</f>
        <v>188</v>
      </c>
      <c r="X73" s="313"/>
      <c r="Y73" s="312">
        <f>AVERAGE(Y71:Y72)</f>
        <v>692.29030091666664</v>
      </c>
      <c r="Z73" s="313"/>
      <c r="AA73" s="364">
        <f>AVERAGE(AA71:AA72)</f>
        <v>1.20257183605E-3</v>
      </c>
      <c r="AB73" s="370">
        <f>AVERAGE(AB71:AB72)</f>
        <v>9.5000000000000015E-3</v>
      </c>
      <c r="AC73" s="364">
        <f t="shared" ref="AC73:AQ73" si="24">AVERAGE(AC71:AC72)</f>
        <v>0.217</v>
      </c>
      <c r="AD73" s="364">
        <f t="shared" si="24"/>
        <v>5.2999999999999999E-2</v>
      </c>
      <c r="AE73" s="364">
        <f t="shared" si="24"/>
        <v>150.5</v>
      </c>
      <c r="AF73" s="364">
        <f t="shared" si="24"/>
        <v>0.10050000000000001</v>
      </c>
      <c r="AG73" s="365">
        <f t="shared" si="24"/>
        <v>2.0499999999999998</v>
      </c>
      <c r="AH73" s="364">
        <f t="shared" si="24"/>
        <v>1.35E-2</v>
      </c>
      <c r="AI73" s="365">
        <f t="shared" si="24"/>
        <v>79.3</v>
      </c>
      <c r="AJ73" s="364">
        <f t="shared" si="24"/>
        <v>8.5000000000000006E-3</v>
      </c>
      <c r="AK73" s="364">
        <f t="shared" si="24"/>
        <v>1E-3</v>
      </c>
      <c r="AL73" s="312">
        <f t="shared" si="24"/>
        <v>49.3</v>
      </c>
      <c r="AM73" s="312">
        <f t="shared" si="24"/>
        <v>133.44999999999999</v>
      </c>
      <c r="AN73" s="364">
        <f t="shared" si="24"/>
        <v>5.1449999999999996</v>
      </c>
      <c r="AO73" s="364">
        <f t="shared" si="24"/>
        <v>11.005940761836953</v>
      </c>
      <c r="AP73" s="364">
        <f t="shared" si="24"/>
        <v>1.375</v>
      </c>
      <c r="AQ73" s="364">
        <f t="shared" si="24"/>
        <v>1.1500000000000003E-2</v>
      </c>
      <c r="AR73" s="313"/>
      <c r="AS73" s="313"/>
      <c r="AT73" s="313"/>
      <c r="AU73" s="313"/>
      <c r="AV73" s="313"/>
      <c r="AW73" s="313"/>
      <c r="AX73" s="313"/>
    </row>
    <row r="74" spans="1:50" x14ac:dyDescent="0.25">
      <c r="A74" s="304" t="s">
        <v>2380</v>
      </c>
      <c r="B74" s="306">
        <v>639962.94559999998</v>
      </c>
      <c r="C74" s="306">
        <v>6181995.25</v>
      </c>
      <c r="D74" s="303" t="s">
        <v>2179</v>
      </c>
      <c r="E74" s="304" t="s">
        <v>2380</v>
      </c>
      <c r="F74" s="303" t="s">
        <v>2379</v>
      </c>
      <c r="G74" s="305">
        <v>41282</v>
      </c>
      <c r="I74" s="299">
        <v>807.44425969999998</v>
      </c>
      <c r="J74" s="302">
        <f t="shared" ref="J74:J87" si="25">0.7*L74</f>
        <v>1668.8</v>
      </c>
      <c r="K74" s="302">
        <f t="shared" si="1"/>
        <v>1683.3932634999999</v>
      </c>
      <c r="L74" s="299">
        <v>2384</v>
      </c>
      <c r="M74" s="299">
        <v>7.26</v>
      </c>
      <c r="N74" s="299">
        <v>7.8</v>
      </c>
      <c r="O74" s="299">
        <v>0.62</v>
      </c>
      <c r="P74" s="299">
        <v>-73</v>
      </c>
      <c r="Q74" s="303">
        <v>3</v>
      </c>
      <c r="R74" s="303">
        <v>1.1100000000000001</v>
      </c>
      <c r="S74" s="303">
        <v>2.15</v>
      </c>
      <c r="T74" s="303">
        <v>0.09</v>
      </c>
      <c r="W74" s="358">
        <v>656</v>
      </c>
      <c r="Y74" s="306">
        <v>948.81652699999995</v>
      </c>
      <c r="AA74" s="303">
        <v>2E-3</v>
      </c>
      <c r="AB74" s="303">
        <v>7.0000000000000001E-3</v>
      </c>
      <c r="AC74" s="303">
        <v>0.65800000000000003</v>
      </c>
      <c r="AD74" s="303">
        <v>7.0000000000000001E-3</v>
      </c>
      <c r="AE74" s="303">
        <v>90.7</v>
      </c>
      <c r="AF74" s="358">
        <v>1.5669999999999999</v>
      </c>
      <c r="AG74" s="303">
        <v>6.5</v>
      </c>
      <c r="AH74" s="303">
        <v>0.3</v>
      </c>
      <c r="AI74" s="303">
        <v>68.3</v>
      </c>
      <c r="AJ74" s="358">
        <v>0.20699999999999999</v>
      </c>
      <c r="AK74" s="303">
        <v>1E-3</v>
      </c>
      <c r="AL74" s="358">
        <v>382</v>
      </c>
      <c r="AM74" s="303">
        <v>804</v>
      </c>
      <c r="AN74" s="303">
        <v>2.93</v>
      </c>
      <c r="AO74" s="303">
        <v>6.2677174795300825</v>
      </c>
      <c r="AP74" s="303">
        <v>1.33</v>
      </c>
      <c r="AQ74" s="303">
        <v>5.6000000000000001E-2</v>
      </c>
      <c r="AS74" s="303">
        <v>26.927195273759224</v>
      </c>
      <c r="AT74" s="303">
        <v>29.268050309721286</v>
      </c>
      <c r="AU74" s="303">
        <v>-4.1655748838834022E-2</v>
      </c>
      <c r="AW74" s="303">
        <v>-20.691634000000001</v>
      </c>
      <c r="AX74" s="303">
        <v>-162.78939199999999</v>
      </c>
    </row>
    <row r="75" spans="1:50" x14ac:dyDescent="0.25">
      <c r="A75" s="304" t="s">
        <v>2329</v>
      </c>
      <c r="B75" s="306">
        <v>651212.33876713004</v>
      </c>
      <c r="C75" s="306">
        <v>6163186.2145578498</v>
      </c>
      <c r="D75" s="303" t="s">
        <v>2179</v>
      </c>
      <c r="E75" s="304" t="s">
        <v>2329</v>
      </c>
      <c r="F75" s="303" t="s">
        <v>2328</v>
      </c>
      <c r="G75" s="305">
        <v>40951</v>
      </c>
      <c r="I75" s="299">
        <v>773.51860796999995</v>
      </c>
      <c r="J75" s="302">
        <f t="shared" si="25"/>
        <v>1425.8999999999999</v>
      </c>
      <c r="K75" s="302">
        <f t="shared" si="1"/>
        <v>1394.2426807500001</v>
      </c>
      <c r="L75" s="299">
        <v>2037</v>
      </c>
      <c r="M75" s="299">
        <v>8.24</v>
      </c>
      <c r="N75" s="299">
        <v>5.2</v>
      </c>
      <c r="O75" s="299">
        <v>0.24</v>
      </c>
      <c r="P75" s="299">
        <v>68</v>
      </c>
      <c r="Q75" s="303">
        <v>1.5</v>
      </c>
      <c r="R75" s="303">
        <v>1.25</v>
      </c>
      <c r="S75" s="303">
        <v>3.6</v>
      </c>
      <c r="W75" s="303">
        <v>132</v>
      </c>
      <c r="Y75" s="306">
        <v>1432.3773615</v>
      </c>
      <c r="AA75" s="303">
        <v>3.0000000000000001E-3</v>
      </c>
      <c r="AB75" s="359">
        <v>1.4999999999999999E-2</v>
      </c>
      <c r="AC75" s="303">
        <v>0.59699999999999998</v>
      </c>
      <c r="AD75" s="303">
        <v>2.7E-2</v>
      </c>
      <c r="AE75" s="303">
        <v>7.6</v>
      </c>
      <c r="AF75" s="303">
        <v>0.107</v>
      </c>
      <c r="AG75" s="303">
        <v>2.8</v>
      </c>
      <c r="AH75" s="303">
        <v>0.26</v>
      </c>
      <c r="AI75" s="303">
        <v>6.1</v>
      </c>
      <c r="AJ75" s="303">
        <v>1E-3</v>
      </c>
      <c r="AK75" s="303">
        <v>1E-3</v>
      </c>
      <c r="AL75" s="358">
        <v>524</v>
      </c>
      <c r="AM75" s="303">
        <v>53</v>
      </c>
      <c r="AN75" s="303">
        <v>2.75</v>
      </c>
      <c r="AO75" s="303">
        <v>5.8826699893200427</v>
      </c>
      <c r="AP75" s="303">
        <v>0.2</v>
      </c>
      <c r="AQ75" s="303">
        <v>1E-3</v>
      </c>
      <c r="AS75" s="303">
        <v>23.745222346547774</v>
      </c>
      <c r="AT75" s="303">
        <v>26.323733534103734</v>
      </c>
      <c r="AU75" s="303">
        <v>-5.1499200296932744E-2</v>
      </c>
      <c r="AW75" s="303">
        <v>-23.604312</v>
      </c>
      <c r="AX75" s="303">
        <v>-174.021039</v>
      </c>
    </row>
    <row r="76" spans="1:50" x14ac:dyDescent="0.25">
      <c r="A76" s="304" t="s">
        <v>2321</v>
      </c>
      <c r="B76" s="306">
        <v>626953.80939215003</v>
      </c>
      <c r="C76" s="306">
        <v>6181668.9021912599</v>
      </c>
      <c r="D76" s="303" t="s">
        <v>2179</v>
      </c>
      <c r="E76" s="304" t="s">
        <v>2321</v>
      </c>
      <c r="F76" s="303" t="s">
        <v>2320</v>
      </c>
      <c r="G76" s="305">
        <v>41083</v>
      </c>
      <c r="I76" s="299">
        <v>701.10466443999996</v>
      </c>
      <c r="J76" s="302">
        <f t="shared" si="25"/>
        <v>676.19999999999993</v>
      </c>
      <c r="K76" s="302">
        <f t="shared" si="1"/>
        <v>575.40857995833323</v>
      </c>
      <c r="L76" s="299">
        <v>966</v>
      </c>
      <c r="M76" s="299">
        <v>7.01</v>
      </c>
      <c r="N76" s="299">
        <v>5.4</v>
      </c>
      <c r="O76" s="299">
        <v>0.32</v>
      </c>
      <c r="P76" s="299">
        <v>-93</v>
      </c>
      <c r="Q76" s="303">
        <v>0.27</v>
      </c>
      <c r="R76" s="303">
        <v>0.15</v>
      </c>
      <c r="S76" s="303">
        <v>0.24</v>
      </c>
      <c r="W76" s="303">
        <v>56.1</v>
      </c>
      <c r="Y76" s="306">
        <v>652.62915991666659</v>
      </c>
      <c r="AA76" s="303">
        <v>2.7E-2</v>
      </c>
      <c r="AB76" s="303">
        <v>6.0000000000000001E-3</v>
      </c>
      <c r="AC76" s="303">
        <v>6.4000000000000001E-2</v>
      </c>
      <c r="AD76" s="303">
        <v>0.04</v>
      </c>
      <c r="AE76" s="303">
        <v>108</v>
      </c>
      <c r="AF76" s="358">
        <v>3.64</v>
      </c>
      <c r="AG76" s="303">
        <v>2.8</v>
      </c>
      <c r="AH76" s="303">
        <v>3.5000000000000003E-2</v>
      </c>
      <c r="AI76" s="303">
        <v>59.8</v>
      </c>
      <c r="AJ76" s="358">
        <v>0.123</v>
      </c>
      <c r="AK76" s="303">
        <v>1E-3</v>
      </c>
      <c r="AL76" s="303">
        <v>18.3</v>
      </c>
      <c r="AM76" s="303">
        <v>20</v>
      </c>
      <c r="AN76" s="303">
        <v>6.43</v>
      </c>
      <c r="AO76" s="303">
        <v>13.754752011391954</v>
      </c>
      <c r="AP76" s="303">
        <v>0.52</v>
      </c>
      <c r="AQ76" s="303">
        <v>1.0999999999999999E-2</v>
      </c>
      <c r="AS76" s="303">
        <v>11.176617166452935</v>
      </c>
      <c r="AT76" s="303">
        <v>11.870122107160515</v>
      </c>
      <c r="AU76" s="303">
        <v>-3.0091239045758812E-2</v>
      </c>
      <c r="AW76" s="303">
        <v>-20.390974</v>
      </c>
      <c r="AX76" s="303">
        <v>-162.406115</v>
      </c>
    </row>
    <row r="77" spans="1:50" x14ac:dyDescent="0.25">
      <c r="A77" s="304" t="s">
        <v>4116</v>
      </c>
      <c r="B77" s="306"/>
      <c r="C77" s="306"/>
      <c r="D77" s="303" t="s">
        <v>2179</v>
      </c>
      <c r="E77" s="304" t="s">
        <v>4116</v>
      </c>
      <c r="F77" s="303" t="s">
        <v>4115</v>
      </c>
      <c r="G77" s="305">
        <v>40855</v>
      </c>
      <c r="J77" s="302">
        <f t="shared" si="25"/>
        <v>163.1</v>
      </c>
      <c r="K77" s="302">
        <f t="shared" si="1"/>
        <v>211.82513799999998</v>
      </c>
      <c r="L77" s="299">
        <v>233</v>
      </c>
      <c r="M77" s="299">
        <v>8.15</v>
      </c>
      <c r="N77" s="299">
        <v>8.9</v>
      </c>
      <c r="O77" s="299">
        <v>5.23</v>
      </c>
      <c r="P77" s="299">
        <v>-92</v>
      </c>
      <c r="Q77" s="303">
        <v>0.01</v>
      </c>
      <c r="R77" s="303">
        <v>7.0000000000000007E-2</v>
      </c>
      <c r="S77" s="303">
        <v>1.94</v>
      </c>
      <c r="T77" s="303" t="s">
        <v>33</v>
      </c>
      <c r="U77" s="303">
        <v>0.57999999999999996</v>
      </c>
      <c r="W77" s="303">
        <v>29.6</v>
      </c>
      <c r="Y77" s="306">
        <v>207.45827599999996</v>
      </c>
      <c r="AA77" s="303">
        <v>1E-3</v>
      </c>
      <c r="AB77" s="359">
        <v>1.2E-2</v>
      </c>
      <c r="AC77" s="303">
        <v>1.2999999999999999E-2</v>
      </c>
      <c r="AD77" s="303">
        <v>4.4999999999999998E-2</v>
      </c>
      <c r="AE77" s="303">
        <v>59.1</v>
      </c>
      <c r="AF77" s="303">
        <v>9.2999999999999999E-2</v>
      </c>
      <c r="AG77" s="303">
        <v>1.8</v>
      </c>
      <c r="AH77" s="303">
        <v>1E-3</v>
      </c>
      <c r="AI77" s="303">
        <v>12.1</v>
      </c>
      <c r="AJ77" s="303">
        <v>2.4799999999999999E-2</v>
      </c>
      <c r="AK77" s="303">
        <v>3.0000000000000001E-3</v>
      </c>
      <c r="AL77" s="303">
        <v>2.8</v>
      </c>
      <c r="AM77" s="303">
        <v>10.7</v>
      </c>
      <c r="AN77" s="303">
        <v>7.44</v>
      </c>
      <c r="AO77" s="303">
        <v>15.915296262014953</v>
      </c>
      <c r="AP77" s="303">
        <v>0.18</v>
      </c>
      <c r="AQ77" s="303">
        <v>5.9999999999999984E-3</v>
      </c>
      <c r="AS77" s="303">
        <v>4.1124047986705277</v>
      </c>
      <c r="AT77" s="303">
        <v>4.0895567753057041</v>
      </c>
      <c r="AU77" s="303">
        <v>2.7856779331077884E-3</v>
      </c>
      <c r="AW77" s="303">
        <v>-17.063321999999999</v>
      </c>
      <c r="AX77" s="303">
        <v>-131.44942399999999</v>
      </c>
    </row>
    <row r="78" spans="1:50" x14ac:dyDescent="0.25">
      <c r="A78" s="304" t="s">
        <v>4118</v>
      </c>
      <c r="B78" s="306">
        <v>559545.08299999998</v>
      </c>
      <c r="C78" s="306">
        <v>6217419.7340000002</v>
      </c>
      <c r="D78" s="303" t="s">
        <v>2179</v>
      </c>
      <c r="E78" s="304" t="s">
        <v>4118</v>
      </c>
      <c r="F78" s="303" t="s">
        <v>4117</v>
      </c>
      <c r="G78" s="305">
        <v>41714</v>
      </c>
      <c r="I78" s="299">
        <v>738.92200000000003</v>
      </c>
      <c r="J78" s="302">
        <f t="shared" si="25"/>
        <v>1150.8</v>
      </c>
      <c r="K78" s="302">
        <f t="shared" si="1"/>
        <v>1020.5535474999999</v>
      </c>
      <c r="L78" s="299">
        <v>1644</v>
      </c>
      <c r="M78" s="299">
        <v>7.32</v>
      </c>
      <c r="N78" s="299">
        <v>4.9000000000000004</v>
      </c>
      <c r="O78" s="299">
        <v>1.1599999999999999</v>
      </c>
      <c r="P78" s="299">
        <v>46</v>
      </c>
      <c r="Q78" s="303">
        <v>1.02</v>
      </c>
      <c r="S78" s="303">
        <v>45.595999999999997</v>
      </c>
      <c r="U78" s="303">
        <v>1.4910000000000001</v>
      </c>
      <c r="W78" s="303">
        <v>59.697000000000003</v>
      </c>
      <c r="Y78" s="306">
        <v>1022.0370949999999</v>
      </c>
      <c r="AA78" s="303">
        <v>1E-3</v>
      </c>
      <c r="AB78" s="359">
        <v>1.2999999999999999E-2</v>
      </c>
      <c r="AC78" s="303">
        <v>0.67200000000000004</v>
      </c>
      <c r="AD78" s="303">
        <v>4.7E-2</v>
      </c>
      <c r="AE78" s="303">
        <v>37.1</v>
      </c>
      <c r="AF78" s="303">
        <v>0.17899999999999999</v>
      </c>
      <c r="AG78" s="303">
        <v>2</v>
      </c>
      <c r="AH78" s="303">
        <v>0.46</v>
      </c>
      <c r="AI78" s="303">
        <v>22.8</v>
      </c>
      <c r="AJ78" s="303">
        <v>2.3E-2</v>
      </c>
      <c r="AK78" s="303">
        <v>1E-3</v>
      </c>
      <c r="AL78" s="358">
        <v>340</v>
      </c>
      <c r="AM78" s="303">
        <v>17</v>
      </c>
      <c r="AN78" s="303">
        <v>3.36</v>
      </c>
      <c r="AO78" s="303">
        <v>7.187553150587398</v>
      </c>
      <c r="AP78" s="303">
        <v>0.41199999999999998</v>
      </c>
      <c r="AQ78" s="303">
        <v>0.254</v>
      </c>
      <c r="AS78" s="303">
        <v>18.56725830034997</v>
      </c>
      <c r="AT78" s="303">
        <v>19.302379921288942</v>
      </c>
      <c r="AU78" s="303">
        <v>-1.9411899755591547E-2</v>
      </c>
      <c r="AW78" s="303">
        <v>-22.074541</v>
      </c>
      <c r="AX78" s="303">
        <v>-174.70157900000001</v>
      </c>
    </row>
    <row r="79" spans="1:50" x14ac:dyDescent="0.25">
      <c r="A79" s="304" t="s">
        <v>4120</v>
      </c>
      <c r="B79" s="306">
        <v>559546.35302984004</v>
      </c>
      <c r="C79" s="306">
        <v>6215557.4324458297</v>
      </c>
      <c r="D79" s="303" t="s">
        <v>2179</v>
      </c>
      <c r="E79" s="304" t="s">
        <v>4120</v>
      </c>
      <c r="F79" s="303" t="s">
        <v>4119</v>
      </c>
      <c r="G79" s="305">
        <v>41714</v>
      </c>
      <c r="I79" s="299">
        <v>732.18502123999997</v>
      </c>
      <c r="J79" s="302">
        <f t="shared" si="25"/>
        <v>700</v>
      </c>
      <c r="K79" s="302">
        <f t="shared" si="1"/>
        <v>605.05993808333335</v>
      </c>
      <c r="L79" s="299">
        <v>1000</v>
      </c>
      <c r="M79" s="299">
        <v>7.01</v>
      </c>
      <c r="N79" s="299">
        <v>6.3</v>
      </c>
      <c r="O79" s="299">
        <v>0.56000000000000005</v>
      </c>
      <c r="P79" s="299">
        <v>53.5</v>
      </c>
      <c r="Q79" s="303">
        <v>0</v>
      </c>
      <c r="R79" s="303">
        <v>0.05</v>
      </c>
      <c r="S79" s="303">
        <v>0.34300000000000003</v>
      </c>
      <c r="W79" s="303">
        <v>95</v>
      </c>
      <c r="Y79" s="306">
        <v>610.67987616666665</v>
      </c>
      <c r="AA79" s="303">
        <v>4.9863658368999994E-3</v>
      </c>
      <c r="AB79" s="303">
        <v>1E-3</v>
      </c>
      <c r="AC79" s="303">
        <v>0.03</v>
      </c>
      <c r="AD79" s="303">
        <v>7.6999999999999999E-2</v>
      </c>
      <c r="AE79" s="303">
        <v>135</v>
      </c>
      <c r="AF79" s="358">
        <v>0.497</v>
      </c>
      <c r="AG79" s="303">
        <v>2</v>
      </c>
      <c r="AH79" s="303">
        <v>1.7000000000000001E-2</v>
      </c>
      <c r="AI79" s="303">
        <v>60.7</v>
      </c>
      <c r="AJ79" s="358">
        <v>0.14199999999999999</v>
      </c>
      <c r="AK79" s="303">
        <v>4.0000000000000001E-3</v>
      </c>
      <c r="AL79" s="303">
        <v>6.1</v>
      </c>
      <c r="AM79" s="303">
        <v>83</v>
      </c>
      <c r="AN79" s="303">
        <v>11.43</v>
      </c>
      <c r="AO79" s="303">
        <v>24.450515628337488</v>
      </c>
      <c r="AP79" s="303">
        <v>0.753</v>
      </c>
      <c r="AQ79" s="303">
        <v>7.0000000000000001E-3</v>
      </c>
      <c r="AS79" s="303">
        <v>12.046840294331535</v>
      </c>
      <c r="AT79" s="303">
        <v>11.995470303528638</v>
      </c>
      <c r="AU79" s="303">
        <v>2.1366494952223475E-3</v>
      </c>
      <c r="AW79" s="303">
        <v>-20.999880000000001</v>
      </c>
      <c r="AX79" s="303">
        <v>-166.70251300000001</v>
      </c>
    </row>
    <row r="80" spans="1:50" x14ac:dyDescent="0.25">
      <c r="A80" s="304" t="s">
        <v>2386</v>
      </c>
      <c r="B80" s="306">
        <v>645322.70880000002</v>
      </c>
      <c r="C80" s="306">
        <v>6219772.3190000001</v>
      </c>
      <c r="D80" s="303" t="s">
        <v>2179</v>
      </c>
      <c r="E80" s="304" t="s">
        <v>2386</v>
      </c>
      <c r="F80" s="303" t="s">
        <v>2385</v>
      </c>
      <c r="G80" s="305">
        <v>41306</v>
      </c>
      <c r="I80" s="299">
        <v>735.29896369999994</v>
      </c>
      <c r="J80" s="302">
        <f t="shared" si="25"/>
        <v>1158.5</v>
      </c>
      <c r="K80" s="302">
        <f t="shared" ref="K80:K154" si="26">R80+S80+U80+V80+W80+0.5*Y80+AC80+AE80+AF80+AG80+AI80+AL80</f>
        <v>957.23801718749996</v>
      </c>
      <c r="L80" s="299">
        <v>1655</v>
      </c>
      <c r="M80" s="299">
        <v>7.33</v>
      </c>
      <c r="N80" s="299">
        <v>8.1999999999999993</v>
      </c>
      <c r="O80" s="299">
        <v>2.59</v>
      </c>
      <c r="P80" s="299">
        <v>40</v>
      </c>
      <c r="Q80" s="303">
        <v>1.03</v>
      </c>
      <c r="R80" s="303">
        <v>0.2</v>
      </c>
      <c r="S80" s="303">
        <v>5.9</v>
      </c>
      <c r="W80" s="303">
        <v>190</v>
      </c>
      <c r="Y80" s="306">
        <v>791.31603437499996</v>
      </c>
      <c r="AA80" s="303">
        <v>1E-3</v>
      </c>
      <c r="AB80" s="359">
        <v>0.02</v>
      </c>
      <c r="AC80" s="303">
        <v>0.308</v>
      </c>
      <c r="AD80" s="303">
        <v>1.0999999999999999E-2</v>
      </c>
      <c r="AE80" s="303">
        <v>25.3</v>
      </c>
      <c r="AF80" s="303">
        <v>7.1999999999999995E-2</v>
      </c>
      <c r="AG80" s="303">
        <v>2.2000000000000002</v>
      </c>
      <c r="AH80" s="303">
        <v>6.0000000000000001E-3</v>
      </c>
      <c r="AI80" s="303">
        <v>13.6</v>
      </c>
      <c r="AJ80" s="303">
        <v>3.4000000000000002E-2</v>
      </c>
      <c r="AK80" s="303">
        <v>1E-3</v>
      </c>
      <c r="AL80" s="358">
        <v>324</v>
      </c>
      <c r="AM80" s="303">
        <v>244</v>
      </c>
      <c r="AN80" s="303">
        <v>3.1</v>
      </c>
      <c r="AO80" s="303">
        <v>6.6313734425062307</v>
      </c>
      <c r="AP80" s="303">
        <v>0.22700000000000001</v>
      </c>
      <c r="AQ80" s="303">
        <v>1.7999999999999999E-2</v>
      </c>
      <c r="AS80" s="303">
        <v>16.53070610297933</v>
      </c>
      <c r="AT80" s="303">
        <v>17.09043467031249</v>
      </c>
      <c r="AU80" s="303">
        <v>-1.6648113492264385E-2</v>
      </c>
      <c r="AW80" s="303">
        <v>-20.610552999999999</v>
      </c>
      <c r="AX80" s="303">
        <v>-159.111209</v>
      </c>
    </row>
    <row r="81" spans="1:50" x14ac:dyDescent="0.25">
      <c r="A81" s="304" t="s">
        <v>2276</v>
      </c>
      <c r="B81" s="306">
        <v>635199.95259261003</v>
      </c>
      <c r="C81" s="306">
        <v>6184446.7533535501</v>
      </c>
      <c r="D81" s="303" t="s">
        <v>2179</v>
      </c>
      <c r="E81" s="304" t="s">
        <v>2276</v>
      </c>
      <c r="F81" s="303" t="s">
        <v>2275</v>
      </c>
      <c r="G81" s="305">
        <v>40894</v>
      </c>
      <c r="I81" s="299">
        <v>766.95867422000003</v>
      </c>
      <c r="J81" s="302">
        <f t="shared" si="25"/>
        <v>616</v>
      </c>
      <c r="K81" s="302">
        <f t="shared" si="26"/>
        <v>558.96262737500001</v>
      </c>
      <c r="L81" s="299">
        <v>880</v>
      </c>
      <c r="M81" s="299">
        <v>7.09</v>
      </c>
      <c r="N81" s="299">
        <v>5.7</v>
      </c>
      <c r="O81" s="299">
        <v>0.23</v>
      </c>
      <c r="P81" s="299">
        <v>-113</v>
      </c>
      <c r="Q81" s="303">
        <v>0.21</v>
      </c>
      <c r="R81" s="303">
        <v>0.22</v>
      </c>
      <c r="S81" s="303">
        <v>0.24</v>
      </c>
      <c r="W81" s="303">
        <v>38.9</v>
      </c>
      <c r="Y81" s="306">
        <v>661.27325474999998</v>
      </c>
      <c r="AA81" s="303">
        <v>1E-3</v>
      </c>
      <c r="AB81" s="359">
        <v>1.6E-2</v>
      </c>
      <c r="AC81" s="303">
        <v>5.6000000000000001E-2</v>
      </c>
      <c r="AD81" s="303">
        <v>0.104</v>
      </c>
      <c r="AE81" s="303">
        <v>114</v>
      </c>
      <c r="AF81" s="358">
        <v>2.11</v>
      </c>
      <c r="AG81" s="303">
        <v>2.4</v>
      </c>
      <c r="AH81" s="303">
        <v>3.6999999999999998E-2</v>
      </c>
      <c r="AI81" s="303">
        <v>64.3</v>
      </c>
      <c r="AJ81" s="358">
        <v>0.124</v>
      </c>
      <c r="AK81" s="303">
        <v>1E-3</v>
      </c>
      <c r="AL81" s="303">
        <v>6.1</v>
      </c>
      <c r="AM81" s="303">
        <v>19.3</v>
      </c>
      <c r="AN81" s="303">
        <v>7.53</v>
      </c>
      <c r="AO81" s="303">
        <v>16.107820007119972</v>
      </c>
      <c r="AP81" s="303">
        <v>0.56000000000000005</v>
      </c>
      <c r="AQ81" s="303">
        <v>1.0000000000000002E-2</v>
      </c>
      <c r="AS81" s="303">
        <v>11.305340695564372</v>
      </c>
      <c r="AT81" s="303">
        <v>11.653672619041165</v>
      </c>
      <c r="AU81" s="303">
        <v>-1.5171903021424701E-2</v>
      </c>
      <c r="AW81" s="303">
        <v>-20.744845999999999</v>
      </c>
      <c r="AX81" s="303">
        <v>-163.131417</v>
      </c>
    </row>
    <row r="82" spans="1:50" x14ac:dyDescent="0.25">
      <c r="A82" s="304" t="s">
        <v>2358</v>
      </c>
      <c r="B82" s="306">
        <v>641570.76619999995</v>
      </c>
      <c r="C82" s="306">
        <v>6191555.9079999998</v>
      </c>
      <c r="D82" s="303" t="s">
        <v>2179</v>
      </c>
      <c r="E82" s="304" t="s">
        <v>2358</v>
      </c>
      <c r="F82" s="303" t="s">
        <v>2357</v>
      </c>
      <c r="G82" s="305">
        <v>41293</v>
      </c>
      <c r="I82" s="299">
        <v>707.81734370000004</v>
      </c>
      <c r="J82" s="302">
        <f t="shared" si="25"/>
        <v>730.8</v>
      </c>
      <c r="K82" s="302">
        <f t="shared" si="26"/>
        <v>647.36974716666668</v>
      </c>
      <c r="L82" s="299">
        <v>1044</v>
      </c>
      <c r="M82" s="299">
        <v>6.99</v>
      </c>
      <c r="N82" s="299">
        <v>4.7</v>
      </c>
      <c r="O82" s="299">
        <v>1.55</v>
      </c>
      <c r="P82" s="299">
        <v>-147</v>
      </c>
      <c r="Q82" s="303">
        <v>0.27</v>
      </c>
      <c r="R82" s="303">
        <v>0.28999999999999998</v>
      </c>
      <c r="S82" s="303">
        <v>0.78</v>
      </c>
      <c r="W82" s="303">
        <v>111</v>
      </c>
      <c r="Y82" s="306">
        <v>629.49349433333339</v>
      </c>
      <c r="AA82" s="303">
        <v>6.0000000000000001E-3</v>
      </c>
      <c r="AB82" s="359">
        <v>1.2E-2</v>
      </c>
      <c r="AC82" s="303">
        <v>7.9000000000000001E-2</v>
      </c>
      <c r="AD82" s="303">
        <v>2.9000000000000001E-2</v>
      </c>
      <c r="AE82" s="303">
        <v>134</v>
      </c>
      <c r="AF82" s="358">
        <v>1.5740000000000001</v>
      </c>
      <c r="AG82" s="303">
        <v>3.6</v>
      </c>
      <c r="AH82" s="303">
        <v>3.5000000000000003E-2</v>
      </c>
      <c r="AI82" s="303">
        <v>64.3</v>
      </c>
      <c r="AJ82" s="358">
        <v>0.316</v>
      </c>
      <c r="AK82" s="303">
        <v>1E-3</v>
      </c>
      <c r="AL82" s="303">
        <v>17</v>
      </c>
      <c r="AM82" s="303">
        <v>137</v>
      </c>
      <c r="AN82" s="303">
        <v>6.56</v>
      </c>
      <c r="AO82" s="303">
        <v>14.032841865432538</v>
      </c>
      <c r="AP82" s="303">
        <v>0.56000000000000005</v>
      </c>
      <c r="AQ82" s="303">
        <v>5.0000000000000001E-3</v>
      </c>
      <c r="AS82" s="303">
        <v>12.808154406917893</v>
      </c>
      <c r="AT82" s="303">
        <v>12.649241536881682</v>
      </c>
      <c r="AU82" s="303">
        <v>6.2423065731872698E-3</v>
      </c>
      <c r="AW82" s="303">
        <v>-20.294526999999999</v>
      </c>
      <c r="AX82" s="303">
        <v>-159.986277</v>
      </c>
    </row>
    <row r="83" spans="1:50" x14ac:dyDescent="0.25">
      <c r="A83" s="304" t="s">
        <v>2344</v>
      </c>
      <c r="B83" s="306">
        <v>626724.96282590996</v>
      </c>
      <c r="C83" s="306">
        <v>6190000.1841546996</v>
      </c>
      <c r="D83" s="303" t="s">
        <v>2179</v>
      </c>
      <c r="E83" s="304" t="s">
        <v>2344</v>
      </c>
      <c r="F83" s="303" t="s">
        <v>2343</v>
      </c>
      <c r="G83" s="305">
        <v>41236</v>
      </c>
      <c r="I83" s="299">
        <v>722.82070038999996</v>
      </c>
      <c r="J83" s="302">
        <f t="shared" si="25"/>
        <v>618.09999999999991</v>
      </c>
      <c r="K83" s="302">
        <f t="shared" si="26"/>
        <v>514.70491412499996</v>
      </c>
      <c r="L83" s="299">
        <v>883</v>
      </c>
      <c r="M83" s="299">
        <v>7.08</v>
      </c>
      <c r="N83" s="299">
        <v>7.6</v>
      </c>
      <c r="O83" s="299">
        <v>0.14000000000000001</v>
      </c>
      <c r="P83" s="299">
        <v>-37</v>
      </c>
      <c r="Q83" s="303">
        <v>0.04</v>
      </c>
      <c r="R83" s="303">
        <v>0.13</v>
      </c>
      <c r="S83" s="303">
        <v>0.78</v>
      </c>
      <c r="W83" s="303">
        <v>35.6</v>
      </c>
      <c r="Y83" s="306">
        <v>617.03582824999989</v>
      </c>
      <c r="AA83" s="303">
        <v>0.03</v>
      </c>
      <c r="AB83" s="303">
        <v>1E-3</v>
      </c>
      <c r="AC83" s="303">
        <v>7.9000000000000001E-2</v>
      </c>
      <c r="AD83" s="303">
        <v>5.1999999999999998E-2</v>
      </c>
      <c r="AE83" s="303">
        <v>97.3</v>
      </c>
      <c r="AF83" s="303">
        <v>0.29799999999999999</v>
      </c>
      <c r="AG83" s="303">
        <v>2.7</v>
      </c>
      <c r="AH83" s="303">
        <v>1.6E-2</v>
      </c>
      <c r="AI83" s="303">
        <v>58</v>
      </c>
      <c r="AJ83" s="358">
        <v>1.1890000000000001</v>
      </c>
      <c r="AK83" s="303">
        <v>1E-3</v>
      </c>
      <c r="AL83" s="303">
        <v>11.3</v>
      </c>
      <c r="AM83" s="303">
        <v>12.2</v>
      </c>
      <c r="AN83" s="303">
        <v>5.18</v>
      </c>
      <c r="AO83" s="303">
        <v>11.080811107155572</v>
      </c>
      <c r="AP83" s="303">
        <v>0.39300000000000002</v>
      </c>
      <c r="AQ83" s="303">
        <v>6.7000000000000004E-2</v>
      </c>
      <c r="AS83" s="303">
        <v>10.187560070270195</v>
      </c>
      <c r="AT83" s="303">
        <v>10.875232263758413</v>
      </c>
      <c r="AU83" s="303">
        <v>-3.2648671770704851E-2</v>
      </c>
      <c r="AW83" s="303">
        <v>-20.043500999999999</v>
      </c>
      <c r="AX83" s="303">
        <v>-157.52016800000001</v>
      </c>
    </row>
    <row r="84" spans="1:50" x14ac:dyDescent="0.25">
      <c r="A84" s="304" t="s">
        <v>4122</v>
      </c>
      <c r="B84" s="306">
        <v>558979.92623630003</v>
      </c>
      <c r="C84" s="306">
        <v>6212520.7303042701</v>
      </c>
      <c r="D84" s="303" t="s">
        <v>2179</v>
      </c>
      <c r="E84" s="304" t="s">
        <v>4122</v>
      </c>
      <c r="F84" s="303" t="s">
        <v>4121</v>
      </c>
      <c r="G84" s="305">
        <v>41713</v>
      </c>
      <c r="I84" s="299">
        <v>721.37758813000005</v>
      </c>
      <c r="J84" s="302">
        <f t="shared" si="25"/>
        <v>533.75</v>
      </c>
      <c r="K84" s="302">
        <f t="shared" si="26"/>
        <v>433.70926379166667</v>
      </c>
      <c r="L84" s="299">
        <v>762.5</v>
      </c>
      <c r="M84" s="299">
        <v>7.06</v>
      </c>
      <c r="N84" s="299">
        <v>5.7</v>
      </c>
      <c r="O84" s="299">
        <v>0.92</v>
      </c>
      <c r="P84" s="299">
        <v>87.5</v>
      </c>
      <c r="Q84" s="303">
        <v>0</v>
      </c>
      <c r="R84" s="303">
        <v>0.14560000000000001</v>
      </c>
      <c r="S84" s="303">
        <v>0.29670000000000002</v>
      </c>
      <c r="W84" s="303">
        <v>14.116</v>
      </c>
      <c r="Y84" s="306">
        <v>529.57792758333346</v>
      </c>
      <c r="AA84" s="303">
        <v>4.2186949224999994E-3</v>
      </c>
      <c r="AB84" s="303">
        <v>7.0000000000000001E-3</v>
      </c>
      <c r="AC84" s="303">
        <v>1.7999999999999999E-2</v>
      </c>
      <c r="AD84" s="303">
        <v>0.21299999999999999</v>
      </c>
      <c r="AE84" s="303">
        <v>104</v>
      </c>
      <c r="AF84" s="303">
        <v>0.14399999999999999</v>
      </c>
      <c r="AG84" s="303">
        <v>1.7</v>
      </c>
      <c r="AH84" s="303">
        <v>1.6E-2</v>
      </c>
      <c r="AI84" s="303">
        <v>44.5</v>
      </c>
      <c r="AJ84" s="303">
        <v>5.0000000000000001E-3</v>
      </c>
      <c r="AK84" s="303">
        <v>4.0000000000000001E-3</v>
      </c>
      <c r="AL84" s="303">
        <v>4</v>
      </c>
      <c r="AM84" s="303">
        <v>4</v>
      </c>
      <c r="AN84" s="303">
        <v>9.24</v>
      </c>
      <c r="AO84" s="303">
        <v>19.765771164115346</v>
      </c>
      <c r="AP84" s="303">
        <v>0.45900000000000002</v>
      </c>
      <c r="AQ84" s="303">
        <v>3.0000000000000001E-3</v>
      </c>
      <c r="AS84" s="303">
        <v>9.0681325476031276</v>
      </c>
      <c r="AT84" s="303">
        <v>8.9810290557878005</v>
      </c>
      <c r="AU84" s="303">
        <v>4.825902373158583E-3</v>
      </c>
      <c r="AW84" s="303">
        <v>-20.83784</v>
      </c>
      <c r="AX84" s="303">
        <v>-163.24120600000001</v>
      </c>
    </row>
    <row r="85" spans="1:50" x14ac:dyDescent="0.25">
      <c r="A85" s="304" t="s">
        <v>4124</v>
      </c>
      <c r="B85" s="306"/>
      <c r="C85" s="306"/>
      <c r="D85" s="303" t="s">
        <v>2179</v>
      </c>
      <c r="E85" s="304" t="s">
        <v>4124</v>
      </c>
      <c r="F85" s="303" t="s">
        <v>4123</v>
      </c>
      <c r="G85" s="305">
        <v>40856</v>
      </c>
      <c r="J85" s="302">
        <f t="shared" si="25"/>
        <v>118.3</v>
      </c>
      <c r="K85" s="302">
        <f t="shared" si="26"/>
        <v>156.551496125</v>
      </c>
      <c r="L85" s="299">
        <v>169</v>
      </c>
      <c r="M85" s="299">
        <v>8.48</v>
      </c>
      <c r="N85" s="299">
        <v>7.2</v>
      </c>
      <c r="O85" s="299">
        <v>7.69</v>
      </c>
      <c r="P85" s="299">
        <v>-105</v>
      </c>
      <c r="Q85" s="303">
        <v>0.01</v>
      </c>
      <c r="R85" s="303">
        <v>6.9000000000000006E-2</v>
      </c>
      <c r="S85" s="303">
        <v>1.54</v>
      </c>
      <c r="T85" s="303" t="s">
        <v>33</v>
      </c>
      <c r="U85" s="303">
        <v>0.42</v>
      </c>
      <c r="W85" s="303">
        <v>14.3</v>
      </c>
      <c r="Y85" s="306">
        <v>165.50899224999995</v>
      </c>
      <c r="AA85" s="303">
        <v>1E-3</v>
      </c>
      <c r="AB85" s="303">
        <v>4.0000000000000001E-3</v>
      </c>
      <c r="AC85" s="303">
        <v>1.2E-2</v>
      </c>
      <c r="AD85" s="303">
        <v>2.8000000000000001E-2</v>
      </c>
      <c r="AE85" s="303">
        <v>43</v>
      </c>
      <c r="AF85" s="303">
        <v>5.6000000000000001E-2</v>
      </c>
      <c r="AG85" s="303">
        <v>1.8</v>
      </c>
      <c r="AH85" s="303">
        <v>1E-3</v>
      </c>
      <c r="AI85" s="303">
        <v>9.9</v>
      </c>
      <c r="AJ85" s="358">
        <v>5.8000000000000003E-2</v>
      </c>
      <c r="AK85" s="303">
        <v>2E-3</v>
      </c>
      <c r="AL85" s="303">
        <v>2.7</v>
      </c>
      <c r="AM85" s="303">
        <v>5.6</v>
      </c>
      <c r="AN85" s="303">
        <v>6.91</v>
      </c>
      <c r="AO85" s="303">
        <v>14.781545318618727</v>
      </c>
      <c r="AP85" s="303">
        <v>0.14000000000000001</v>
      </c>
      <c r="AQ85" s="303">
        <v>1.0000000000000009E-3</v>
      </c>
      <c r="AS85" s="303">
        <v>3.1236663927161739</v>
      </c>
      <c r="AT85" s="303">
        <v>3.0670933044564581</v>
      </c>
      <c r="AU85" s="303">
        <v>9.1383111325663482E-3</v>
      </c>
      <c r="AW85" s="303">
        <v>-16.691535999999999</v>
      </c>
      <c r="AX85" s="303">
        <v>-131.22452899999999</v>
      </c>
    </row>
    <row r="86" spans="1:50" x14ac:dyDescent="0.25">
      <c r="A86" s="310" t="s">
        <v>4213</v>
      </c>
      <c r="B86" s="306">
        <v>638829.61930000002</v>
      </c>
      <c r="C86" s="306">
        <v>6187371.8380000005</v>
      </c>
      <c r="D86" s="303" t="s">
        <v>2179</v>
      </c>
      <c r="E86" s="304" t="s">
        <v>2396</v>
      </c>
      <c r="F86" s="303" t="s">
        <v>2395</v>
      </c>
      <c r="G86" s="305">
        <v>41288</v>
      </c>
      <c r="I86" s="299">
        <v>759.55209660000003</v>
      </c>
      <c r="J86" s="302">
        <f t="shared" si="25"/>
        <v>1238.3</v>
      </c>
      <c r="K86" s="302">
        <f t="shared" si="26"/>
        <v>1253.2144362083334</v>
      </c>
      <c r="L86" s="299">
        <v>1769</v>
      </c>
      <c r="M86" s="299">
        <v>7.05</v>
      </c>
      <c r="N86" s="299">
        <v>3.9</v>
      </c>
      <c r="O86" s="299">
        <v>1.68</v>
      </c>
      <c r="P86" s="299">
        <v>3.9</v>
      </c>
      <c r="Q86" s="303">
        <v>2.56</v>
      </c>
      <c r="R86" s="303">
        <v>0.32</v>
      </c>
      <c r="S86" s="303">
        <v>0.3</v>
      </c>
      <c r="T86" s="303">
        <v>0.21</v>
      </c>
      <c r="W86" s="358">
        <v>504</v>
      </c>
      <c r="Y86" s="306">
        <v>690.76487241666655</v>
      </c>
      <c r="AA86" s="303">
        <v>1E-3</v>
      </c>
      <c r="AB86" s="303">
        <v>6.0000000000000001E-3</v>
      </c>
      <c r="AC86" s="303">
        <v>0.373</v>
      </c>
      <c r="AD86" s="303">
        <v>2.7E-2</v>
      </c>
      <c r="AE86" s="303">
        <v>151</v>
      </c>
      <c r="AF86" s="303">
        <v>3.9E-2</v>
      </c>
      <c r="AG86" s="303">
        <v>5</v>
      </c>
      <c r="AH86" s="303">
        <v>0.1</v>
      </c>
      <c r="AI86" s="303">
        <v>59.8</v>
      </c>
      <c r="AJ86" s="358">
        <v>6.5000000000000002E-2</v>
      </c>
      <c r="AK86" s="303">
        <v>1E-3</v>
      </c>
      <c r="AL86" s="303">
        <v>187</v>
      </c>
      <c r="AM86" s="303">
        <v>634</v>
      </c>
      <c r="AN86" s="303">
        <v>4.6500000000000004</v>
      </c>
      <c r="AO86" s="303">
        <v>9.9470601637593461</v>
      </c>
      <c r="AP86" s="303">
        <v>1.65</v>
      </c>
      <c r="AQ86" s="303">
        <v>8.9999999999999993E-3</v>
      </c>
      <c r="AS86" s="303">
        <v>20.716564765694933</v>
      </c>
      <c r="AT86" s="303">
        <v>21.822206949661776</v>
      </c>
      <c r="AU86" s="303">
        <v>-2.5991398890525576E-2</v>
      </c>
      <c r="AW86" s="303">
        <v>-21.281189000000001</v>
      </c>
      <c r="AX86" s="303">
        <v>-170.930812</v>
      </c>
    </row>
    <row r="87" spans="1:50" x14ac:dyDescent="0.25">
      <c r="A87" s="310" t="s">
        <v>4214</v>
      </c>
      <c r="B87" s="306"/>
      <c r="C87" s="306"/>
      <c r="D87" s="303" t="s">
        <v>2179</v>
      </c>
      <c r="E87" s="304" t="s">
        <v>4126</v>
      </c>
      <c r="F87" s="303" t="s">
        <v>4125</v>
      </c>
      <c r="G87" s="305">
        <v>41705</v>
      </c>
      <c r="J87" s="302">
        <f t="shared" si="25"/>
        <v>1240.3999999999999</v>
      </c>
      <c r="K87" s="302">
        <f t="shared" si="26"/>
        <v>1326.9204017916666</v>
      </c>
      <c r="L87" s="299">
        <v>1772</v>
      </c>
      <c r="M87" s="299">
        <v>7.1</v>
      </c>
      <c r="N87" s="299">
        <v>5.0999999999999996</v>
      </c>
      <c r="O87" s="299">
        <v>0.84</v>
      </c>
      <c r="P87" s="299">
        <v>102.2</v>
      </c>
      <c r="Q87" s="303">
        <v>2.15</v>
      </c>
      <c r="R87" s="303">
        <v>0.55779999999999996</v>
      </c>
      <c r="S87" s="303">
        <v>0.48309999999999997</v>
      </c>
      <c r="U87" s="303">
        <v>0.25940000000000002</v>
      </c>
      <c r="W87" s="358">
        <v>525</v>
      </c>
      <c r="Y87" s="306">
        <v>737.03620358333342</v>
      </c>
      <c r="AA87" s="303">
        <v>4.5232230529000002E-3</v>
      </c>
      <c r="AB87" s="303">
        <v>5.0000000000000001E-3</v>
      </c>
      <c r="AC87" s="303">
        <v>0.38</v>
      </c>
      <c r="AD87" s="303">
        <v>2.1000000000000001E-2</v>
      </c>
      <c r="AE87" s="303">
        <v>170</v>
      </c>
      <c r="AF87" s="303">
        <v>2.1999999999999999E-2</v>
      </c>
      <c r="AG87" s="303">
        <v>4.9000000000000004</v>
      </c>
      <c r="AH87" s="303">
        <v>0.1</v>
      </c>
      <c r="AI87" s="303">
        <v>62.8</v>
      </c>
      <c r="AJ87" s="358">
        <v>8.3000000000000004E-2</v>
      </c>
      <c r="AK87" s="303">
        <v>1E-3</v>
      </c>
      <c r="AL87" s="303">
        <v>194</v>
      </c>
      <c r="AM87" s="303">
        <v>266</v>
      </c>
      <c r="AN87" s="303">
        <v>5.42</v>
      </c>
      <c r="AO87" s="303">
        <v>11.594207760768958</v>
      </c>
      <c r="AP87" s="303">
        <v>1.91</v>
      </c>
      <c r="AQ87" s="303">
        <v>2E-3</v>
      </c>
      <c r="AS87" s="303">
        <v>22.213403233657395</v>
      </c>
      <c r="AT87" s="303">
        <v>23.027080365419739</v>
      </c>
      <c r="AU87" s="303">
        <v>-1.7985597567284663E-2</v>
      </c>
      <c r="AW87" s="303">
        <v>-22.287651</v>
      </c>
      <c r="AX87" s="303">
        <v>-169.262642</v>
      </c>
    </row>
    <row r="88" spans="1:50" s="316" customFormat="1" x14ac:dyDescent="0.25">
      <c r="A88" s="314" t="s">
        <v>2396</v>
      </c>
      <c r="B88" s="312"/>
      <c r="C88" s="312"/>
      <c r="D88" s="313"/>
      <c r="E88" s="314"/>
      <c r="G88" s="315" t="s">
        <v>4188</v>
      </c>
      <c r="J88" s="317">
        <f t="shared" ref="J88:U88" si="27">AVERAGE(J86:J87)</f>
        <v>1239.3499999999999</v>
      </c>
      <c r="K88" s="317">
        <f>AVERAGE(K86:K87)</f>
        <v>1290.067419</v>
      </c>
      <c r="L88" s="317">
        <f>AVERAGE(L86:L87)</f>
        <v>1770.5</v>
      </c>
      <c r="M88" s="318">
        <f t="shared" si="27"/>
        <v>7.0749999999999993</v>
      </c>
      <c r="N88" s="319">
        <f t="shared" si="27"/>
        <v>4.5</v>
      </c>
      <c r="O88" s="318">
        <f t="shared" si="27"/>
        <v>1.26</v>
      </c>
      <c r="P88" s="316">
        <f t="shared" si="27"/>
        <v>53.050000000000004</v>
      </c>
      <c r="Q88" s="313">
        <f t="shared" si="27"/>
        <v>2.355</v>
      </c>
      <c r="R88" s="313">
        <f t="shared" si="27"/>
        <v>0.43889999999999996</v>
      </c>
      <c r="S88" s="364">
        <f t="shared" si="27"/>
        <v>0.39154999999999995</v>
      </c>
      <c r="T88" s="364"/>
      <c r="U88" s="364">
        <f t="shared" si="27"/>
        <v>0.25940000000000002</v>
      </c>
      <c r="V88" s="313"/>
      <c r="W88" s="366">
        <f>AVERAGE(W86:W87)</f>
        <v>514.5</v>
      </c>
      <c r="X88" s="313"/>
      <c r="Y88" s="312">
        <f>AVERAGE(Y86:Y87)</f>
        <v>713.90053799999998</v>
      </c>
      <c r="Z88" s="313"/>
      <c r="AA88" s="364">
        <f>AVERAGE(AA86:AA87)</f>
        <v>2.7616115264500001E-3</v>
      </c>
      <c r="AB88" s="370">
        <f>AVERAGE(AB86:AB87)</f>
        <v>5.4999999999999997E-3</v>
      </c>
      <c r="AC88" s="364">
        <f t="shared" ref="AC88:AQ88" si="28">AVERAGE(AC86:AC87)</f>
        <v>0.3765</v>
      </c>
      <c r="AD88" s="364">
        <f t="shared" si="28"/>
        <v>2.4E-2</v>
      </c>
      <c r="AE88" s="312">
        <f t="shared" si="28"/>
        <v>160.5</v>
      </c>
      <c r="AF88" s="364">
        <f t="shared" si="28"/>
        <v>3.0499999999999999E-2</v>
      </c>
      <c r="AG88" s="365">
        <f t="shared" si="28"/>
        <v>4.95</v>
      </c>
      <c r="AH88" s="365">
        <f t="shared" si="28"/>
        <v>0.1</v>
      </c>
      <c r="AI88" s="365">
        <f t="shared" si="28"/>
        <v>61.3</v>
      </c>
      <c r="AJ88" s="368">
        <f t="shared" si="28"/>
        <v>7.400000000000001E-2</v>
      </c>
      <c r="AK88" s="364">
        <f t="shared" si="28"/>
        <v>1E-3</v>
      </c>
      <c r="AL88" s="312">
        <f t="shared" si="28"/>
        <v>190.5</v>
      </c>
      <c r="AM88" s="312">
        <f t="shared" si="28"/>
        <v>450</v>
      </c>
      <c r="AN88" s="364">
        <f t="shared" si="28"/>
        <v>5.0350000000000001</v>
      </c>
      <c r="AO88" s="364">
        <f t="shared" si="28"/>
        <v>10.770633962264153</v>
      </c>
      <c r="AP88" s="364">
        <f t="shared" si="28"/>
        <v>1.7799999999999998</v>
      </c>
      <c r="AQ88" s="364">
        <f t="shared" si="28"/>
        <v>5.4999999999999997E-3</v>
      </c>
      <c r="AR88" s="313"/>
      <c r="AS88" s="313"/>
      <c r="AT88" s="313"/>
      <c r="AU88" s="313"/>
      <c r="AV88" s="313"/>
      <c r="AW88" s="313"/>
      <c r="AX88" s="313"/>
    </row>
    <row r="89" spans="1:50" x14ac:dyDescent="0.25">
      <c r="A89" s="310" t="s">
        <v>4215</v>
      </c>
      <c r="B89" s="306">
        <v>659379.45559999999</v>
      </c>
      <c r="C89" s="306">
        <v>6130409.8490000004</v>
      </c>
      <c r="D89" s="303" t="s">
        <v>2179</v>
      </c>
      <c r="E89" s="304" t="s">
        <v>2342</v>
      </c>
      <c r="F89" s="303" t="s">
        <v>2341</v>
      </c>
      <c r="G89" s="305">
        <v>41097</v>
      </c>
      <c r="I89" s="299">
        <v>987.84200109999995</v>
      </c>
      <c r="J89" s="302">
        <f>0.7*L89</f>
        <v>579.59999999999991</v>
      </c>
      <c r="K89" s="302">
        <f t="shared" si="26"/>
        <v>502.30455874999996</v>
      </c>
      <c r="L89" s="299">
        <v>828</v>
      </c>
      <c r="M89" s="299">
        <v>8.3000000000000007</v>
      </c>
      <c r="N89" s="299">
        <v>8.1999999999999993</v>
      </c>
      <c r="O89" s="299">
        <v>0.33</v>
      </c>
      <c r="P89" s="299">
        <v>-88</v>
      </c>
      <c r="Q89" s="303">
        <v>0.34</v>
      </c>
      <c r="R89" s="303">
        <v>0.74</v>
      </c>
      <c r="S89" s="303">
        <v>0.14000000000000001</v>
      </c>
      <c r="W89" s="303">
        <v>28.9</v>
      </c>
      <c r="Y89" s="306">
        <v>541.52711749999992</v>
      </c>
      <c r="AA89" s="303">
        <v>1E-3</v>
      </c>
      <c r="AB89" s="303">
        <v>5.0000000000000001E-3</v>
      </c>
      <c r="AC89" s="303">
        <v>5.7000000000000002E-2</v>
      </c>
      <c r="AD89" s="303">
        <v>3.4000000000000002E-2</v>
      </c>
      <c r="AE89" s="303">
        <v>1.2</v>
      </c>
      <c r="AF89" s="303">
        <v>4.0000000000000001E-3</v>
      </c>
      <c r="AG89" s="303">
        <v>1.3</v>
      </c>
      <c r="AH89" s="303">
        <v>2.3E-2</v>
      </c>
      <c r="AI89" s="303">
        <v>0.2</v>
      </c>
      <c r="AJ89" s="303">
        <v>2E-3</v>
      </c>
      <c r="AK89" s="303">
        <v>3.0000000000000001E-3</v>
      </c>
      <c r="AL89" s="303">
        <v>199</v>
      </c>
      <c r="AM89" s="303">
        <v>9.8000000000000007</v>
      </c>
      <c r="AN89" s="303">
        <v>2.6</v>
      </c>
      <c r="AO89" s="303">
        <v>5.5617970808116777</v>
      </c>
      <c r="AP89" s="303">
        <v>4.8000000000000001E-2</v>
      </c>
      <c r="AQ89" s="303">
        <v>8.9999999999999993E-3</v>
      </c>
      <c r="AS89" s="303">
        <v>8.7655198195349193</v>
      </c>
      <c r="AT89" s="303">
        <v>9.4802405203777056</v>
      </c>
      <c r="AU89" s="303">
        <v>-3.9171878152939113E-2</v>
      </c>
      <c r="AW89" s="303">
        <v>-21.082246999999999</v>
      </c>
      <c r="AX89" s="303">
        <v>-162.32526999999999</v>
      </c>
    </row>
    <row r="90" spans="1:50" x14ac:dyDescent="0.25">
      <c r="A90" s="310" t="s">
        <v>4216</v>
      </c>
      <c r="B90" s="306"/>
      <c r="C90" s="306"/>
      <c r="D90" s="303" t="s">
        <v>2179</v>
      </c>
      <c r="E90" s="304" t="s">
        <v>4128</v>
      </c>
      <c r="F90" s="303" t="s">
        <v>4127</v>
      </c>
      <c r="G90" s="305">
        <v>41718</v>
      </c>
      <c r="J90" s="302">
        <f>0.7*L90</f>
        <v>589.4</v>
      </c>
      <c r="K90" s="302">
        <f t="shared" si="26"/>
        <v>498.32732091666668</v>
      </c>
      <c r="L90" s="299">
        <v>842</v>
      </c>
      <c r="M90" s="299">
        <v>8.91</v>
      </c>
      <c r="N90" s="299">
        <v>8.6</v>
      </c>
      <c r="O90" s="299">
        <v>0.34</v>
      </c>
      <c r="P90" s="299">
        <v>114.7</v>
      </c>
      <c r="Q90" s="303">
        <v>0.2</v>
      </c>
      <c r="R90" s="303">
        <v>0.79800000000000004</v>
      </c>
      <c r="S90" s="303">
        <v>0.13</v>
      </c>
      <c r="W90" s="303">
        <v>31.844000000000001</v>
      </c>
      <c r="Y90" s="306">
        <v>530.34064183333351</v>
      </c>
      <c r="AA90" s="303">
        <v>2.5496020224E-3</v>
      </c>
      <c r="AB90" s="303">
        <v>5.0000000000000001E-3</v>
      </c>
      <c r="AC90" s="303">
        <v>6.5000000000000002E-2</v>
      </c>
      <c r="AD90" s="303">
        <v>3.9E-2</v>
      </c>
      <c r="AE90" s="303">
        <v>1.7</v>
      </c>
      <c r="AF90" s="303">
        <v>0.01</v>
      </c>
      <c r="AG90" s="303">
        <v>0.4</v>
      </c>
      <c r="AH90" s="303">
        <v>1.4E-2</v>
      </c>
      <c r="AI90" s="303">
        <v>0.21</v>
      </c>
      <c r="AJ90" s="303">
        <v>3.0000000000000001E-3</v>
      </c>
      <c r="AK90" s="303">
        <v>6.0000000000000001E-3</v>
      </c>
      <c r="AL90" s="303">
        <v>198</v>
      </c>
      <c r="AM90" s="303">
        <v>27.5</v>
      </c>
      <c r="AN90" s="303">
        <v>3.42</v>
      </c>
      <c r="AO90" s="303">
        <v>7.315902313990744</v>
      </c>
      <c r="AP90" s="303">
        <v>5.3999999999999999E-2</v>
      </c>
      <c r="AQ90" s="303">
        <v>2E-3</v>
      </c>
      <c r="AS90" s="303">
        <v>8.724777550543303</v>
      </c>
      <c r="AT90" s="303">
        <v>9.3579287163517364</v>
      </c>
      <c r="AU90" s="303">
        <v>-3.5014181863230097E-2</v>
      </c>
      <c r="AW90" s="303">
        <v>-21.532993000000001</v>
      </c>
      <c r="AX90" s="303">
        <v>-164.041526</v>
      </c>
    </row>
    <row r="91" spans="1:50" s="316" customFormat="1" x14ac:dyDescent="0.25">
      <c r="A91" s="314" t="s">
        <v>2342</v>
      </c>
      <c r="B91" s="312"/>
      <c r="C91" s="312"/>
      <c r="D91" s="313"/>
      <c r="E91" s="314"/>
      <c r="G91" s="315" t="s">
        <v>4188</v>
      </c>
      <c r="J91" s="317">
        <f t="shared" ref="J91:S91" si="29">AVERAGE(J89:J90)</f>
        <v>584.5</v>
      </c>
      <c r="K91" s="317">
        <f>AVERAGE(K89:K90)</f>
        <v>500.31593983333335</v>
      </c>
      <c r="L91" s="317">
        <f>AVERAGE(L89:L90)</f>
        <v>835</v>
      </c>
      <c r="M91" s="318">
        <f t="shared" si="29"/>
        <v>8.6050000000000004</v>
      </c>
      <c r="N91" s="319">
        <f t="shared" si="29"/>
        <v>8.3999999999999986</v>
      </c>
      <c r="O91" s="318">
        <f t="shared" si="29"/>
        <v>0.33500000000000002</v>
      </c>
      <c r="P91" s="316">
        <f t="shared" si="29"/>
        <v>13.350000000000001</v>
      </c>
      <c r="Q91" s="313">
        <f t="shared" si="29"/>
        <v>0.27</v>
      </c>
      <c r="R91" s="313">
        <f t="shared" si="29"/>
        <v>0.76900000000000002</v>
      </c>
      <c r="S91" s="364">
        <f t="shared" si="29"/>
        <v>0.13500000000000001</v>
      </c>
      <c r="T91" s="364"/>
      <c r="U91" s="364"/>
      <c r="V91" s="313"/>
      <c r="W91" s="312">
        <f>AVERAGE(W89:W90)</f>
        <v>30.372</v>
      </c>
      <c r="X91" s="313"/>
      <c r="Y91" s="312">
        <f>AVERAGE(Y89:Y90)</f>
        <v>535.93387966666671</v>
      </c>
      <c r="Z91" s="313"/>
      <c r="AA91" s="364">
        <f>AVERAGE(AA89:AA90)</f>
        <v>1.7748010112E-3</v>
      </c>
      <c r="AB91" s="364">
        <f>AVERAGE(AB89:AB90)</f>
        <v>5.0000000000000001E-3</v>
      </c>
      <c r="AC91" s="364">
        <f t="shared" ref="AC91:AQ91" si="30">AVERAGE(AC89:AC90)</f>
        <v>6.0999999999999999E-2</v>
      </c>
      <c r="AD91" s="364">
        <f t="shared" si="30"/>
        <v>3.6500000000000005E-2</v>
      </c>
      <c r="AE91" s="365">
        <f t="shared" si="30"/>
        <v>1.45</v>
      </c>
      <c r="AF91" s="364">
        <f t="shared" si="30"/>
        <v>7.0000000000000001E-3</v>
      </c>
      <c r="AG91" s="365">
        <f t="shared" si="30"/>
        <v>0.85000000000000009</v>
      </c>
      <c r="AH91" s="365">
        <f t="shared" si="30"/>
        <v>1.8499999999999999E-2</v>
      </c>
      <c r="AI91" s="365">
        <f t="shared" si="30"/>
        <v>0.20500000000000002</v>
      </c>
      <c r="AJ91" s="364">
        <f t="shared" si="30"/>
        <v>2.5000000000000001E-3</v>
      </c>
      <c r="AK91" s="364">
        <f t="shared" si="30"/>
        <v>4.5000000000000005E-3</v>
      </c>
      <c r="AL91" s="312">
        <f t="shared" si="30"/>
        <v>198.5</v>
      </c>
      <c r="AM91" s="312">
        <f t="shared" si="30"/>
        <v>18.649999999999999</v>
      </c>
      <c r="AN91" s="364">
        <f t="shared" si="30"/>
        <v>3.01</v>
      </c>
      <c r="AO91" s="364">
        <f t="shared" si="30"/>
        <v>6.4388496974012108</v>
      </c>
      <c r="AP91" s="364">
        <f t="shared" si="30"/>
        <v>5.1000000000000004E-2</v>
      </c>
      <c r="AQ91" s="364">
        <f t="shared" si="30"/>
        <v>5.4999999999999997E-3</v>
      </c>
      <c r="AR91" s="313"/>
      <c r="AS91" s="313"/>
      <c r="AT91" s="313"/>
      <c r="AU91" s="313"/>
      <c r="AV91" s="313"/>
      <c r="AW91" s="313"/>
      <c r="AX91" s="313"/>
    </row>
    <row r="92" spans="1:50" x14ac:dyDescent="0.25">
      <c r="A92" s="310" t="s">
        <v>4217</v>
      </c>
      <c r="B92" s="306">
        <v>659403.99300000002</v>
      </c>
      <c r="C92" s="306">
        <v>6130530.2869999995</v>
      </c>
      <c r="D92" s="303" t="s">
        <v>2179</v>
      </c>
      <c r="E92" s="304" t="s">
        <v>2331</v>
      </c>
      <c r="F92" s="303" t="s">
        <v>2330</v>
      </c>
      <c r="G92" s="305">
        <v>41178</v>
      </c>
      <c r="I92" s="299">
        <v>985.73151440000004</v>
      </c>
      <c r="J92" s="302">
        <f>0.7*L92</f>
        <v>448.7</v>
      </c>
      <c r="K92" s="302">
        <f t="shared" si="26"/>
        <v>383.17889441666665</v>
      </c>
      <c r="L92" s="299">
        <v>641</v>
      </c>
      <c r="M92" s="299">
        <v>7</v>
      </c>
      <c r="N92" s="299">
        <v>5.3</v>
      </c>
      <c r="O92" s="299">
        <v>0.53</v>
      </c>
      <c r="P92" s="299">
        <v>-152</v>
      </c>
      <c r="Q92" s="303">
        <v>0.16</v>
      </c>
      <c r="R92" s="303">
        <v>0.08</v>
      </c>
      <c r="S92" s="303">
        <v>0.11</v>
      </c>
      <c r="W92" s="303">
        <v>11.7</v>
      </c>
      <c r="Y92" s="306">
        <v>441.86578883333334</v>
      </c>
      <c r="AA92" s="303">
        <v>1E-3</v>
      </c>
      <c r="AB92" s="303">
        <v>1E-3</v>
      </c>
      <c r="AC92" s="303">
        <v>5.7000000000000002E-2</v>
      </c>
      <c r="AD92" s="303">
        <v>0.107</v>
      </c>
      <c r="AE92" s="303">
        <v>30.1</v>
      </c>
      <c r="AF92" s="303">
        <v>9.9000000000000005E-2</v>
      </c>
      <c r="AG92" s="303">
        <v>2.6</v>
      </c>
      <c r="AH92" s="303">
        <v>1.4E-2</v>
      </c>
      <c r="AI92" s="303">
        <v>9.5</v>
      </c>
      <c r="AJ92" s="358">
        <v>0.158</v>
      </c>
      <c r="AK92" s="303">
        <v>5.0000000000000001E-3</v>
      </c>
      <c r="AL92" s="303">
        <v>108</v>
      </c>
      <c r="AM92" s="303">
        <v>4.0999999999999996</v>
      </c>
      <c r="AN92" s="303">
        <v>3.4</v>
      </c>
      <c r="AO92" s="303">
        <v>7.2731192595229617</v>
      </c>
      <c r="AP92" s="303">
        <v>1.02</v>
      </c>
      <c r="AQ92" s="303">
        <v>0.01</v>
      </c>
      <c r="AS92" s="303">
        <v>7.0477581913213205</v>
      </c>
      <c r="AT92" s="303">
        <v>7.4880279639517759</v>
      </c>
      <c r="AU92" s="303">
        <v>-3.0288679809088982E-2</v>
      </c>
      <c r="AW92" s="303">
        <v>-21.212154000000002</v>
      </c>
      <c r="AX92" s="303">
        <v>-160.14600899999999</v>
      </c>
    </row>
    <row r="93" spans="1:50" x14ac:dyDescent="0.25">
      <c r="A93" s="310" t="s">
        <v>4218</v>
      </c>
      <c r="B93" s="306"/>
      <c r="C93" s="306"/>
      <c r="D93" s="303" t="s">
        <v>2179</v>
      </c>
      <c r="E93" s="304" t="s">
        <v>4130</v>
      </c>
      <c r="F93" s="303" t="s">
        <v>4129</v>
      </c>
      <c r="G93" s="305">
        <v>41718</v>
      </c>
      <c r="J93" s="302">
        <f>0.7*L93</f>
        <v>457.09999999999997</v>
      </c>
      <c r="K93" s="302">
        <f t="shared" si="26"/>
        <v>391.66253274999997</v>
      </c>
      <c r="L93" s="299">
        <v>653</v>
      </c>
      <c r="M93" s="299">
        <v>7.55</v>
      </c>
      <c r="N93" s="299">
        <v>4.9000000000000004</v>
      </c>
      <c r="O93" s="299">
        <v>1.27</v>
      </c>
      <c r="P93" s="299">
        <v>27.4</v>
      </c>
      <c r="Q93" s="303">
        <v>0.04</v>
      </c>
      <c r="R93" s="303">
        <v>5.5E-2</v>
      </c>
      <c r="S93" s="303">
        <v>0.13339999999999999</v>
      </c>
      <c r="W93" s="361">
        <v>12.618</v>
      </c>
      <c r="Y93" s="306">
        <v>431.69626549999998</v>
      </c>
      <c r="AA93" s="371">
        <v>1.6221247203999998E-3</v>
      </c>
      <c r="AB93" s="303">
        <v>1E-3</v>
      </c>
      <c r="AC93" s="303">
        <v>6.6000000000000003E-2</v>
      </c>
      <c r="AD93" s="303">
        <v>0.122</v>
      </c>
      <c r="AE93" s="303">
        <v>45.1</v>
      </c>
      <c r="AF93" s="303">
        <v>0.14199999999999999</v>
      </c>
      <c r="AG93" s="303">
        <v>2</v>
      </c>
      <c r="AH93" s="303">
        <v>0.01</v>
      </c>
      <c r="AI93" s="303">
        <v>11.7</v>
      </c>
      <c r="AJ93" s="358">
        <v>0.23499999999999999</v>
      </c>
      <c r="AK93" s="303">
        <v>5.0000000000000001E-3</v>
      </c>
      <c r="AL93" s="303">
        <v>104</v>
      </c>
      <c r="AM93" s="303">
        <v>9.1999999999999993</v>
      </c>
      <c r="AN93" s="303">
        <v>4.6100000000000003</v>
      </c>
      <c r="AO93" s="303">
        <v>9.8614940548237815</v>
      </c>
      <c r="AP93" s="303">
        <v>1.26</v>
      </c>
      <c r="AQ93" s="303">
        <v>7.0000000000000001E-3</v>
      </c>
      <c r="AS93" s="303">
        <v>7.7879227011691183</v>
      </c>
      <c r="AT93" s="303">
        <v>7.3411422478988344</v>
      </c>
      <c r="AU93" s="303">
        <v>2.953126678842161E-2</v>
      </c>
      <c r="AW93" s="303">
        <v>-21.666730999999999</v>
      </c>
      <c r="AX93" s="303">
        <v>-162.40061399999999</v>
      </c>
    </row>
    <row r="94" spans="1:50" s="316" customFormat="1" x14ac:dyDescent="0.25">
      <c r="A94" s="314" t="s">
        <v>2331</v>
      </c>
      <c r="B94" s="312"/>
      <c r="C94" s="312"/>
      <c r="D94" s="313"/>
      <c r="E94" s="314"/>
      <c r="G94" s="315" t="s">
        <v>4188</v>
      </c>
      <c r="J94" s="317">
        <f t="shared" ref="J94:S94" si="31">AVERAGE(J92:J93)</f>
        <v>452.9</v>
      </c>
      <c r="K94" s="317">
        <f>AVERAGE(K92:K93)</f>
        <v>387.42071358333328</v>
      </c>
      <c r="L94" s="317">
        <f>AVERAGE(L92:L93)</f>
        <v>647</v>
      </c>
      <c r="M94" s="318">
        <f t="shared" si="31"/>
        <v>7.2750000000000004</v>
      </c>
      <c r="N94" s="319">
        <f t="shared" si="31"/>
        <v>5.0999999999999996</v>
      </c>
      <c r="O94" s="318">
        <f t="shared" si="31"/>
        <v>0.9</v>
      </c>
      <c r="P94" s="316">
        <f t="shared" si="31"/>
        <v>-62.3</v>
      </c>
      <c r="Q94" s="313">
        <f t="shared" si="31"/>
        <v>0.1</v>
      </c>
      <c r="R94" s="313">
        <f t="shared" si="31"/>
        <v>6.7500000000000004E-2</v>
      </c>
      <c r="S94" s="364">
        <f t="shared" si="31"/>
        <v>0.1217</v>
      </c>
      <c r="T94" s="364"/>
      <c r="U94" s="364"/>
      <c r="V94" s="313"/>
      <c r="W94" s="365">
        <f>AVERAGE(W92:W93)</f>
        <v>12.158999999999999</v>
      </c>
      <c r="X94" s="313"/>
      <c r="Y94" s="312">
        <f>AVERAGE(Y92:Y93)</f>
        <v>436.78102716666666</v>
      </c>
      <c r="Z94" s="313"/>
      <c r="AA94" s="370">
        <f>AVERAGE(AA92:AA93)</f>
        <v>1.3110623602E-3</v>
      </c>
      <c r="AB94" s="364">
        <f>AVERAGE(AB92:AB93)</f>
        <v>1E-3</v>
      </c>
      <c r="AC94" s="364">
        <f t="shared" ref="AC94:AQ94" si="32">AVERAGE(AC92:AC93)</f>
        <v>6.1499999999999999E-2</v>
      </c>
      <c r="AD94" s="364">
        <f t="shared" si="32"/>
        <v>0.11449999999999999</v>
      </c>
      <c r="AE94" s="365">
        <f t="shared" si="32"/>
        <v>37.6</v>
      </c>
      <c r="AF94" s="364">
        <f t="shared" si="32"/>
        <v>0.1205</v>
      </c>
      <c r="AG94" s="365">
        <f t="shared" si="32"/>
        <v>2.2999999999999998</v>
      </c>
      <c r="AH94" s="365">
        <f t="shared" si="32"/>
        <v>1.2E-2</v>
      </c>
      <c r="AI94" s="365">
        <f t="shared" si="32"/>
        <v>10.6</v>
      </c>
      <c r="AJ94" s="368">
        <f t="shared" si="32"/>
        <v>0.19650000000000001</v>
      </c>
      <c r="AK94" s="364">
        <f t="shared" si="32"/>
        <v>5.0000000000000001E-3</v>
      </c>
      <c r="AL94" s="312">
        <f t="shared" si="32"/>
        <v>106</v>
      </c>
      <c r="AM94" s="312">
        <f t="shared" si="32"/>
        <v>6.6499999999999995</v>
      </c>
      <c r="AN94" s="364">
        <f t="shared" si="32"/>
        <v>4.0049999999999999</v>
      </c>
      <c r="AO94" s="364">
        <f t="shared" si="32"/>
        <v>8.567306657173372</v>
      </c>
      <c r="AP94" s="364">
        <f t="shared" si="32"/>
        <v>1.1400000000000001</v>
      </c>
      <c r="AQ94" s="364">
        <f t="shared" si="32"/>
        <v>8.5000000000000006E-3</v>
      </c>
      <c r="AR94" s="313"/>
      <c r="AS94" s="313"/>
      <c r="AT94" s="313"/>
      <c r="AU94" s="313"/>
      <c r="AV94" s="313"/>
      <c r="AW94" s="313"/>
      <c r="AX94" s="313"/>
    </row>
    <row r="95" spans="1:50" x14ac:dyDescent="0.25">
      <c r="A95" s="304" t="s">
        <v>2260</v>
      </c>
      <c r="B95" s="306">
        <v>628741.79427960003</v>
      </c>
      <c r="C95" s="306">
        <v>6182083.8948807996</v>
      </c>
      <c r="D95" s="303" t="s">
        <v>2179</v>
      </c>
      <c r="E95" s="304" t="s">
        <v>2260</v>
      </c>
      <c r="F95" s="303" t="s">
        <v>2259</v>
      </c>
      <c r="G95" s="305">
        <v>40937</v>
      </c>
      <c r="I95" s="299">
        <v>704.48418989000004</v>
      </c>
      <c r="J95" s="302">
        <f t="shared" ref="J95:J100" si="33">0.7*L95</f>
        <v>731.5</v>
      </c>
      <c r="K95" s="302">
        <f t="shared" si="26"/>
        <v>610.56648487500001</v>
      </c>
      <c r="L95" s="299">
        <v>1045</v>
      </c>
      <c r="M95" s="299">
        <v>7.05</v>
      </c>
      <c r="N95" s="299">
        <v>5.5</v>
      </c>
      <c r="O95" s="299">
        <v>0.48</v>
      </c>
      <c r="P95" s="299">
        <v>-111</v>
      </c>
      <c r="Q95" s="303">
        <v>0.27</v>
      </c>
      <c r="R95" s="303">
        <v>0.4</v>
      </c>
      <c r="S95" s="303">
        <v>0.34</v>
      </c>
      <c r="U95" s="303">
        <v>0.67</v>
      </c>
      <c r="W95" s="303">
        <v>73.8</v>
      </c>
      <c r="Y95" s="306">
        <v>646.01896975</v>
      </c>
      <c r="AA95" s="303">
        <v>1E-3</v>
      </c>
      <c r="AB95" s="359">
        <v>1.6E-2</v>
      </c>
      <c r="AC95" s="303">
        <v>0.14799999999999999</v>
      </c>
      <c r="AD95" s="303">
        <v>2.9000000000000001E-2</v>
      </c>
      <c r="AE95" s="303">
        <v>110</v>
      </c>
      <c r="AF95" s="303">
        <v>0.19900000000000001</v>
      </c>
      <c r="AG95" s="303">
        <v>3</v>
      </c>
      <c r="AH95" s="303">
        <v>0.03</v>
      </c>
      <c r="AI95" s="303">
        <v>65.5</v>
      </c>
      <c r="AJ95" s="303">
        <v>4.2000000000000003E-2</v>
      </c>
      <c r="AK95" s="303">
        <v>1E-3</v>
      </c>
      <c r="AL95" s="303">
        <v>33.5</v>
      </c>
      <c r="AM95" s="303">
        <v>23.9</v>
      </c>
      <c r="AN95" s="303">
        <v>5.84</v>
      </c>
      <c r="AO95" s="303">
        <v>12.492651904592382</v>
      </c>
      <c r="AP95" s="303">
        <v>0.49299999999999999</v>
      </c>
      <c r="AQ95" s="303">
        <v>1E-3</v>
      </c>
      <c r="AS95" s="303">
        <v>12.411632501845986</v>
      </c>
      <c r="AT95" s="303">
        <v>12.154747304297269</v>
      </c>
      <c r="AU95" s="303">
        <v>1.0456778718550903E-2</v>
      </c>
      <c r="AW95" s="303">
        <v>-21.095435999999999</v>
      </c>
      <c r="AX95" s="303">
        <v>-160.17577</v>
      </c>
    </row>
    <row r="96" spans="1:50" x14ac:dyDescent="0.25">
      <c r="A96" s="304" t="s">
        <v>4132</v>
      </c>
      <c r="B96" s="306">
        <v>631181</v>
      </c>
      <c r="C96" s="306">
        <v>6187554</v>
      </c>
      <c r="D96" s="303" t="s">
        <v>2179</v>
      </c>
      <c r="E96" s="304" t="s">
        <v>4132</v>
      </c>
      <c r="F96" s="303" t="s">
        <v>4131</v>
      </c>
      <c r="G96" s="305"/>
      <c r="J96" s="302">
        <f t="shared" si="33"/>
        <v>741.3</v>
      </c>
      <c r="K96" s="302">
        <f t="shared" si="26"/>
        <v>117.42421112500001</v>
      </c>
      <c r="L96" s="299">
        <v>1059</v>
      </c>
      <c r="M96" s="299">
        <v>7.22</v>
      </c>
      <c r="N96" s="299">
        <v>5.9</v>
      </c>
      <c r="O96" s="299">
        <v>0.2</v>
      </c>
      <c r="P96" s="299">
        <v>-145</v>
      </c>
      <c r="Q96" s="303">
        <v>0.3</v>
      </c>
      <c r="R96" s="303">
        <v>0.04</v>
      </c>
      <c r="S96" s="303">
        <v>1.7</v>
      </c>
      <c r="T96" s="303">
        <v>0.01</v>
      </c>
      <c r="U96" s="303">
        <v>0.41</v>
      </c>
      <c r="W96" s="303">
        <v>0.34</v>
      </c>
      <c r="Y96" s="306">
        <v>135.00042225000001</v>
      </c>
      <c r="AA96" s="303">
        <v>8.0000000000000002E-3</v>
      </c>
      <c r="AB96" s="303">
        <v>1E-3</v>
      </c>
      <c r="AC96" s="303">
        <v>1.9E-2</v>
      </c>
      <c r="AD96" s="303">
        <v>0.111</v>
      </c>
      <c r="AE96" s="303">
        <v>25.2</v>
      </c>
      <c r="AF96" s="303">
        <v>1.4999999999999999E-2</v>
      </c>
      <c r="AG96" s="303">
        <v>3.3</v>
      </c>
      <c r="AH96" s="303">
        <v>5.0000000000000001E-3</v>
      </c>
      <c r="AI96" s="303">
        <v>10.7</v>
      </c>
      <c r="AJ96" s="303">
        <v>1E-3</v>
      </c>
      <c r="AK96" s="303">
        <v>1E-3</v>
      </c>
      <c r="AL96" s="303">
        <v>8.1999999999999993</v>
      </c>
      <c r="AM96" s="303">
        <v>2.2999999999999998</v>
      </c>
      <c r="AN96" s="303">
        <v>0.4</v>
      </c>
      <c r="AO96" s="303">
        <v>0.85566108935564267</v>
      </c>
      <c r="AP96" s="303">
        <v>0.17499999999999999</v>
      </c>
      <c r="AS96" s="303">
        <v>2.578856997342998</v>
      </c>
      <c r="AT96" s="303">
        <v>2.2806558818685883</v>
      </c>
      <c r="AU96" s="303">
        <v>6.1364404804868079E-2</v>
      </c>
      <c r="AW96" s="303">
        <v>-10.642329999999999</v>
      </c>
      <c r="AX96" s="303">
        <v>-106.12069200000001</v>
      </c>
    </row>
    <row r="97" spans="1:50" x14ac:dyDescent="0.25">
      <c r="A97" s="304" t="s">
        <v>2306</v>
      </c>
      <c r="B97" s="306">
        <v>629885.82943444001</v>
      </c>
      <c r="C97" s="306">
        <v>6179932.2715990804</v>
      </c>
      <c r="D97" s="303" t="s">
        <v>2179</v>
      </c>
      <c r="E97" s="304" t="s">
        <v>2306</v>
      </c>
      <c r="F97" s="303" t="s">
        <v>2305</v>
      </c>
      <c r="G97" s="305">
        <v>40933</v>
      </c>
      <c r="I97" s="299">
        <v>706.94286032000002</v>
      </c>
      <c r="J97" s="302">
        <f t="shared" si="33"/>
        <v>611.79999999999995</v>
      </c>
      <c r="K97" s="302">
        <f t="shared" si="26"/>
        <v>527.15605812500007</v>
      </c>
      <c r="L97" s="299">
        <v>874</v>
      </c>
      <c r="M97" s="299">
        <v>7.07</v>
      </c>
      <c r="N97" s="299">
        <v>5.9</v>
      </c>
      <c r="O97" s="299">
        <v>0.46</v>
      </c>
      <c r="P97" s="299">
        <v>-55</v>
      </c>
      <c r="Q97" s="303">
        <v>0.18</v>
      </c>
      <c r="R97" s="303">
        <v>0.36</v>
      </c>
      <c r="S97" s="303">
        <v>0.25</v>
      </c>
      <c r="U97" s="303">
        <v>0.53</v>
      </c>
      <c r="W97" s="303">
        <v>34.1</v>
      </c>
      <c r="Y97" s="306">
        <v>568.22211625000011</v>
      </c>
      <c r="AA97" s="303">
        <v>1E-3</v>
      </c>
      <c r="AB97" s="303">
        <v>1E-3</v>
      </c>
      <c r="AC97" s="303">
        <v>5.5E-2</v>
      </c>
      <c r="AD97" s="303">
        <v>7.5999999999999998E-2</v>
      </c>
      <c r="AE97" s="303">
        <v>139</v>
      </c>
      <c r="AF97" s="358">
        <v>1.05</v>
      </c>
      <c r="AG97" s="303">
        <v>3.1</v>
      </c>
      <c r="AH97" s="303">
        <v>2.8000000000000001E-2</v>
      </c>
      <c r="AI97" s="303">
        <v>55.8</v>
      </c>
      <c r="AJ97" s="358">
        <v>0.27300000000000002</v>
      </c>
      <c r="AK97" s="303">
        <v>1E-3</v>
      </c>
      <c r="AL97" s="303">
        <v>8.8000000000000007</v>
      </c>
      <c r="AM97" s="303">
        <v>14</v>
      </c>
      <c r="AN97" s="303">
        <v>7.41</v>
      </c>
      <c r="AO97" s="303">
        <v>15.85112168031328</v>
      </c>
      <c r="AP97" s="303">
        <v>0.52900000000000003</v>
      </c>
      <c r="AQ97" s="303">
        <v>1E-3</v>
      </c>
      <c r="AS97" s="303">
        <v>11.98889016582906</v>
      </c>
      <c r="AT97" s="303">
        <v>10.046185418208786</v>
      </c>
      <c r="AU97" s="303">
        <v>8.8164197132482927E-2</v>
      </c>
      <c r="AW97" s="303">
        <v>-21.141127000000001</v>
      </c>
      <c r="AX97" s="303">
        <v>-160.77569800000001</v>
      </c>
    </row>
    <row r="98" spans="1:50" x14ac:dyDescent="0.25">
      <c r="A98" s="304" t="s">
        <v>2298</v>
      </c>
      <c r="B98" s="306">
        <v>671538.46631702001</v>
      </c>
      <c r="C98" s="306">
        <v>6194730.2376860902</v>
      </c>
      <c r="D98" s="303" t="s">
        <v>2179</v>
      </c>
      <c r="E98" s="304" t="s">
        <v>2298</v>
      </c>
      <c r="F98" s="303" t="s">
        <v>2297</v>
      </c>
      <c r="G98" s="305">
        <v>40919</v>
      </c>
      <c r="H98" s="299">
        <v>593</v>
      </c>
      <c r="I98" s="299">
        <v>754.19675168000003</v>
      </c>
      <c r="J98" s="302">
        <f t="shared" si="33"/>
        <v>3907.3999999999996</v>
      </c>
      <c r="K98" s="302">
        <f t="shared" si="26"/>
        <v>1784.61353975</v>
      </c>
      <c r="L98" s="299">
        <v>5582</v>
      </c>
      <c r="M98" s="299">
        <v>7.61</v>
      </c>
      <c r="N98" s="299">
        <v>6.1</v>
      </c>
      <c r="O98" s="299">
        <v>0.76</v>
      </c>
      <c r="P98" s="299">
        <v>-133</v>
      </c>
      <c r="Q98" s="303">
        <v>1.68</v>
      </c>
      <c r="R98" s="303">
        <v>0.52</v>
      </c>
      <c r="S98" s="303">
        <v>47.6</v>
      </c>
      <c r="T98" s="303">
        <v>1.9</v>
      </c>
      <c r="W98" s="303">
        <v>372</v>
      </c>
      <c r="Y98" s="306">
        <v>1353.0550794999999</v>
      </c>
      <c r="AA98" s="303">
        <v>1E-3</v>
      </c>
      <c r="AB98" s="359">
        <v>1.2E-2</v>
      </c>
      <c r="AC98" s="303">
        <v>0.77500000000000002</v>
      </c>
      <c r="AD98" s="303">
        <v>7.0000000000000001E-3</v>
      </c>
      <c r="AE98" s="303">
        <v>19.600000000000001</v>
      </c>
      <c r="AF98" s="303">
        <v>0.28100000000000003</v>
      </c>
      <c r="AG98" s="303">
        <v>6.41</v>
      </c>
      <c r="AH98" s="303">
        <v>0.45</v>
      </c>
      <c r="AI98" s="303">
        <v>10.9</v>
      </c>
      <c r="AJ98" s="303">
        <v>5.5999999999999999E-3</v>
      </c>
      <c r="AK98" s="303">
        <v>1E-3</v>
      </c>
      <c r="AL98" s="358">
        <v>650</v>
      </c>
      <c r="AM98" s="303">
        <v>2806</v>
      </c>
      <c r="AN98" s="303">
        <v>3</v>
      </c>
      <c r="AO98" s="303">
        <v>6.4174581701673201</v>
      </c>
      <c r="AP98" s="303">
        <v>0.50900000000000001</v>
      </c>
      <c r="AQ98" s="303">
        <v>7.0000000000000001E-3</v>
      </c>
      <c r="AS98" s="303">
        <v>30.311895084070606</v>
      </c>
      <c r="AT98" s="303">
        <v>31.261856184128995</v>
      </c>
      <c r="AU98" s="303">
        <v>-1.5428020552468849E-2</v>
      </c>
      <c r="AW98" s="303">
        <v>-22.224138</v>
      </c>
      <c r="AX98" s="303">
        <v>-176.692545</v>
      </c>
    </row>
    <row r="99" spans="1:50" x14ac:dyDescent="0.25">
      <c r="A99" s="310" t="s">
        <v>4207</v>
      </c>
      <c r="B99" s="306">
        <v>681429.44128280005</v>
      </c>
      <c r="C99" s="306">
        <v>6214648.4644528097</v>
      </c>
      <c r="D99" s="303" t="s">
        <v>2179</v>
      </c>
      <c r="E99" s="304" t="s">
        <v>2248</v>
      </c>
      <c r="F99" s="303" t="s">
        <v>2247</v>
      </c>
      <c r="G99" s="305" t="s">
        <v>4110</v>
      </c>
      <c r="I99" s="299">
        <v>644.42589901999997</v>
      </c>
      <c r="J99" s="302">
        <f t="shared" si="33"/>
        <v>1446.8999999999999</v>
      </c>
      <c r="K99" s="302">
        <f t="shared" si="26"/>
        <v>1627.9016151249998</v>
      </c>
      <c r="L99" s="299">
        <v>2067</v>
      </c>
      <c r="M99" s="299">
        <v>7.29</v>
      </c>
      <c r="N99" s="299">
        <v>7.1</v>
      </c>
      <c r="O99" s="299">
        <v>0.27</v>
      </c>
      <c r="P99" s="299">
        <v>-74</v>
      </c>
      <c r="Q99" s="303">
        <v>1.8</v>
      </c>
      <c r="R99" s="303">
        <v>0.55000000000000004</v>
      </c>
      <c r="S99" s="303">
        <v>8</v>
      </c>
      <c r="T99" s="303" t="s">
        <v>33</v>
      </c>
      <c r="U99" s="360">
        <v>0.2</v>
      </c>
      <c r="V99" s="303">
        <v>0.52</v>
      </c>
      <c r="W99" s="303">
        <v>437</v>
      </c>
      <c r="Y99" s="306">
        <v>1184.4952302499998</v>
      </c>
      <c r="AA99" s="303">
        <v>1E-3</v>
      </c>
      <c r="AB99" s="359">
        <v>3.1E-2</v>
      </c>
      <c r="AC99" s="303">
        <v>0.91</v>
      </c>
      <c r="AD99" s="303">
        <v>7.0000000000000001E-3</v>
      </c>
      <c r="AE99" s="303">
        <v>18.899999999999999</v>
      </c>
      <c r="AF99" s="303">
        <v>0.27400000000000002</v>
      </c>
      <c r="AG99" s="303">
        <v>3.3</v>
      </c>
      <c r="AH99" s="303">
        <v>4.9000000000000002E-2</v>
      </c>
      <c r="AI99" s="303">
        <v>11</v>
      </c>
      <c r="AJ99" s="303">
        <v>1.2E-2</v>
      </c>
      <c r="AK99" s="303">
        <v>1E-3</v>
      </c>
      <c r="AL99" s="358">
        <v>555</v>
      </c>
      <c r="AM99" s="303">
        <v>203</v>
      </c>
      <c r="AN99" s="303">
        <v>3.29</v>
      </c>
      <c r="AO99" s="303">
        <v>7.0378124599501604</v>
      </c>
      <c r="AP99" s="303">
        <v>0.43</v>
      </c>
      <c r="AQ99" s="303">
        <v>2.0000000000000018E-3</v>
      </c>
      <c r="AS99" s="303">
        <v>26.073420964498233</v>
      </c>
      <c r="AT99" s="303">
        <v>28.742191825663088</v>
      </c>
      <c r="AU99" s="303">
        <v>-4.868632722179226E-2</v>
      </c>
      <c r="AW99" s="303">
        <v>-24.343903999999998</v>
      </c>
      <c r="AX99" s="303">
        <v>-191.072956</v>
      </c>
    </row>
    <row r="100" spans="1:50" x14ac:dyDescent="0.25">
      <c r="A100" s="310" t="s">
        <v>4208</v>
      </c>
      <c r="B100" s="306"/>
      <c r="C100" s="306"/>
      <c r="D100" s="303" t="s">
        <v>2179</v>
      </c>
      <c r="E100" s="304" t="s">
        <v>4134</v>
      </c>
      <c r="F100" s="303" t="s">
        <v>4133</v>
      </c>
      <c r="G100" s="305">
        <v>41712</v>
      </c>
      <c r="J100" s="302">
        <f t="shared" si="33"/>
        <v>1695.3999999999999</v>
      </c>
      <c r="K100" s="302">
        <f t="shared" si="26"/>
        <v>1639.8465016249997</v>
      </c>
      <c r="L100" s="299">
        <v>2422</v>
      </c>
      <c r="M100" s="299">
        <v>7.27</v>
      </c>
      <c r="N100" s="299">
        <v>6.9</v>
      </c>
      <c r="O100" s="299">
        <v>1.1200000000000001</v>
      </c>
      <c r="P100" s="299">
        <v>50</v>
      </c>
      <c r="Q100" s="303">
        <v>1.76</v>
      </c>
      <c r="R100" s="303">
        <v>0.74560000000000004</v>
      </c>
      <c r="S100" s="303">
        <v>7.8710000000000004</v>
      </c>
      <c r="U100" s="303">
        <v>1.5720000000000001</v>
      </c>
      <c r="W100" s="303">
        <v>437</v>
      </c>
      <c r="Y100" s="306">
        <v>1150.9358032499999</v>
      </c>
      <c r="AA100" s="303">
        <v>2.0489180175999998E-3</v>
      </c>
      <c r="AB100" s="303">
        <v>7.0000000000000001E-3</v>
      </c>
      <c r="AC100" s="303">
        <v>0.96399999999999997</v>
      </c>
      <c r="AD100" s="303">
        <v>7.0000000000000001E-3</v>
      </c>
      <c r="AE100" s="303">
        <v>19.2</v>
      </c>
      <c r="AF100" s="303">
        <v>0.126</v>
      </c>
      <c r="AG100" s="303">
        <v>3.3</v>
      </c>
      <c r="AH100" s="303">
        <v>4.5999999999999999E-2</v>
      </c>
      <c r="AI100" s="303">
        <v>10.6</v>
      </c>
      <c r="AJ100" s="303">
        <v>1.0999999999999999E-2</v>
      </c>
      <c r="AK100" s="303">
        <v>1E-3</v>
      </c>
      <c r="AL100" s="358">
        <v>583</v>
      </c>
      <c r="AM100" s="303">
        <v>165</v>
      </c>
      <c r="AN100" s="303">
        <v>3.81</v>
      </c>
      <c r="AO100" s="303">
        <v>8.1501718761124966</v>
      </c>
      <c r="AP100" s="303">
        <v>0.434</v>
      </c>
      <c r="AQ100" s="303">
        <v>3.0000000000000001E-3</v>
      </c>
      <c r="AS100" s="303">
        <v>27.273403591321802</v>
      </c>
      <c r="AT100" s="303">
        <v>28.207481901835138</v>
      </c>
      <c r="AU100" s="303">
        <v>-1.683603825372516E-2</v>
      </c>
      <c r="AW100" s="303">
        <v>-24.833886</v>
      </c>
      <c r="AX100" s="303">
        <v>-195.24897000000001</v>
      </c>
    </row>
    <row r="101" spans="1:50" s="316" customFormat="1" x14ac:dyDescent="0.25">
      <c r="A101" s="320" t="s">
        <v>2248</v>
      </c>
      <c r="B101" s="312"/>
      <c r="C101" s="312"/>
      <c r="D101" s="313"/>
      <c r="E101" s="314"/>
      <c r="G101" s="315" t="s">
        <v>4188</v>
      </c>
      <c r="J101" s="317">
        <f t="shared" ref="J101:U101" si="34">AVERAGE(J99:J100)</f>
        <v>1571.1499999999999</v>
      </c>
      <c r="K101" s="317">
        <f>AVERAGE(K99:K100)</f>
        <v>1633.8740583749998</v>
      </c>
      <c r="L101" s="317">
        <f>AVERAGE(L99:L100)</f>
        <v>2244.5</v>
      </c>
      <c r="M101" s="318">
        <f t="shared" si="34"/>
        <v>7.2799999999999994</v>
      </c>
      <c r="N101" s="319">
        <f>AVERAGE(N99:N100)</f>
        <v>7</v>
      </c>
      <c r="O101" s="318">
        <f t="shared" si="34"/>
        <v>0.69500000000000006</v>
      </c>
      <c r="P101" s="316">
        <f t="shared" si="34"/>
        <v>-12</v>
      </c>
      <c r="Q101" s="313">
        <f t="shared" si="34"/>
        <v>1.78</v>
      </c>
      <c r="R101" s="313">
        <f t="shared" si="34"/>
        <v>0.64780000000000004</v>
      </c>
      <c r="S101" s="364">
        <f t="shared" si="34"/>
        <v>7.9355000000000002</v>
      </c>
      <c r="T101" s="364"/>
      <c r="U101" s="313">
        <f t="shared" si="34"/>
        <v>0.88600000000000001</v>
      </c>
      <c r="V101" s="313"/>
      <c r="W101" s="312">
        <f>AVERAGE(W99:W100)</f>
        <v>437</v>
      </c>
      <c r="X101" s="313"/>
      <c r="Y101" s="312">
        <f>AVERAGE(Y99:Y100)</f>
        <v>1167.71551675</v>
      </c>
      <c r="Z101" s="313"/>
      <c r="AA101" s="364">
        <f>AVERAGE(AA99:AA100)</f>
        <v>1.5244590087999999E-3</v>
      </c>
      <c r="AB101" s="372">
        <f>AVERAGE(AB99:AB100)</f>
        <v>1.9E-2</v>
      </c>
      <c r="AC101" s="364">
        <f t="shared" ref="AC101:AQ101" si="35">AVERAGE(AC99:AC100)</f>
        <v>0.93700000000000006</v>
      </c>
      <c r="AD101" s="364">
        <f t="shared" si="35"/>
        <v>7.0000000000000001E-3</v>
      </c>
      <c r="AE101" s="365">
        <f t="shared" si="35"/>
        <v>19.049999999999997</v>
      </c>
      <c r="AF101" s="364">
        <f t="shared" si="35"/>
        <v>0.2</v>
      </c>
      <c r="AG101" s="365">
        <f t="shared" si="35"/>
        <v>3.3</v>
      </c>
      <c r="AH101" s="364">
        <f t="shared" si="35"/>
        <v>4.7500000000000001E-2</v>
      </c>
      <c r="AI101" s="365">
        <f t="shared" si="35"/>
        <v>10.8</v>
      </c>
      <c r="AJ101" s="364">
        <f t="shared" si="35"/>
        <v>1.15E-2</v>
      </c>
      <c r="AK101" s="364">
        <f t="shared" si="35"/>
        <v>1E-3</v>
      </c>
      <c r="AL101" s="366">
        <f t="shared" si="35"/>
        <v>569</v>
      </c>
      <c r="AM101" s="312">
        <f t="shared" si="35"/>
        <v>184</v>
      </c>
      <c r="AN101" s="364">
        <f t="shared" si="35"/>
        <v>3.55</v>
      </c>
      <c r="AO101" s="364">
        <f t="shared" si="35"/>
        <v>7.5939921680313285</v>
      </c>
      <c r="AP101" s="364">
        <f t="shared" si="35"/>
        <v>0.432</v>
      </c>
      <c r="AQ101" s="364">
        <f t="shared" si="35"/>
        <v>2.5000000000000009E-3</v>
      </c>
      <c r="AR101" s="313"/>
      <c r="AS101" s="313"/>
      <c r="AT101" s="313"/>
      <c r="AU101" s="313"/>
      <c r="AV101" s="313"/>
      <c r="AW101" s="313"/>
      <c r="AX101" s="313"/>
    </row>
    <row r="102" spans="1:50" x14ac:dyDescent="0.25">
      <c r="A102" s="304" t="s">
        <v>4136</v>
      </c>
      <c r="B102" s="306">
        <v>560020.18900000001</v>
      </c>
      <c r="C102" s="306">
        <v>6217043.1670000004</v>
      </c>
      <c r="D102" s="303" t="s">
        <v>2179</v>
      </c>
      <c r="E102" s="304" t="s">
        <v>4136</v>
      </c>
      <c r="F102" s="303" t="s">
        <v>4135</v>
      </c>
      <c r="G102" s="305">
        <v>41716</v>
      </c>
      <c r="I102" s="299">
        <v>743.27499999999998</v>
      </c>
      <c r="J102" s="302">
        <f t="shared" ref="J102:J109" si="36">0.7*L102</f>
        <v>1200.5</v>
      </c>
      <c r="K102" s="302">
        <f t="shared" si="26"/>
        <v>1019.2357769583333</v>
      </c>
      <c r="L102" s="299">
        <v>1715</v>
      </c>
      <c r="M102" s="299">
        <v>7.31</v>
      </c>
      <c r="N102" s="299">
        <v>6.5</v>
      </c>
      <c r="O102" s="299">
        <v>0.89</v>
      </c>
      <c r="P102" s="299">
        <v>14</v>
      </c>
      <c r="Q102" s="303">
        <v>1.17</v>
      </c>
      <c r="R102" s="303">
        <v>0.55120000000000002</v>
      </c>
      <c r="S102" s="303">
        <v>34.53</v>
      </c>
      <c r="T102" s="303">
        <v>6.4799999999999996E-2</v>
      </c>
      <c r="W102" s="303">
        <v>219</v>
      </c>
      <c r="Y102" s="306">
        <v>780.76515391666669</v>
      </c>
      <c r="AA102" s="303">
        <v>1E-3</v>
      </c>
      <c r="AB102" s="303">
        <v>3.0000000000000001E-3</v>
      </c>
      <c r="AC102" s="303">
        <v>0.98099999999999998</v>
      </c>
      <c r="AD102" s="303">
        <v>1.7999999999999999E-2</v>
      </c>
      <c r="AE102" s="303">
        <v>41.4</v>
      </c>
      <c r="AF102" s="358">
        <v>0.49099999999999999</v>
      </c>
      <c r="AG102" s="303">
        <v>2.1</v>
      </c>
      <c r="AH102" s="303">
        <v>0.40799999999999997</v>
      </c>
      <c r="AI102" s="303">
        <v>39.799999999999997</v>
      </c>
      <c r="AJ102" s="303">
        <v>4.7E-2</v>
      </c>
      <c r="AK102" s="303">
        <v>1E-3</v>
      </c>
      <c r="AL102" s="358">
        <v>290</v>
      </c>
      <c r="AM102" s="303">
        <v>84</v>
      </c>
      <c r="AN102" s="303">
        <v>3.85</v>
      </c>
      <c r="AO102" s="303">
        <v>8.2357379850480612</v>
      </c>
      <c r="AP102" s="303">
        <v>0.92300000000000004</v>
      </c>
      <c r="AQ102" s="303">
        <v>1.6E-2</v>
      </c>
      <c r="AS102" s="303">
        <v>18.008129467803055</v>
      </c>
      <c r="AT102" s="303">
        <v>18.328931767656151</v>
      </c>
      <c r="AU102" s="303">
        <v>-8.8285152663926392E-3</v>
      </c>
      <c r="AW102" s="303">
        <v>-23.284037999999999</v>
      </c>
      <c r="AX102" s="303">
        <v>-181.43146100000001</v>
      </c>
    </row>
    <row r="103" spans="1:50" x14ac:dyDescent="0.25">
      <c r="A103" s="304" t="s">
        <v>2308</v>
      </c>
      <c r="B103" s="306">
        <v>663607.98781764996</v>
      </c>
      <c r="C103" s="306">
        <v>6178235.2046186198</v>
      </c>
      <c r="D103" s="303" t="s">
        <v>2179</v>
      </c>
      <c r="E103" s="304" t="s">
        <v>2308</v>
      </c>
      <c r="F103" s="303" t="s">
        <v>2307</v>
      </c>
      <c r="G103" s="305">
        <v>40881</v>
      </c>
      <c r="H103" s="299">
        <v>593</v>
      </c>
      <c r="I103" s="299">
        <v>814.15164625</v>
      </c>
      <c r="J103" s="302">
        <f t="shared" si="36"/>
        <v>2361.7999999999997</v>
      </c>
      <c r="K103" s="302">
        <f t="shared" si="26"/>
        <v>2478.9606702499996</v>
      </c>
      <c r="L103" s="299">
        <v>3374</v>
      </c>
      <c r="M103" s="299">
        <v>7.51</v>
      </c>
      <c r="N103" s="299">
        <v>6.8</v>
      </c>
      <c r="O103" s="299">
        <v>0.85</v>
      </c>
      <c r="P103" s="299">
        <v>-206</v>
      </c>
      <c r="Q103" s="303">
        <v>2.54</v>
      </c>
      <c r="S103" s="303">
        <v>19.100000000000001</v>
      </c>
      <c r="W103" s="303">
        <v>491</v>
      </c>
      <c r="Y103" s="306">
        <v>1880.8533404999998</v>
      </c>
      <c r="AA103" s="303">
        <v>1E-3</v>
      </c>
      <c r="AB103" s="359">
        <v>2.8000000000000001E-2</v>
      </c>
      <c r="AC103" s="303">
        <v>0.70399999999999996</v>
      </c>
      <c r="AD103" s="303">
        <v>8.9999999999999993E-3</v>
      </c>
      <c r="AE103" s="303">
        <v>67.599999999999994</v>
      </c>
      <c r="AF103" s="358">
        <v>0.43</v>
      </c>
      <c r="AG103" s="303">
        <v>4.8</v>
      </c>
      <c r="AH103" s="303">
        <v>0.37</v>
      </c>
      <c r="AI103" s="303">
        <v>19.899999999999999</v>
      </c>
      <c r="AJ103" s="303">
        <v>1.0999999999999999E-2</v>
      </c>
      <c r="AK103" s="303">
        <v>1E-3</v>
      </c>
      <c r="AL103" s="358">
        <v>935</v>
      </c>
      <c r="AM103" s="303">
        <v>564</v>
      </c>
      <c r="AN103" s="303">
        <v>2.74</v>
      </c>
      <c r="AO103" s="303">
        <v>5.861278462086152</v>
      </c>
      <c r="AP103" s="303">
        <v>0.7</v>
      </c>
      <c r="AQ103" s="303">
        <v>1E-3</v>
      </c>
      <c r="AS103" s="303">
        <v>45.803058443750409</v>
      </c>
      <c r="AT103" s="303">
        <v>41.585119690738061</v>
      </c>
      <c r="AU103" s="303">
        <v>4.8266697430412536E-2</v>
      </c>
      <c r="AW103" s="303">
        <v>-22.963583</v>
      </c>
      <c r="AX103" s="303">
        <v>-169.68913699999999</v>
      </c>
    </row>
    <row r="104" spans="1:50" x14ac:dyDescent="0.25">
      <c r="A104" s="304" t="s">
        <v>2313</v>
      </c>
      <c r="B104" s="306">
        <v>631741.96816449997</v>
      </c>
      <c r="C104" s="306">
        <v>6192709.3296555998</v>
      </c>
      <c r="D104" s="303" t="s">
        <v>2179</v>
      </c>
      <c r="E104" s="304" t="s">
        <v>2313</v>
      </c>
      <c r="F104" s="303" t="s">
        <v>2312</v>
      </c>
      <c r="G104" s="305">
        <v>41099</v>
      </c>
      <c r="I104" s="299">
        <v>724.61637199999996</v>
      </c>
      <c r="J104" s="302">
        <f t="shared" si="36"/>
        <v>724.5</v>
      </c>
      <c r="K104" s="302">
        <f t="shared" si="26"/>
        <v>360.89268079166663</v>
      </c>
      <c r="L104" s="299">
        <v>1035</v>
      </c>
      <c r="M104" s="299">
        <v>7.06</v>
      </c>
      <c r="N104" s="299">
        <v>7.2</v>
      </c>
      <c r="O104" s="299">
        <v>0.41</v>
      </c>
      <c r="P104" s="299">
        <v>-74</v>
      </c>
      <c r="Q104" s="303">
        <v>0.11</v>
      </c>
      <c r="R104" s="303">
        <v>0.11</v>
      </c>
      <c r="S104" s="303">
        <v>0.28999999999999998</v>
      </c>
      <c r="T104" s="303">
        <v>0.1</v>
      </c>
      <c r="W104" s="303">
        <v>32</v>
      </c>
      <c r="Y104" s="306">
        <v>413.64536158333334</v>
      </c>
      <c r="AA104" s="303">
        <v>5.0000000000000001E-3</v>
      </c>
      <c r="AB104" s="303">
        <v>1E-3</v>
      </c>
      <c r="AC104" s="303">
        <v>7.3999999999999996E-2</v>
      </c>
      <c r="AD104" s="303">
        <v>3.2000000000000001E-2</v>
      </c>
      <c r="AE104" s="303">
        <v>50.4</v>
      </c>
      <c r="AF104" s="358">
        <v>0.996</v>
      </c>
      <c r="AG104" s="303">
        <v>1.9</v>
      </c>
      <c r="AH104" s="303">
        <v>7.0000000000000001E-3</v>
      </c>
      <c r="AI104" s="303">
        <v>28.3</v>
      </c>
      <c r="AJ104" s="358">
        <v>0.23499999999999999</v>
      </c>
      <c r="AK104" s="303">
        <v>1E-3</v>
      </c>
      <c r="AL104" s="303">
        <v>40</v>
      </c>
      <c r="AM104" s="303">
        <v>13.3</v>
      </c>
      <c r="AN104" s="303">
        <v>2</v>
      </c>
      <c r="AO104" s="303">
        <v>4.2783054467782131</v>
      </c>
      <c r="AP104" s="303">
        <v>0.25</v>
      </c>
      <c r="AS104" s="303">
        <v>6.6317102929336924</v>
      </c>
      <c r="AT104" s="303">
        <v>7.4532797241672775</v>
      </c>
      <c r="AU104" s="303">
        <v>-5.8329429430627584E-2</v>
      </c>
      <c r="AW104" s="303">
        <v>-18.792535999999998</v>
      </c>
      <c r="AX104" s="303">
        <v>-150.814809</v>
      </c>
    </row>
    <row r="105" spans="1:50" x14ac:dyDescent="0.25">
      <c r="A105" s="304" t="s">
        <v>4137</v>
      </c>
      <c r="B105" s="306">
        <v>657115.58140000002</v>
      </c>
      <c r="C105" s="306">
        <v>6211887.9639999997</v>
      </c>
      <c r="D105" s="303" t="s">
        <v>2179</v>
      </c>
      <c r="E105" s="304" t="s">
        <v>2376</v>
      </c>
      <c r="F105" s="303" t="s">
        <v>2375</v>
      </c>
      <c r="G105" s="305">
        <v>41289</v>
      </c>
      <c r="I105" s="299">
        <v>758.06029539999997</v>
      </c>
      <c r="J105" s="302">
        <f t="shared" si="36"/>
        <v>1486.1</v>
      </c>
      <c r="K105" s="302">
        <f t="shared" si="26"/>
        <v>1563.8597943333336</v>
      </c>
      <c r="L105" s="299">
        <v>2123</v>
      </c>
      <c r="M105" s="299">
        <v>7.05</v>
      </c>
      <c r="N105" s="299">
        <v>6.1</v>
      </c>
      <c r="O105" s="299">
        <v>7.72</v>
      </c>
      <c r="P105" s="299">
        <v>20</v>
      </c>
      <c r="Q105" s="303">
        <v>1.86</v>
      </c>
      <c r="R105" s="303">
        <v>0.34</v>
      </c>
      <c r="S105" s="303">
        <v>0.7</v>
      </c>
      <c r="T105" s="303">
        <v>0.1</v>
      </c>
      <c r="U105" s="303">
        <v>0.31</v>
      </c>
      <c r="W105" s="358">
        <v>752</v>
      </c>
      <c r="Y105" s="306">
        <v>648.81558866666649</v>
      </c>
      <c r="AA105" s="303">
        <v>6.0000000000000001E-3</v>
      </c>
      <c r="AB105" s="303">
        <v>0.01</v>
      </c>
      <c r="AC105" s="303">
        <v>0.39</v>
      </c>
      <c r="AD105" s="303">
        <v>4.0000000000000001E-3</v>
      </c>
      <c r="AE105" s="303">
        <v>146</v>
      </c>
      <c r="AF105" s="303">
        <v>0.112</v>
      </c>
      <c r="AG105" s="303">
        <v>4.4000000000000004</v>
      </c>
      <c r="AH105" s="303">
        <v>1.2E-2</v>
      </c>
      <c r="AI105" s="303">
        <v>73.2</v>
      </c>
      <c r="AJ105" s="358">
        <v>0.28599999999999998</v>
      </c>
      <c r="AK105" s="303">
        <v>1E-3</v>
      </c>
      <c r="AL105" s="358">
        <v>262</v>
      </c>
      <c r="AM105" s="303">
        <v>912</v>
      </c>
      <c r="AN105" s="303">
        <v>5.08</v>
      </c>
      <c r="AO105" s="303">
        <v>10.866895834816662</v>
      </c>
      <c r="AP105" s="303">
        <v>1.649</v>
      </c>
      <c r="AQ105" s="303">
        <v>5.0000000000000001E-3</v>
      </c>
      <c r="AS105" s="303">
        <v>24.816433435211838</v>
      </c>
      <c r="AT105" s="303">
        <v>26.314462187556305</v>
      </c>
      <c r="AU105" s="303">
        <v>-2.9297917317869317E-2</v>
      </c>
      <c r="AW105" s="303">
        <v>-21.23086</v>
      </c>
      <c r="AX105" s="303">
        <v>-165.00593699999999</v>
      </c>
    </row>
    <row r="106" spans="1:50" x14ac:dyDescent="0.25">
      <c r="A106" s="304" t="s">
        <v>2348</v>
      </c>
      <c r="B106" s="306">
        <v>657021.29749999999</v>
      </c>
      <c r="C106" s="306">
        <v>6212180.227</v>
      </c>
      <c r="D106" s="303" t="s">
        <v>2179</v>
      </c>
      <c r="E106" s="304" t="s">
        <v>2348</v>
      </c>
      <c r="F106" s="303" t="s">
        <v>2347</v>
      </c>
      <c r="G106" s="305"/>
      <c r="I106" s="299">
        <v>748.38032639999994</v>
      </c>
      <c r="J106" s="302">
        <f t="shared" si="36"/>
        <v>996.09999999999991</v>
      </c>
      <c r="K106" s="302">
        <f t="shared" si="26"/>
        <v>989.40979783333319</v>
      </c>
      <c r="L106" s="299">
        <v>1423</v>
      </c>
      <c r="M106" s="299">
        <v>7.11</v>
      </c>
      <c r="N106" s="299">
        <v>6</v>
      </c>
      <c r="O106" s="299">
        <v>5.4</v>
      </c>
      <c r="P106" s="299">
        <v>10</v>
      </c>
      <c r="Q106" s="303">
        <v>0.75</v>
      </c>
      <c r="R106" s="303">
        <v>0.21</v>
      </c>
      <c r="S106" s="303">
        <v>0.46</v>
      </c>
      <c r="T106" s="303">
        <v>0.17</v>
      </c>
      <c r="W106" s="303">
        <v>426</v>
      </c>
      <c r="Y106" s="306">
        <v>499.32359566666656</v>
      </c>
      <c r="AA106" s="303">
        <v>2E-3</v>
      </c>
      <c r="AB106" s="303">
        <v>7.0000000000000001E-3</v>
      </c>
      <c r="AC106" s="303">
        <v>0.27500000000000002</v>
      </c>
      <c r="AD106" s="303">
        <v>6.0000000000000001E-3</v>
      </c>
      <c r="AE106" s="303">
        <v>145</v>
      </c>
      <c r="AF106" s="303">
        <v>0.10299999999999999</v>
      </c>
      <c r="AG106" s="303">
        <v>3.8</v>
      </c>
      <c r="AH106" s="303">
        <v>8.9999999999999993E-3</v>
      </c>
      <c r="AI106" s="303">
        <v>69.400000000000006</v>
      </c>
      <c r="AJ106" s="358">
        <v>1.0629999999999999</v>
      </c>
      <c r="AK106" s="303">
        <v>1E-3</v>
      </c>
      <c r="AL106" s="303">
        <v>94.5</v>
      </c>
      <c r="AM106" s="303">
        <v>511</v>
      </c>
      <c r="AN106" s="303">
        <v>5.0599999999999996</v>
      </c>
      <c r="AO106" s="303">
        <v>10.824112780348878</v>
      </c>
      <c r="AP106" s="303">
        <v>1.22</v>
      </c>
      <c r="AQ106" s="303">
        <v>5.0000000000000001E-3</v>
      </c>
      <c r="AS106" s="303">
        <v>17.152782994613766</v>
      </c>
      <c r="AT106" s="303">
        <v>17.065382393690882</v>
      </c>
      <c r="AU106" s="303">
        <v>2.5542164499782346E-3</v>
      </c>
      <c r="AW106" s="303">
        <v>-20.670480999999999</v>
      </c>
      <c r="AX106" s="303">
        <v>-161.56059400000001</v>
      </c>
    </row>
    <row r="107" spans="1:50" x14ac:dyDescent="0.25">
      <c r="A107" s="304" t="s">
        <v>2388</v>
      </c>
      <c r="B107" s="306">
        <v>648758.48372589005</v>
      </c>
      <c r="C107" s="306">
        <v>6217596.0244156299</v>
      </c>
      <c r="D107" s="303" t="s">
        <v>2179</v>
      </c>
      <c r="E107" s="304" t="s">
        <v>2388</v>
      </c>
      <c r="F107" s="303" t="s">
        <v>2387</v>
      </c>
      <c r="G107" s="305">
        <v>41336</v>
      </c>
      <c r="I107" s="299">
        <v>762.39384471999995</v>
      </c>
      <c r="J107" s="302">
        <f t="shared" si="36"/>
        <v>1692.6</v>
      </c>
      <c r="K107" s="302">
        <f t="shared" si="26"/>
        <v>1769.050912125</v>
      </c>
      <c r="L107" s="299">
        <v>2418</v>
      </c>
      <c r="M107" s="299">
        <v>6.88</v>
      </c>
      <c r="N107" s="299">
        <v>5.5</v>
      </c>
      <c r="O107" s="299">
        <v>3.14</v>
      </c>
      <c r="P107" s="299">
        <v>-89</v>
      </c>
      <c r="Q107" s="303">
        <v>0.6</v>
      </c>
      <c r="S107" s="303">
        <v>1.3</v>
      </c>
      <c r="W107" s="358">
        <v>853</v>
      </c>
      <c r="Y107" s="306">
        <v>702.45982425</v>
      </c>
      <c r="AA107" s="303">
        <v>1E-3</v>
      </c>
      <c r="AB107" s="303">
        <v>8.0000000000000002E-3</v>
      </c>
      <c r="AC107" s="303">
        <v>0.29399999999999998</v>
      </c>
      <c r="AD107" s="303">
        <v>4.0000000000000001E-3</v>
      </c>
      <c r="AE107" s="303">
        <v>252</v>
      </c>
      <c r="AF107" s="358">
        <v>1.127</v>
      </c>
      <c r="AG107" s="303">
        <v>5.0999999999999996</v>
      </c>
      <c r="AH107" s="303">
        <v>0.01</v>
      </c>
      <c r="AI107" s="303">
        <v>133</v>
      </c>
      <c r="AJ107" s="358">
        <v>0.498</v>
      </c>
      <c r="AK107" s="303">
        <v>1E-3</v>
      </c>
      <c r="AL107" s="303">
        <v>172</v>
      </c>
      <c r="AN107" s="303">
        <v>6.6</v>
      </c>
      <c r="AO107" s="303">
        <v>14.118407974368102</v>
      </c>
      <c r="AP107" s="303">
        <v>2.11</v>
      </c>
      <c r="AQ107" s="303">
        <v>7.0000000000000001E-3</v>
      </c>
      <c r="AS107" s="303">
        <v>31.128797960912586</v>
      </c>
      <c r="AT107" s="303">
        <v>29.308365278541157</v>
      </c>
      <c r="AU107" s="303">
        <v>3.0121080884601144E-2</v>
      </c>
      <c r="AW107" s="303">
        <v>-23.335585999999999</v>
      </c>
      <c r="AX107" s="303">
        <v>-169.46067099999999</v>
      </c>
    </row>
    <row r="108" spans="1:50" x14ac:dyDescent="0.25">
      <c r="A108" s="310" t="s">
        <v>4209</v>
      </c>
      <c r="B108" s="306">
        <v>625162.28565436997</v>
      </c>
      <c r="C108" s="306">
        <v>6181798.6865245802</v>
      </c>
      <c r="D108" s="303" t="s">
        <v>2179</v>
      </c>
      <c r="E108" s="304" t="s">
        <v>2268</v>
      </c>
      <c r="F108" s="303" t="s">
        <v>2267</v>
      </c>
      <c r="G108" s="305">
        <v>40941</v>
      </c>
      <c r="I108" s="299">
        <v>706.92053639999995</v>
      </c>
      <c r="J108" s="302">
        <f t="shared" si="36"/>
        <v>783.3</v>
      </c>
      <c r="K108" s="302">
        <f>R108+S108+U108+V108+W108+0.5*Y108+AC108+AE108+AF108+AG108+AI108+AL108</f>
        <v>769.19048437499998</v>
      </c>
      <c r="L108" s="299">
        <v>1119</v>
      </c>
      <c r="M108" s="299">
        <v>7.07</v>
      </c>
      <c r="N108" s="299">
        <v>5.8</v>
      </c>
      <c r="O108" s="299">
        <v>0.56000000000000005</v>
      </c>
      <c r="P108" s="299">
        <v>38</v>
      </c>
      <c r="Q108" s="303">
        <v>0.49</v>
      </c>
      <c r="R108" s="303">
        <v>0.37</v>
      </c>
      <c r="S108" s="303">
        <v>0.66</v>
      </c>
      <c r="U108" s="303">
        <v>0.65</v>
      </c>
      <c r="W108" s="303">
        <v>178</v>
      </c>
      <c r="Y108" s="306">
        <v>667.37496874999988</v>
      </c>
      <c r="AA108" s="303">
        <v>6.0000000000000001E-3</v>
      </c>
      <c r="AB108" s="303">
        <v>3.0000000000000001E-3</v>
      </c>
      <c r="AC108" s="303">
        <v>0.1</v>
      </c>
      <c r="AD108" s="303">
        <v>1.9E-2</v>
      </c>
      <c r="AE108" s="303">
        <v>130</v>
      </c>
      <c r="AF108" s="358">
        <v>4.5229999999999997</v>
      </c>
      <c r="AG108" s="303">
        <v>3.1</v>
      </c>
      <c r="AH108" s="303">
        <v>3.2000000000000001E-2</v>
      </c>
      <c r="AI108" s="303">
        <v>82.8</v>
      </c>
      <c r="AJ108" s="358">
        <v>0.55000000000000004</v>
      </c>
      <c r="AK108" s="303">
        <v>1E-3</v>
      </c>
      <c r="AL108" s="303">
        <v>35.299999999999997</v>
      </c>
      <c r="AM108" s="303">
        <v>62</v>
      </c>
      <c r="AN108" s="303">
        <v>4.96</v>
      </c>
      <c r="AO108" s="303">
        <v>10.610197508009968</v>
      </c>
      <c r="AP108" s="303">
        <v>0.69</v>
      </c>
      <c r="AQ108" s="303">
        <v>1E-3</v>
      </c>
      <c r="AS108" s="303">
        <v>14.91377154920297</v>
      </c>
      <c r="AT108" s="303">
        <v>14.682589946808978</v>
      </c>
      <c r="AU108" s="303">
        <v>7.8111494355528515E-3</v>
      </c>
      <c r="AW108" s="303">
        <v>-21.454374000000001</v>
      </c>
      <c r="AX108" s="303">
        <v>-160.53765899999999</v>
      </c>
    </row>
    <row r="109" spans="1:50" x14ac:dyDescent="0.25">
      <c r="A109" s="310" t="s">
        <v>4210</v>
      </c>
      <c r="B109" s="306"/>
      <c r="C109" s="306"/>
      <c r="D109" s="303" t="s">
        <v>2179</v>
      </c>
      <c r="E109" s="304" t="s">
        <v>4139</v>
      </c>
      <c r="F109" s="303" t="s">
        <v>4138</v>
      </c>
      <c r="G109" s="305">
        <v>41719</v>
      </c>
      <c r="J109" s="302">
        <f t="shared" si="36"/>
        <v>840</v>
      </c>
      <c r="K109" s="302">
        <f t="shared" si="26"/>
        <v>746.47169874999986</v>
      </c>
      <c r="L109" s="299">
        <v>1200</v>
      </c>
      <c r="M109" s="299">
        <v>7.09</v>
      </c>
      <c r="N109" s="299">
        <v>5.3</v>
      </c>
      <c r="O109" s="299">
        <v>4.09</v>
      </c>
      <c r="P109" s="299">
        <v>-30.9</v>
      </c>
      <c r="Q109" s="303">
        <v>0.49</v>
      </c>
      <c r="R109" s="303">
        <v>0.38</v>
      </c>
      <c r="S109" s="303">
        <v>0.433</v>
      </c>
      <c r="W109" s="303">
        <v>169</v>
      </c>
      <c r="Y109" s="306">
        <v>663.5613975</v>
      </c>
      <c r="AA109" s="303">
        <v>3.2160759183999998E-3</v>
      </c>
      <c r="AB109" s="303">
        <v>6.0000000000000001E-3</v>
      </c>
      <c r="AC109" s="303">
        <v>0.125</v>
      </c>
      <c r="AD109" s="303">
        <v>1.9E-2</v>
      </c>
      <c r="AE109" s="303">
        <v>121</v>
      </c>
      <c r="AF109" s="358">
        <v>3.3530000000000002</v>
      </c>
      <c r="AG109" s="303">
        <v>2.9</v>
      </c>
      <c r="AH109" s="303">
        <v>3.2000000000000001E-2</v>
      </c>
      <c r="AI109" s="303">
        <v>82.8</v>
      </c>
      <c r="AJ109" s="358">
        <v>0.57699999999999996</v>
      </c>
      <c r="AK109" s="303">
        <v>1E-3</v>
      </c>
      <c r="AL109" s="303">
        <v>34.700000000000003</v>
      </c>
      <c r="AM109" s="303">
        <v>66</v>
      </c>
      <c r="AN109" s="303">
        <v>6.39</v>
      </c>
      <c r="AO109" s="303">
        <v>13.669185902456391</v>
      </c>
      <c r="AP109" s="303">
        <v>0.76200000000000001</v>
      </c>
      <c r="AQ109" s="303">
        <v>5.0999999999999997E-2</v>
      </c>
      <c r="AS109" s="303">
        <v>14.433456359671453</v>
      </c>
      <c r="AT109" s="303">
        <v>14.405338863495111</v>
      </c>
      <c r="AU109" s="303">
        <v>9.7498858599181322E-4</v>
      </c>
      <c r="AW109" s="303">
        <v>-20.250757</v>
      </c>
      <c r="AX109" s="303">
        <v>-163.37194</v>
      </c>
    </row>
    <row r="110" spans="1:50" s="316" customFormat="1" x14ac:dyDescent="0.25">
      <c r="A110" s="320" t="s">
        <v>2268</v>
      </c>
      <c r="B110" s="312"/>
      <c r="C110" s="312"/>
      <c r="D110" s="313"/>
      <c r="E110" s="314"/>
      <c r="G110" s="315" t="s">
        <v>4188</v>
      </c>
      <c r="J110" s="317">
        <f t="shared" ref="J110:U110" si="37">AVERAGE(J108:J109)</f>
        <v>811.65</v>
      </c>
      <c r="K110" s="317">
        <f>AVERAGE(K108:K109)</f>
        <v>757.83109156249998</v>
      </c>
      <c r="L110" s="317">
        <f>AVERAGE(L108:L109)</f>
        <v>1159.5</v>
      </c>
      <c r="M110" s="318">
        <f t="shared" si="37"/>
        <v>7.08</v>
      </c>
      <c r="N110" s="319">
        <f>AVERAGE(N108:N109)</f>
        <v>5.55</v>
      </c>
      <c r="O110" s="318">
        <f t="shared" si="37"/>
        <v>2.3250000000000002</v>
      </c>
      <c r="P110" s="316">
        <f t="shared" si="37"/>
        <v>3.5500000000000007</v>
      </c>
      <c r="Q110" s="313">
        <f t="shared" si="37"/>
        <v>0.49</v>
      </c>
      <c r="R110" s="313">
        <f t="shared" si="37"/>
        <v>0.375</v>
      </c>
      <c r="S110" s="364">
        <f t="shared" si="37"/>
        <v>0.54649999999999999</v>
      </c>
      <c r="T110" s="364"/>
      <c r="U110" s="313">
        <f t="shared" si="37"/>
        <v>0.65</v>
      </c>
      <c r="V110" s="313"/>
      <c r="W110" s="312">
        <f>AVERAGE(W108:W109)</f>
        <v>173.5</v>
      </c>
      <c r="X110" s="313"/>
      <c r="Y110" s="312">
        <f>AVERAGE(Y108:Y109)</f>
        <v>665.468183125</v>
      </c>
      <c r="Z110" s="313"/>
      <c r="AA110" s="364">
        <f>AVERAGE(AA108:AA109)</f>
        <v>4.6080379591999995E-3</v>
      </c>
      <c r="AB110" s="370">
        <f>AVERAGE(AB108:AB109)</f>
        <v>4.5000000000000005E-3</v>
      </c>
      <c r="AC110" s="364">
        <f t="shared" ref="AC110:AQ110" si="38">AVERAGE(AC108:AC109)</f>
        <v>0.1125</v>
      </c>
      <c r="AD110" s="364">
        <f t="shared" si="38"/>
        <v>1.9E-2</v>
      </c>
      <c r="AE110" s="365">
        <f t="shared" si="38"/>
        <v>125.5</v>
      </c>
      <c r="AF110" s="368">
        <f t="shared" si="38"/>
        <v>3.9379999999999997</v>
      </c>
      <c r="AG110" s="365">
        <f t="shared" si="38"/>
        <v>3</v>
      </c>
      <c r="AH110" s="364">
        <f t="shared" si="38"/>
        <v>3.2000000000000001E-2</v>
      </c>
      <c r="AI110" s="365">
        <f t="shared" si="38"/>
        <v>82.8</v>
      </c>
      <c r="AJ110" s="368">
        <f t="shared" si="38"/>
        <v>0.5635</v>
      </c>
      <c r="AK110" s="364">
        <f t="shared" si="38"/>
        <v>1E-3</v>
      </c>
      <c r="AL110" s="312">
        <f t="shared" si="38"/>
        <v>35</v>
      </c>
      <c r="AM110" s="312">
        <f t="shared" si="38"/>
        <v>64</v>
      </c>
      <c r="AN110" s="364">
        <f t="shared" si="38"/>
        <v>5.6749999999999998</v>
      </c>
      <c r="AO110" s="364">
        <f t="shared" si="38"/>
        <v>12.139691705233179</v>
      </c>
      <c r="AP110" s="364">
        <f t="shared" si="38"/>
        <v>0.72599999999999998</v>
      </c>
      <c r="AQ110" s="364">
        <f t="shared" si="38"/>
        <v>2.5999999999999999E-2</v>
      </c>
      <c r="AR110" s="313"/>
      <c r="AS110" s="313"/>
      <c r="AT110" s="313"/>
      <c r="AU110" s="313"/>
      <c r="AV110" s="313"/>
      <c r="AW110" s="313"/>
      <c r="AX110" s="313"/>
    </row>
    <row r="111" spans="1:50" x14ac:dyDescent="0.25">
      <c r="A111" s="304" t="s">
        <v>2362</v>
      </c>
      <c r="B111" s="306">
        <v>654791.17520000006</v>
      </c>
      <c r="C111" s="306">
        <v>6205919.0499999998</v>
      </c>
      <c r="D111" s="303" t="s">
        <v>2179</v>
      </c>
      <c r="E111" s="304" t="s">
        <v>2362</v>
      </c>
      <c r="F111" s="303" t="s">
        <v>2361</v>
      </c>
      <c r="G111" s="305">
        <v>41316</v>
      </c>
      <c r="I111" s="299">
        <v>753.39526539999997</v>
      </c>
      <c r="J111" s="302">
        <f>0.7*L111</f>
        <v>3114.2999999999997</v>
      </c>
      <c r="K111" s="302">
        <f t="shared" si="26"/>
        <v>3220.7709253333328</v>
      </c>
      <c r="L111" s="299">
        <v>4449</v>
      </c>
      <c r="M111" s="299">
        <v>7.25</v>
      </c>
      <c r="N111" s="299">
        <v>1.9</v>
      </c>
      <c r="O111" s="299">
        <v>1.45</v>
      </c>
      <c r="P111" s="299">
        <v>-183</v>
      </c>
      <c r="Q111" s="303">
        <v>1.02</v>
      </c>
      <c r="S111" s="303">
        <v>1.5</v>
      </c>
      <c r="T111" s="303">
        <v>0.09</v>
      </c>
      <c r="W111" s="358">
        <v>1521</v>
      </c>
      <c r="Y111" s="306">
        <v>1155.2578506666666</v>
      </c>
      <c r="AA111" s="303">
        <v>1.2E-2</v>
      </c>
      <c r="AB111" s="359">
        <v>1.6E-2</v>
      </c>
      <c r="AC111" s="303">
        <v>0.49399999999999999</v>
      </c>
      <c r="AD111" s="303">
        <v>2.5999999999999999E-2</v>
      </c>
      <c r="AE111" s="303">
        <v>93.2</v>
      </c>
      <c r="AF111" s="303">
        <v>4.8000000000000001E-2</v>
      </c>
      <c r="AG111" s="303">
        <v>7.7</v>
      </c>
      <c r="AH111" s="303">
        <v>0.06</v>
      </c>
      <c r="AI111" s="303">
        <v>63.2</v>
      </c>
      <c r="AJ111" s="358">
        <v>0.18</v>
      </c>
      <c r="AK111" s="303">
        <v>1E-3</v>
      </c>
      <c r="AL111" s="358">
        <v>956</v>
      </c>
      <c r="AM111" s="303">
        <v>1923</v>
      </c>
      <c r="AN111" s="303">
        <v>2.9</v>
      </c>
      <c r="AO111" s="303">
        <v>6.2035428978284086</v>
      </c>
      <c r="AP111" s="303">
        <v>1.1200000000000001</v>
      </c>
      <c r="AQ111" s="303">
        <v>5.2999999999999999E-2</v>
      </c>
      <c r="AS111" s="303">
        <v>51.63043301075237</v>
      </c>
      <c r="AT111" s="303">
        <v>50.642466730060676</v>
      </c>
      <c r="AU111" s="303">
        <v>9.6600984541893847E-3</v>
      </c>
      <c r="AW111" s="303">
        <v>-18.739633000000001</v>
      </c>
      <c r="AX111" s="303">
        <v>-157.095787</v>
      </c>
    </row>
    <row r="112" spans="1:50" x14ac:dyDescent="0.25">
      <c r="A112" s="310" t="s">
        <v>4211</v>
      </c>
      <c r="B112" s="306">
        <v>655531.2365</v>
      </c>
      <c r="C112" s="306">
        <v>6206142.1579999998</v>
      </c>
      <c r="D112" s="303" t="s">
        <v>2179</v>
      </c>
      <c r="E112" s="304" t="s">
        <v>2360</v>
      </c>
      <c r="F112" s="303" t="s">
        <v>2359</v>
      </c>
      <c r="G112" s="305">
        <v>41316</v>
      </c>
      <c r="I112" s="299">
        <v>775.12893459999998</v>
      </c>
      <c r="J112" s="302">
        <f>0.7*L112</f>
        <v>3127.6</v>
      </c>
      <c r="K112" s="302">
        <f t="shared" si="26"/>
        <v>3348.135789583333</v>
      </c>
      <c r="L112" s="299">
        <v>4468</v>
      </c>
      <c r="M112" s="299">
        <v>6.91</v>
      </c>
      <c r="N112" s="299">
        <v>4.7</v>
      </c>
      <c r="O112" s="299">
        <v>1.1100000000000001</v>
      </c>
      <c r="P112" s="299">
        <v>-76</v>
      </c>
      <c r="Q112" s="303">
        <v>1.1100000000000001</v>
      </c>
      <c r="S112" s="303">
        <v>0.75</v>
      </c>
      <c r="U112" s="303">
        <v>3.2</v>
      </c>
      <c r="W112" s="358">
        <v>1774</v>
      </c>
      <c r="Y112" s="306">
        <v>851.69757916666651</v>
      </c>
      <c r="AA112" s="303">
        <v>1E-3</v>
      </c>
      <c r="AB112" s="359">
        <v>3.4000000000000002E-2</v>
      </c>
      <c r="AC112" s="303">
        <v>0.42199999999999999</v>
      </c>
      <c r="AD112" s="303">
        <v>4.0000000000000001E-3</v>
      </c>
      <c r="AE112" s="303">
        <v>123</v>
      </c>
      <c r="AF112" s="358">
        <v>0.61499999999999999</v>
      </c>
      <c r="AG112" s="303">
        <v>6.2</v>
      </c>
      <c r="AH112" s="303">
        <v>7.8E-2</v>
      </c>
      <c r="AI112" s="303">
        <v>40.1</v>
      </c>
      <c r="AJ112" s="358">
        <v>0.14499999999999999</v>
      </c>
      <c r="AK112" s="303">
        <v>1E-3</v>
      </c>
      <c r="AL112" s="358">
        <v>974</v>
      </c>
      <c r="AM112" s="303">
        <v>2119</v>
      </c>
      <c r="AN112" s="303">
        <v>2.64</v>
      </c>
      <c r="AO112" s="303">
        <v>5.6473631897472414</v>
      </c>
      <c r="AP112" s="303">
        <v>1.65</v>
      </c>
      <c r="AQ112" s="303">
        <v>2.1000000000000001E-2</v>
      </c>
      <c r="AS112" s="303">
        <v>51.96159240712084</v>
      </c>
      <c r="AT112" s="303">
        <v>50.96569737253327</v>
      </c>
      <c r="AU112" s="303">
        <v>9.675714154327518E-3</v>
      </c>
      <c r="AW112" s="303">
        <v>-21.452438000000001</v>
      </c>
      <c r="AX112" s="303">
        <v>-167.20436799999999</v>
      </c>
    </row>
    <row r="113" spans="1:50" x14ac:dyDescent="0.25">
      <c r="A113" s="310" t="s">
        <v>4212</v>
      </c>
      <c r="B113" s="306"/>
      <c r="C113" s="306"/>
      <c r="D113" s="303" t="s">
        <v>2179</v>
      </c>
      <c r="E113" s="304" t="s">
        <v>4141</v>
      </c>
      <c r="F113" s="303" t="s">
        <v>4140</v>
      </c>
      <c r="G113" s="305">
        <v>41715</v>
      </c>
      <c r="J113" s="302">
        <f>0.7*L113</f>
        <v>3153.5</v>
      </c>
      <c r="K113" s="302">
        <f t="shared" si="26"/>
        <v>3348.4191931249998</v>
      </c>
      <c r="L113" s="299">
        <v>4505</v>
      </c>
      <c r="M113" s="299">
        <v>6.93</v>
      </c>
      <c r="N113" s="299">
        <v>4.8</v>
      </c>
      <c r="O113" s="299">
        <v>0.79</v>
      </c>
      <c r="P113" s="299">
        <v>53.5</v>
      </c>
      <c r="Q113" s="303">
        <v>2.85</v>
      </c>
      <c r="S113" s="303">
        <v>0.874</v>
      </c>
      <c r="W113" s="358">
        <v>1782</v>
      </c>
      <c r="Y113" s="306">
        <v>903.81638624999982</v>
      </c>
      <c r="AA113" s="303">
        <v>2.8558061583999999E-3</v>
      </c>
      <c r="AB113" s="303">
        <v>8.0000000000000002E-3</v>
      </c>
      <c r="AC113" s="303">
        <v>0.52600000000000002</v>
      </c>
      <c r="AD113" s="303">
        <v>5.0000000000000001E-3</v>
      </c>
      <c r="AE113" s="303">
        <v>130</v>
      </c>
      <c r="AF113" s="303">
        <v>0.24099999999999999</v>
      </c>
      <c r="AG113" s="303">
        <v>6.37</v>
      </c>
      <c r="AH113" s="303">
        <v>6.9000000000000006E-2</v>
      </c>
      <c r="AI113" s="303">
        <v>48.5</v>
      </c>
      <c r="AJ113" s="358">
        <v>0.20699999999999999</v>
      </c>
      <c r="AK113" s="303">
        <v>1E-3</v>
      </c>
      <c r="AL113" s="358">
        <v>928</v>
      </c>
      <c r="AM113" s="303">
        <v>756</v>
      </c>
      <c r="AN113" s="303">
        <v>3.66</v>
      </c>
      <c r="AO113" s="303">
        <v>7.8292989676041307</v>
      </c>
      <c r="AP113" s="303">
        <v>1.91</v>
      </c>
      <c r="AQ113" s="303">
        <v>1.2E-2</v>
      </c>
      <c r="AS113" s="303">
        <v>51.005445319209812</v>
      </c>
      <c r="AT113" s="303">
        <v>51.938271550693692</v>
      </c>
      <c r="AU113" s="303">
        <v>-9.0615169128073266E-3</v>
      </c>
      <c r="AW113" s="303">
        <v>-21.561450000000001</v>
      </c>
      <c r="AX113" s="303">
        <v>-169.563804</v>
      </c>
    </row>
    <row r="114" spans="1:50" s="316" customFormat="1" x14ac:dyDescent="0.25">
      <c r="A114" s="320" t="s">
        <v>2360</v>
      </c>
      <c r="B114" s="312"/>
      <c r="C114" s="312"/>
      <c r="D114" s="313"/>
      <c r="E114" s="314"/>
      <c r="G114" s="315" t="s">
        <v>4188</v>
      </c>
      <c r="J114" s="317">
        <f t="shared" ref="J114:U114" si="39">AVERAGE(J112:J113)</f>
        <v>3140.55</v>
      </c>
      <c r="K114" s="317">
        <f>AVERAGE(K112:K113)</f>
        <v>3348.2774913541662</v>
      </c>
      <c r="L114" s="317">
        <f>AVERAGE(L112:L113)</f>
        <v>4486.5</v>
      </c>
      <c r="M114" s="318">
        <f t="shared" si="39"/>
        <v>6.92</v>
      </c>
      <c r="N114" s="319">
        <f>AVERAGE(N112:N113)</f>
        <v>4.75</v>
      </c>
      <c r="O114" s="318">
        <f t="shared" si="39"/>
        <v>0.95000000000000007</v>
      </c>
      <c r="P114" s="316">
        <f t="shared" si="39"/>
        <v>-11.25</v>
      </c>
      <c r="Q114" s="313">
        <f t="shared" si="39"/>
        <v>1.98</v>
      </c>
      <c r="R114" s="313"/>
      <c r="S114" s="364">
        <f t="shared" si="39"/>
        <v>0.81200000000000006</v>
      </c>
      <c r="T114" s="364"/>
      <c r="U114" s="313">
        <f t="shared" si="39"/>
        <v>3.2</v>
      </c>
      <c r="V114" s="313"/>
      <c r="W114" s="366">
        <f>AVERAGE(W112:W113)</f>
        <v>1778</v>
      </c>
      <c r="X114" s="313"/>
      <c r="Y114" s="312">
        <f>AVERAGE(Y112:Y113)</f>
        <v>877.75698270833323</v>
      </c>
      <c r="Z114" s="313"/>
      <c r="AA114" s="364">
        <f>AVERAGE(AA112:AA113)</f>
        <v>1.9279030792E-3</v>
      </c>
      <c r="AB114" s="372">
        <f>AVERAGE(AB112:AB113)</f>
        <v>2.1000000000000001E-2</v>
      </c>
      <c r="AC114" s="364">
        <f t="shared" ref="AC114:AQ114" si="40">AVERAGE(AC112:AC113)</f>
        <v>0.47399999999999998</v>
      </c>
      <c r="AD114" s="364">
        <f t="shared" si="40"/>
        <v>4.5000000000000005E-3</v>
      </c>
      <c r="AE114" s="365">
        <f t="shared" si="40"/>
        <v>126.5</v>
      </c>
      <c r="AF114" s="368">
        <f t="shared" si="40"/>
        <v>0.42799999999999999</v>
      </c>
      <c r="AG114" s="365">
        <f t="shared" si="40"/>
        <v>6.2850000000000001</v>
      </c>
      <c r="AH114" s="364">
        <f t="shared" si="40"/>
        <v>7.350000000000001E-2</v>
      </c>
      <c r="AI114" s="365">
        <f t="shared" si="40"/>
        <v>44.3</v>
      </c>
      <c r="AJ114" s="368">
        <f t="shared" si="40"/>
        <v>0.17599999999999999</v>
      </c>
      <c r="AK114" s="364">
        <f t="shared" si="40"/>
        <v>1E-3</v>
      </c>
      <c r="AL114" s="366">
        <f t="shared" si="40"/>
        <v>951</v>
      </c>
      <c r="AM114" s="312">
        <f t="shared" si="40"/>
        <v>1437.5</v>
      </c>
      <c r="AN114" s="364">
        <f t="shared" si="40"/>
        <v>3.1500000000000004</v>
      </c>
      <c r="AO114" s="364">
        <f t="shared" si="40"/>
        <v>6.738331078675686</v>
      </c>
      <c r="AP114" s="364">
        <f t="shared" si="40"/>
        <v>1.7799999999999998</v>
      </c>
      <c r="AQ114" s="364">
        <f t="shared" si="40"/>
        <v>1.6500000000000001E-2</v>
      </c>
      <c r="AR114" s="313"/>
      <c r="AS114" s="313"/>
      <c r="AT114" s="313"/>
      <c r="AU114" s="313"/>
      <c r="AV114" s="313"/>
      <c r="AW114" s="313"/>
      <c r="AX114" s="313"/>
    </row>
    <row r="115" spans="1:50" x14ac:dyDescent="0.25">
      <c r="A115" s="310" t="s">
        <v>4219</v>
      </c>
      <c r="B115" s="306">
        <v>659290.57570000004</v>
      </c>
      <c r="C115" s="306">
        <v>6196995.4510000004</v>
      </c>
      <c r="D115" s="303" t="s">
        <v>2179</v>
      </c>
      <c r="E115" s="304" t="s">
        <v>2398</v>
      </c>
      <c r="F115" s="303" t="s">
        <v>2397</v>
      </c>
      <c r="G115" s="305">
        <v>41287</v>
      </c>
      <c r="H115" s="299">
        <v>593</v>
      </c>
      <c r="I115" s="299">
        <v>735.1475901</v>
      </c>
      <c r="J115" s="302">
        <f>0.7*L115</f>
        <v>2793</v>
      </c>
      <c r="K115" s="302">
        <f t="shared" si="26"/>
        <v>2696.4106118750001</v>
      </c>
      <c r="L115" s="299">
        <v>3990</v>
      </c>
      <c r="M115" s="299">
        <v>7.61</v>
      </c>
      <c r="N115" s="299">
        <v>7.4</v>
      </c>
      <c r="O115" s="299">
        <v>1.63</v>
      </c>
      <c r="P115" s="299">
        <v>-49</v>
      </c>
      <c r="Q115" s="303">
        <v>0.32</v>
      </c>
      <c r="R115" s="303">
        <v>0.86</v>
      </c>
      <c r="S115" s="303">
        <v>6.56</v>
      </c>
      <c r="T115" s="303">
        <v>0.12</v>
      </c>
      <c r="U115" s="303">
        <v>2</v>
      </c>
      <c r="W115" s="358">
        <v>1000</v>
      </c>
      <c r="Y115" s="306">
        <v>1323.3092237499998</v>
      </c>
      <c r="AA115" s="303">
        <v>2E-3</v>
      </c>
      <c r="AB115" s="359">
        <v>1.0999999999999999E-2</v>
      </c>
      <c r="AC115" s="303">
        <v>0.625</v>
      </c>
      <c r="AD115" s="303">
        <v>1E-3</v>
      </c>
      <c r="AE115" s="303">
        <v>4.4000000000000004</v>
      </c>
      <c r="AF115" s="303">
        <v>1.0999999999999999E-2</v>
      </c>
      <c r="AG115" s="303">
        <v>4.9000000000000004</v>
      </c>
      <c r="AH115" s="303">
        <v>0.03</v>
      </c>
      <c r="AI115" s="303">
        <v>1.4</v>
      </c>
      <c r="AJ115" s="303">
        <v>5.0000000000000001E-3</v>
      </c>
      <c r="AK115" s="303">
        <v>1E-3</v>
      </c>
      <c r="AL115" s="358">
        <v>1014</v>
      </c>
      <c r="AM115" s="303">
        <v>1546</v>
      </c>
      <c r="AN115" s="303">
        <v>2.9</v>
      </c>
      <c r="AO115" s="303">
        <v>6.2035428978284086</v>
      </c>
      <c r="AP115" s="303">
        <v>7.6999999999999999E-2</v>
      </c>
      <c r="AQ115" s="303">
        <v>8.9999999999999993E-3</v>
      </c>
      <c r="AS115" s="303">
        <v>44.566192611394911</v>
      </c>
      <c r="AT115" s="303">
        <v>42.724111572262196</v>
      </c>
      <c r="AU115" s="303">
        <v>2.1102928399207001E-2</v>
      </c>
      <c r="AW115" s="303">
        <v>-23.982033999999999</v>
      </c>
      <c r="AX115" s="303">
        <v>-175.86490599999999</v>
      </c>
    </row>
    <row r="116" spans="1:50" x14ac:dyDescent="0.25">
      <c r="A116" s="310" t="s">
        <v>4220</v>
      </c>
      <c r="B116" s="306"/>
      <c r="C116" s="306"/>
      <c r="D116" s="303" t="s">
        <v>2179</v>
      </c>
      <c r="E116" s="304" t="s">
        <v>3991</v>
      </c>
      <c r="F116" s="303" t="s">
        <v>4020</v>
      </c>
      <c r="G116" s="305">
        <v>41711</v>
      </c>
      <c r="H116" s="299">
        <v>593</v>
      </c>
      <c r="J116" s="302">
        <f>0.7*L116</f>
        <v>2832.2</v>
      </c>
      <c r="K116" s="302">
        <f t="shared" si="26"/>
        <v>3028.9033458333333</v>
      </c>
      <c r="L116" s="299">
        <v>4046</v>
      </c>
      <c r="M116" s="299">
        <v>7.54</v>
      </c>
      <c r="N116" s="299">
        <v>6.2</v>
      </c>
      <c r="O116" s="299">
        <v>1.67</v>
      </c>
      <c r="P116" s="299">
        <v>74</v>
      </c>
      <c r="Q116" s="303">
        <v>2</v>
      </c>
      <c r="R116" s="303">
        <v>0.41799999999999998</v>
      </c>
      <c r="S116" s="303">
        <v>7.2549999999999999</v>
      </c>
      <c r="W116" s="358">
        <v>1208</v>
      </c>
      <c r="Y116" s="306">
        <v>1500.0046916666668</v>
      </c>
      <c r="AA116" s="303">
        <v>2.1623769603999997E-3</v>
      </c>
      <c r="AB116" s="359">
        <v>1.4E-2</v>
      </c>
      <c r="AC116" s="303">
        <v>0.627</v>
      </c>
      <c r="AD116" s="303">
        <v>1E-3</v>
      </c>
      <c r="AE116" s="303">
        <v>1.3</v>
      </c>
      <c r="AF116" s="303">
        <v>4.1000000000000002E-2</v>
      </c>
      <c r="AG116" s="303">
        <v>1.8</v>
      </c>
      <c r="AH116" s="303">
        <v>0.15</v>
      </c>
      <c r="AI116" s="303">
        <v>0.46</v>
      </c>
      <c r="AJ116" s="303">
        <v>3.0000000000000001E-3</v>
      </c>
      <c r="AK116" s="303">
        <v>1E-3</v>
      </c>
      <c r="AL116" s="358">
        <v>1059</v>
      </c>
      <c r="AM116" s="303">
        <v>455</v>
      </c>
      <c r="AN116" s="303">
        <v>3.26</v>
      </c>
      <c r="AO116" s="303">
        <v>6.9736378782484874</v>
      </c>
      <c r="AP116" s="303">
        <v>2.5000000000000001E-2</v>
      </c>
      <c r="AQ116" s="303">
        <v>8.0000000000000002E-3</v>
      </c>
      <c r="AS116" s="303">
        <v>46.212256445658696</v>
      </c>
      <c r="AT116" s="303">
        <v>49.937782882947353</v>
      </c>
      <c r="AU116" s="303">
        <v>-3.8747008979956372E-2</v>
      </c>
      <c r="AW116" s="303">
        <v>-23.256343000000001</v>
      </c>
      <c r="AX116" s="303">
        <v>-180.08328900000001</v>
      </c>
    </row>
    <row r="117" spans="1:50" s="316" customFormat="1" x14ac:dyDescent="0.25">
      <c r="A117" s="314" t="s">
        <v>2398</v>
      </c>
      <c r="B117" s="312"/>
      <c r="C117" s="312"/>
      <c r="D117" s="313"/>
      <c r="E117" s="314"/>
      <c r="G117" s="315" t="s">
        <v>4188</v>
      </c>
      <c r="J117" s="317">
        <f t="shared" ref="J117:U117" si="41">AVERAGE(J115:J116)</f>
        <v>2812.6</v>
      </c>
      <c r="K117" s="317">
        <f>AVERAGE(K115:K116)</f>
        <v>2862.6569788541665</v>
      </c>
      <c r="L117" s="317">
        <f>AVERAGE(L115:L116)</f>
        <v>4018</v>
      </c>
      <c r="M117" s="318">
        <f t="shared" si="41"/>
        <v>7.5750000000000002</v>
      </c>
      <c r="N117" s="319">
        <f>AVERAGE(N115:N116)</f>
        <v>6.8000000000000007</v>
      </c>
      <c r="O117" s="318">
        <f t="shared" si="41"/>
        <v>1.65</v>
      </c>
      <c r="P117" s="316">
        <f t="shared" si="41"/>
        <v>12.5</v>
      </c>
      <c r="Q117" s="313">
        <f t="shared" si="41"/>
        <v>1.1599999999999999</v>
      </c>
      <c r="R117" s="313">
        <f t="shared" si="41"/>
        <v>0.63900000000000001</v>
      </c>
      <c r="S117" s="364">
        <f t="shared" si="41"/>
        <v>6.9074999999999998</v>
      </c>
      <c r="T117" s="364"/>
      <c r="U117" s="313">
        <f t="shared" si="41"/>
        <v>2</v>
      </c>
      <c r="V117" s="313"/>
      <c r="W117" s="366">
        <f>AVERAGE(W115:W116)</f>
        <v>1104</v>
      </c>
      <c r="X117" s="313"/>
      <c r="Y117" s="312">
        <f>AVERAGE(Y115:Y116)</f>
        <v>1411.6569577083333</v>
      </c>
      <c r="Z117" s="313"/>
      <c r="AA117" s="364">
        <f>AVERAGE(AA115:AA116)</f>
        <v>2.0811884801999999E-3</v>
      </c>
      <c r="AB117" s="372">
        <f>AVERAGE(AB115:AB116)</f>
        <v>1.2500000000000001E-2</v>
      </c>
      <c r="AC117" s="364">
        <f t="shared" ref="AC117:AQ117" si="42">AVERAGE(AC115:AC116)</f>
        <v>0.626</v>
      </c>
      <c r="AD117" s="364">
        <f t="shared" si="42"/>
        <v>1E-3</v>
      </c>
      <c r="AE117" s="365">
        <f t="shared" si="42"/>
        <v>2.85</v>
      </c>
      <c r="AF117" s="364">
        <f t="shared" si="42"/>
        <v>2.6000000000000002E-2</v>
      </c>
      <c r="AG117" s="365">
        <f t="shared" si="42"/>
        <v>3.35</v>
      </c>
      <c r="AH117" s="364">
        <f t="shared" si="42"/>
        <v>0.09</v>
      </c>
      <c r="AI117" s="365">
        <f t="shared" si="42"/>
        <v>0.92999999999999994</v>
      </c>
      <c r="AJ117" s="364">
        <f t="shared" si="42"/>
        <v>4.0000000000000001E-3</v>
      </c>
      <c r="AK117" s="364">
        <f t="shared" si="42"/>
        <v>1E-3</v>
      </c>
      <c r="AL117" s="366">
        <f t="shared" si="42"/>
        <v>1036.5</v>
      </c>
      <c r="AM117" s="312">
        <f t="shared" si="42"/>
        <v>1000.5</v>
      </c>
      <c r="AN117" s="364">
        <f t="shared" si="42"/>
        <v>3.08</v>
      </c>
      <c r="AO117" s="364">
        <f t="shared" si="42"/>
        <v>6.5885903880384475</v>
      </c>
      <c r="AP117" s="364">
        <f t="shared" si="42"/>
        <v>5.1000000000000004E-2</v>
      </c>
      <c r="AQ117" s="364">
        <f t="shared" si="42"/>
        <v>8.5000000000000006E-3</v>
      </c>
      <c r="AR117" s="313"/>
      <c r="AS117" s="313"/>
      <c r="AT117" s="313"/>
      <c r="AU117" s="313"/>
      <c r="AV117" s="313"/>
      <c r="AW117" s="313"/>
      <c r="AX117" s="313"/>
    </row>
    <row r="118" spans="1:50" x14ac:dyDescent="0.25">
      <c r="A118" s="304" t="s">
        <v>2254</v>
      </c>
      <c r="B118" s="306">
        <v>678436.13725838996</v>
      </c>
      <c r="C118" s="306">
        <v>6209124.3587647602</v>
      </c>
      <c r="D118" s="303" t="s">
        <v>2179</v>
      </c>
      <c r="E118" s="304" t="s">
        <v>2254</v>
      </c>
      <c r="F118" s="303" t="s">
        <v>2253</v>
      </c>
      <c r="G118" s="305">
        <v>40877</v>
      </c>
      <c r="I118" s="299">
        <v>707.83811323999998</v>
      </c>
      <c r="J118" s="302">
        <f t="shared" ref="J118:J124" si="43">0.7*L118</f>
        <v>228.89999999999998</v>
      </c>
      <c r="K118" s="302">
        <f t="shared" si="26"/>
        <v>228.47706687499993</v>
      </c>
      <c r="L118" s="299">
        <v>327</v>
      </c>
      <c r="M118" s="299">
        <v>6.68</v>
      </c>
      <c r="N118" s="299">
        <v>5.7</v>
      </c>
      <c r="O118" s="299">
        <v>2.74</v>
      </c>
      <c r="P118" s="299">
        <v>81</v>
      </c>
      <c r="Q118" s="303">
        <v>0.16</v>
      </c>
      <c r="R118" s="359">
        <v>1.85</v>
      </c>
      <c r="S118" s="303">
        <v>2.6</v>
      </c>
      <c r="T118" s="303" t="s">
        <v>33</v>
      </c>
      <c r="U118" s="303">
        <v>0.27</v>
      </c>
      <c r="W118" s="303">
        <v>49.9</v>
      </c>
      <c r="Y118" s="306">
        <v>194.49213374999994</v>
      </c>
      <c r="AA118" s="303">
        <v>1E-3</v>
      </c>
      <c r="AB118" s="303">
        <v>6.0000000000000001E-3</v>
      </c>
      <c r="AC118" s="303">
        <v>8.7999999999999995E-2</v>
      </c>
      <c r="AD118" s="303">
        <v>3.5999999999999997E-2</v>
      </c>
      <c r="AE118" s="303">
        <v>40.4</v>
      </c>
      <c r="AF118" s="303">
        <v>0.123</v>
      </c>
      <c r="AG118" s="303">
        <v>4.2</v>
      </c>
      <c r="AH118" s="303">
        <v>3.5000000000000003E-2</v>
      </c>
      <c r="AI118" s="303">
        <v>18.600000000000001</v>
      </c>
      <c r="AJ118" s="358">
        <v>9.2999999999999999E-2</v>
      </c>
      <c r="AK118" s="303">
        <v>1E-3</v>
      </c>
      <c r="AL118" s="303">
        <v>13.2</v>
      </c>
      <c r="AM118" s="303">
        <v>23.4</v>
      </c>
      <c r="AN118" s="303">
        <v>5.36</v>
      </c>
      <c r="AO118" s="303">
        <v>11.465858597365612</v>
      </c>
      <c r="AP118" s="303">
        <v>9.2999999999999999E-2</v>
      </c>
      <c r="AQ118" s="303">
        <v>1.2000000000000004E-2</v>
      </c>
      <c r="AS118" s="303">
        <v>4.2277820945044313</v>
      </c>
      <c r="AT118" s="303">
        <v>4.3083370155127376</v>
      </c>
      <c r="AU118" s="303">
        <v>-9.4369490362165628E-3</v>
      </c>
      <c r="AW118" s="303">
        <v>-21.741562999999999</v>
      </c>
      <c r="AX118" s="303">
        <v>-166.16361900000001</v>
      </c>
    </row>
    <row r="119" spans="1:50" x14ac:dyDescent="0.25">
      <c r="A119" s="304" t="s">
        <v>2280</v>
      </c>
      <c r="B119" s="306">
        <v>627988.16530097998</v>
      </c>
      <c r="C119" s="306">
        <v>6179759.3264799602</v>
      </c>
      <c r="D119" s="303" t="s">
        <v>2179</v>
      </c>
      <c r="E119" s="304" t="s">
        <v>2280</v>
      </c>
      <c r="F119" s="303" t="s">
        <v>2279</v>
      </c>
      <c r="G119" s="305">
        <v>40937</v>
      </c>
      <c r="I119" s="299">
        <v>701.21339889000001</v>
      </c>
      <c r="J119" s="302">
        <f t="shared" si="43"/>
        <v>632.09999999999991</v>
      </c>
      <c r="K119" s="302">
        <f t="shared" si="26"/>
        <v>514.59205762499994</v>
      </c>
      <c r="L119" s="299">
        <v>903</v>
      </c>
      <c r="M119" s="299">
        <v>7.13</v>
      </c>
      <c r="N119" s="299">
        <v>5.2</v>
      </c>
      <c r="O119" s="299">
        <v>1.03</v>
      </c>
      <c r="P119" s="299">
        <v>-82</v>
      </c>
      <c r="Q119" s="303">
        <v>0.17</v>
      </c>
      <c r="R119" s="303">
        <v>0.34</v>
      </c>
      <c r="S119" s="303">
        <v>0.26</v>
      </c>
      <c r="U119" s="303">
        <v>0.78</v>
      </c>
      <c r="W119" s="303">
        <v>38.1</v>
      </c>
      <c r="Y119" s="306">
        <v>589.57811524999977</v>
      </c>
      <c r="AA119" s="303">
        <v>1E-3</v>
      </c>
      <c r="AB119" s="359">
        <v>1.2E-2</v>
      </c>
      <c r="AC119" s="303">
        <v>4.5999999999999999E-2</v>
      </c>
      <c r="AD119" s="303">
        <v>7.1999999999999995E-2</v>
      </c>
      <c r="AE119" s="303">
        <v>108</v>
      </c>
      <c r="AF119" s="358">
        <v>1.377</v>
      </c>
      <c r="AG119" s="303">
        <v>2.6</v>
      </c>
      <c r="AH119" s="303">
        <v>2.8000000000000001E-2</v>
      </c>
      <c r="AI119" s="303">
        <v>59.6</v>
      </c>
      <c r="AJ119" s="358">
        <v>0.185</v>
      </c>
      <c r="AK119" s="303">
        <v>1E-3</v>
      </c>
      <c r="AL119" s="303">
        <v>8.6999999999999993</v>
      </c>
      <c r="AM119" s="303">
        <v>14.3</v>
      </c>
      <c r="AN119" s="303">
        <v>7.14</v>
      </c>
      <c r="AO119" s="303">
        <v>15.27355044499822</v>
      </c>
      <c r="AP119" s="303">
        <v>0.54</v>
      </c>
      <c r="AQ119" s="303">
        <v>1E-3</v>
      </c>
      <c r="AS119" s="303">
        <v>10.737475085073431</v>
      </c>
      <c r="AT119" s="303">
        <v>10.487796899859116</v>
      </c>
      <c r="AU119" s="303">
        <v>1.1763250213780847E-2</v>
      </c>
      <c r="AW119" s="303">
        <v>-20.636289000000001</v>
      </c>
      <c r="AX119" s="303">
        <v>-161.16220300000001</v>
      </c>
    </row>
    <row r="120" spans="1:50" x14ac:dyDescent="0.25">
      <c r="A120" s="304" t="s">
        <v>2262</v>
      </c>
      <c r="B120" s="306">
        <v>678404.41524374997</v>
      </c>
      <c r="C120" s="306">
        <v>6161891.0159270205</v>
      </c>
      <c r="D120" s="303" t="s">
        <v>2179</v>
      </c>
      <c r="E120" s="304" t="s">
        <v>2262</v>
      </c>
      <c r="F120" s="303" t="s">
        <v>2261</v>
      </c>
      <c r="G120" s="305">
        <v>40951</v>
      </c>
      <c r="I120" s="299">
        <v>749.41190925000001</v>
      </c>
      <c r="J120" s="302">
        <f t="shared" si="43"/>
        <v>215.6</v>
      </c>
      <c r="K120" s="302">
        <f t="shared" si="26"/>
        <v>2295.3208387499999</v>
      </c>
      <c r="L120" s="299">
        <v>308</v>
      </c>
      <c r="M120" s="299">
        <v>6.58</v>
      </c>
      <c r="N120" s="299">
        <v>4.9000000000000004</v>
      </c>
      <c r="O120" s="299">
        <v>1.58</v>
      </c>
      <c r="P120" s="299">
        <v>39</v>
      </c>
      <c r="Q120" s="303">
        <v>2.2250000000000001</v>
      </c>
      <c r="R120" s="303">
        <v>0.79</v>
      </c>
      <c r="S120" s="303">
        <v>3.48</v>
      </c>
      <c r="T120" s="303">
        <v>0.22</v>
      </c>
      <c r="W120" s="358">
        <v>1187</v>
      </c>
      <c r="Y120" s="306">
        <v>785.59567749999997</v>
      </c>
      <c r="AA120" s="303">
        <v>1.7999999999999999E-2</v>
      </c>
      <c r="AB120" s="359">
        <v>3.4000000000000002E-2</v>
      </c>
      <c r="AC120" s="303">
        <v>0.36499999999999999</v>
      </c>
      <c r="AD120" s="303">
        <v>8.0000000000000002E-3</v>
      </c>
      <c r="AE120" s="303">
        <v>219</v>
      </c>
      <c r="AF120" s="358">
        <v>3.0880000000000001</v>
      </c>
      <c r="AG120" s="303">
        <v>5.8</v>
      </c>
      <c r="AH120" s="303">
        <v>0.19</v>
      </c>
      <c r="AI120" s="303">
        <v>152</v>
      </c>
      <c r="AJ120" s="358">
        <v>0.11799999999999999</v>
      </c>
      <c r="AK120" s="303">
        <v>1E-3</v>
      </c>
      <c r="AL120" s="358">
        <v>331</v>
      </c>
      <c r="AM120" s="303">
        <v>399</v>
      </c>
      <c r="AN120" s="303">
        <v>2.99</v>
      </c>
      <c r="AO120" s="303">
        <v>6.3960666429334294</v>
      </c>
      <c r="AP120" s="303">
        <v>1.76</v>
      </c>
      <c r="AQ120" s="303">
        <v>1E-3</v>
      </c>
      <c r="AS120" s="303">
        <v>37.979187383719115</v>
      </c>
      <c r="AT120" s="303">
        <v>37.686283573202275</v>
      </c>
      <c r="AU120" s="303">
        <v>3.8710366407895503E-3</v>
      </c>
      <c r="AW120" s="303">
        <v>-22.139862999999998</v>
      </c>
      <c r="AX120" s="303">
        <v>-168.69586000000001</v>
      </c>
    </row>
    <row r="121" spans="1:50" x14ac:dyDescent="0.25">
      <c r="A121" s="304" t="s">
        <v>2384</v>
      </c>
      <c r="B121" s="306">
        <v>641827.95239999995</v>
      </c>
      <c r="C121" s="306">
        <v>6178893.1780000003</v>
      </c>
      <c r="D121" s="303" t="s">
        <v>2179</v>
      </c>
      <c r="E121" s="304" t="s">
        <v>2384</v>
      </c>
      <c r="F121" s="303" t="s">
        <v>2383</v>
      </c>
      <c r="G121" s="305">
        <v>41302</v>
      </c>
      <c r="I121" s="299">
        <v>768.78804030000003</v>
      </c>
      <c r="J121" s="302">
        <f t="shared" si="43"/>
        <v>1905.3999999999999</v>
      </c>
      <c r="K121" s="302">
        <f t="shared" si="26"/>
        <v>1792.7288269999997</v>
      </c>
      <c r="L121" s="299">
        <v>2722</v>
      </c>
      <c r="M121" s="299">
        <v>7.36</v>
      </c>
      <c r="N121" s="299">
        <v>5</v>
      </c>
      <c r="O121" s="299">
        <v>4.53</v>
      </c>
      <c r="P121" s="299">
        <v>-95</v>
      </c>
      <c r="Q121" s="303">
        <v>2.7</v>
      </c>
      <c r="R121" s="303">
        <v>0.9</v>
      </c>
      <c r="S121" s="303">
        <v>10.199999999999999</v>
      </c>
      <c r="W121" s="303">
        <v>496</v>
      </c>
      <c r="Y121" s="306">
        <v>1287.4616539999997</v>
      </c>
      <c r="AA121" s="303">
        <v>1E-3</v>
      </c>
      <c r="AB121" s="359">
        <v>2.5999999999999999E-2</v>
      </c>
      <c r="AC121" s="303">
        <v>0.64800000000000002</v>
      </c>
      <c r="AD121" s="303">
        <v>6.0000000000000001E-3</v>
      </c>
      <c r="AE121" s="303">
        <v>47.5</v>
      </c>
      <c r="AF121" s="358">
        <v>0.35</v>
      </c>
      <c r="AG121" s="303">
        <v>5.5</v>
      </c>
      <c r="AH121" s="303">
        <v>0.30599999999999999</v>
      </c>
      <c r="AI121" s="303">
        <v>37.9</v>
      </c>
      <c r="AJ121" s="303">
        <v>8.9999999999999993E-3</v>
      </c>
      <c r="AK121" s="303">
        <v>1E-3</v>
      </c>
      <c r="AL121" s="358">
        <v>550</v>
      </c>
      <c r="AM121" s="303">
        <v>636</v>
      </c>
      <c r="AN121" s="303">
        <v>2.7</v>
      </c>
      <c r="AO121" s="303">
        <v>5.7757123531505883</v>
      </c>
      <c r="AP121" s="303">
        <v>1.018</v>
      </c>
      <c r="AQ121" s="303">
        <v>3.0000000000000001E-3</v>
      </c>
      <c r="AS121" s="303">
        <v>29.552427830927368</v>
      </c>
      <c r="AT121" s="303">
        <v>31.713619275546726</v>
      </c>
      <c r="AU121" s="303">
        <v>-3.5275516320865785E-2</v>
      </c>
      <c r="AW121" s="303">
        <v>-22.108568999999999</v>
      </c>
      <c r="AX121" s="303">
        <v>-171.012754</v>
      </c>
    </row>
    <row r="122" spans="1:50" x14ac:dyDescent="0.25">
      <c r="A122" s="304" t="s">
        <v>2364</v>
      </c>
      <c r="B122" s="306">
        <v>641867.54180000001</v>
      </c>
      <c r="C122" s="306">
        <v>6178771.5999999996</v>
      </c>
      <c r="D122" s="303" t="s">
        <v>2179</v>
      </c>
      <c r="E122" s="304" t="s">
        <v>2364</v>
      </c>
      <c r="F122" s="303" t="s">
        <v>2363</v>
      </c>
      <c r="G122" s="305">
        <v>41302</v>
      </c>
      <c r="I122" s="299">
        <v>755.12409760000003</v>
      </c>
      <c r="J122" s="302">
        <f t="shared" si="43"/>
        <v>2209.8999999999996</v>
      </c>
      <c r="K122" s="302">
        <f t="shared" si="26"/>
        <v>2246.3984314583331</v>
      </c>
      <c r="L122" s="299">
        <v>3157</v>
      </c>
      <c r="M122" s="299">
        <v>6.86</v>
      </c>
      <c r="N122" s="299">
        <v>5.6</v>
      </c>
      <c r="O122" s="299">
        <v>5.19</v>
      </c>
      <c r="P122" s="299">
        <v>-79</v>
      </c>
      <c r="Q122" s="303">
        <v>3.35</v>
      </c>
      <c r="R122" s="303">
        <v>0.42</v>
      </c>
      <c r="S122" s="303">
        <v>5.2</v>
      </c>
      <c r="T122" s="303">
        <v>0.28000000000000003</v>
      </c>
      <c r="W122" s="358">
        <v>1050</v>
      </c>
      <c r="Y122" s="306">
        <v>893.64686291666681</v>
      </c>
      <c r="AA122" s="303">
        <v>1E-3</v>
      </c>
      <c r="AB122" s="359">
        <v>0.03</v>
      </c>
      <c r="AC122" s="303">
        <v>0.78300000000000003</v>
      </c>
      <c r="AD122" s="303">
        <v>4.0000000000000001E-3</v>
      </c>
      <c r="AE122" s="303">
        <v>136</v>
      </c>
      <c r="AF122" s="358">
        <v>1.472</v>
      </c>
      <c r="AG122" s="303">
        <v>6.9</v>
      </c>
      <c r="AH122" s="303">
        <v>0.36</v>
      </c>
      <c r="AI122" s="303">
        <v>64.8</v>
      </c>
      <c r="AJ122" s="303">
        <v>4.2999999999999997E-2</v>
      </c>
      <c r="AK122" s="303">
        <v>1E-3</v>
      </c>
      <c r="AL122" s="358">
        <v>534</v>
      </c>
      <c r="AM122" s="303">
        <v>1297</v>
      </c>
      <c r="AN122" s="303">
        <v>3.14</v>
      </c>
      <c r="AO122" s="303">
        <v>6.7169395514417944</v>
      </c>
      <c r="AP122" s="303">
        <v>1.53</v>
      </c>
      <c r="AQ122" s="303">
        <v>3.0000000000000001E-3</v>
      </c>
      <c r="AS122" s="303">
        <v>35.521527395866528</v>
      </c>
      <c r="AT122" s="303">
        <v>36.653169021982237</v>
      </c>
      <c r="AU122" s="303">
        <v>-1.5679201746331896E-2</v>
      </c>
      <c r="AW122" s="303">
        <v>-22.861386</v>
      </c>
      <c r="AX122" s="303">
        <v>-177.35186100000001</v>
      </c>
    </row>
    <row r="123" spans="1:50" x14ac:dyDescent="0.25">
      <c r="A123" s="310" t="s">
        <v>4221</v>
      </c>
      <c r="B123" s="306">
        <v>669369.41240000003</v>
      </c>
      <c r="C123" s="306">
        <v>6201544.8899999997</v>
      </c>
      <c r="D123" s="303" t="s">
        <v>2179</v>
      </c>
      <c r="E123" s="304" t="s">
        <v>2368</v>
      </c>
      <c r="F123" s="303" t="s">
        <v>2367</v>
      </c>
      <c r="G123" s="305">
        <v>41291</v>
      </c>
      <c r="H123" s="299">
        <v>593</v>
      </c>
      <c r="I123" s="299">
        <v>717.95216300000004</v>
      </c>
      <c r="J123" s="302">
        <f t="shared" si="43"/>
        <v>2180.5</v>
      </c>
      <c r="K123" s="302">
        <f t="shared" si="26"/>
        <v>2140.4938297500003</v>
      </c>
      <c r="L123" s="299">
        <v>3115</v>
      </c>
      <c r="M123" s="299">
        <v>8.17</v>
      </c>
      <c r="N123" s="299">
        <v>5.7</v>
      </c>
      <c r="O123" s="299">
        <v>3.88</v>
      </c>
      <c r="P123" s="299">
        <v>-167</v>
      </c>
      <c r="Q123" s="303">
        <v>1.65</v>
      </c>
      <c r="R123" s="303">
        <v>1.19</v>
      </c>
      <c r="S123" s="303">
        <v>4.08</v>
      </c>
      <c r="T123" s="303">
        <v>0.06</v>
      </c>
      <c r="W123" s="358">
        <v>769</v>
      </c>
      <c r="Y123" s="306">
        <v>1170.0036594999999</v>
      </c>
      <c r="AA123" s="303">
        <v>4.2000000000000003E-2</v>
      </c>
      <c r="AB123" s="359">
        <v>0.01</v>
      </c>
      <c r="AC123" s="303">
        <v>0.70599999999999996</v>
      </c>
      <c r="AD123" s="303">
        <v>4.0000000000000001E-3</v>
      </c>
      <c r="AE123" s="303">
        <v>7.2</v>
      </c>
      <c r="AF123" s="303">
        <v>0.11600000000000001</v>
      </c>
      <c r="AG123" s="303">
        <v>2.4</v>
      </c>
      <c r="AH123" s="303">
        <v>0.113</v>
      </c>
      <c r="AI123" s="303">
        <v>2.8</v>
      </c>
      <c r="AJ123" s="303">
        <v>4.0000000000000001E-3</v>
      </c>
      <c r="AK123" s="303">
        <v>1E-3</v>
      </c>
      <c r="AL123" s="358">
        <v>768</v>
      </c>
      <c r="AM123" s="303">
        <v>904</v>
      </c>
      <c r="AN123" s="303">
        <v>2.64</v>
      </c>
      <c r="AO123" s="303">
        <v>5.6473631897472414</v>
      </c>
      <c r="AP123" s="303">
        <v>0.19600000000000001</v>
      </c>
      <c r="AQ123" s="303">
        <v>5.0000000000000001E-3</v>
      </c>
      <c r="AS123" s="303">
        <v>34.056849009850879</v>
      </c>
      <c r="AT123" s="303">
        <v>35.300019515224818</v>
      </c>
      <c r="AU123" s="303">
        <v>-1.7924259439776696E-2</v>
      </c>
      <c r="AW123" s="303">
        <v>-22.645112999999998</v>
      </c>
      <c r="AX123" s="303">
        <v>-178.97558799999999</v>
      </c>
    </row>
    <row r="124" spans="1:50" x14ac:dyDescent="0.25">
      <c r="A124" s="310" t="s">
        <v>4222</v>
      </c>
      <c r="B124" s="306"/>
      <c r="C124" s="306"/>
      <c r="D124" s="303" t="s">
        <v>2179</v>
      </c>
      <c r="E124" s="304" t="s">
        <v>4142</v>
      </c>
      <c r="F124" s="303" t="s">
        <v>4021</v>
      </c>
      <c r="G124" s="305">
        <v>41715</v>
      </c>
      <c r="H124" s="299">
        <v>593</v>
      </c>
      <c r="J124" s="302">
        <f t="shared" si="43"/>
        <v>2220.3999999999996</v>
      </c>
      <c r="K124" s="302">
        <f t="shared" si="26"/>
        <v>2085.5883347916661</v>
      </c>
      <c r="L124" s="299">
        <v>3172</v>
      </c>
      <c r="M124" s="299">
        <v>8.1999999999999993</v>
      </c>
      <c r="N124" s="299">
        <v>5.4</v>
      </c>
      <c r="O124" s="299">
        <v>0.64</v>
      </c>
      <c r="P124" s="299">
        <v>-143.9</v>
      </c>
      <c r="Q124" s="303">
        <v>1.53</v>
      </c>
      <c r="R124" s="303">
        <v>1.3241000000000001</v>
      </c>
      <c r="S124" s="303">
        <v>4.5469999999999997</v>
      </c>
      <c r="W124" s="358">
        <v>710</v>
      </c>
      <c r="Y124" s="306">
        <v>1158.054469583333</v>
      </c>
      <c r="AA124" s="303">
        <v>3.2602111640999999E-3</v>
      </c>
      <c r="AB124" s="359">
        <v>1.4E-2</v>
      </c>
      <c r="AC124" s="303">
        <v>0.745</v>
      </c>
      <c r="AD124" s="303">
        <v>5.0000000000000001E-3</v>
      </c>
      <c r="AE124" s="303">
        <v>8.6999999999999993</v>
      </c>
      <c r="AF124" s="303">
        <v>0.14499999999999999</v>
      </c>
      <c r="AG124" s="303">
        <v>2.2999999999999998</v>
      </c>
      <c r="AH124" s="303">
        <v>0.109</v>
      </c>
      <c r="AI124" s="303">
        <v>2.8</v>
      </c>
      <c r="AJ124" s="303">
        <v>3.0000000000000001E-3</v>
      </c>
      <c r="AK124" s="303">
        <v>1E-3</v>
      </c>
      <c r="AL124" s="358">
        <v>776</v>
      </c>
      <c r="AM124" s="303">
        <v>303</v>
      </c>
      <c r="AN124" s="303">
        <v>3.1</v>
      </c>
      <c r="AO124" s="303">
        <v>6.6313734425062307</v>
      </c>
      <c r="AP124" s="303">
        <v>0.23</v>
      </c>
      <c r="AQ124" s="303">
        <v>5.0000000000000001E-3</v>
      </c>
      <c r="AS124" s="303">
        <v>34.477119145965247</v>
      </c>
      <c r="AT124" s="303">
        <v>33.88896992701271</v>
      </c>
      <c r="AU124" s="303">
        <v>8.6029379028060623E-3</v>
      </c>
      <c r="AW124" s="303">
        <v>-22.619603999999999</v>
      </c>
      <c r="AX124" s="303">
        <v>-179.54673700000001</v>
      </c>
    </row>
    <row r="125" spans="1:50" s="316" customFormat="1" x14ac:dyDescent="0.25">
      <c r="A125" s="314" t="s">
        <v>2368</v>
      </c>
      <c r="B125" s="312"/>
      <c r="C125" s="312"/>
      <c r="D125" s="313"/>
      <c r="E125" s="314"/>
      <c r="G125" s="315" t="s">
        <v>4188</v>
      </c>
      <c r="J125" s="317">
        <f t="shared" ref="J125:S125" si="44">AVERAGE(J123:J124)</f>
        <v>2200.4499999999998</v>
      </c>
      <c r="K125" s="317">
        <f>AVERAGE(K123:K124)</f>
        <v>2113.0410822708332</v>
      </c>
      <c r="L125" s="317">
        <f>AVERAGE(L123:L124)</f>
        <v>3143.5</v>
      </c>
      <c r="M125" s="318">
        <f t="shared" si="44"/>
        <v>8.1849999999999987</v>
      </c>
      <c r="N125" s="319">
        <f>AVERAGE(N123:N124)</f>
        <v>5.5500000000000007</v>
      </c>
      <c r="O125" s="318">
        <f t="shared" si="44"/>
        <v>2.2599999999999998</v>
      </c>
      <c r="P125" s="319">
        <f t="shared" si="44"/>
        <v>-155.44999999999999</v>
      </c>
      <c r="Q125" s="313">
        <f t="shared" si="44"/>
        <v>1.5899999999999999</v>
      </c>
      <c r="R125" s="370">
        <f t="shared" si="44"/>
        <v>1.25705</v>
      </c>
      <c r="S125" s="364">
        <f t="shared" si="44"/>
        <v>4.3134999999999994</v>
      </c>
      <c r="T125" s="364"/>
      <c r="U125" s="313"/>
      <c r="V125" s="313"/>
      <c r="W125" s="366">
        <f>AVERAGE(W123:W124)</f>
        <v>739.5</v>
      </c>
      <c r="X125" s="313"/>
      <c r="Y125" s="312">
        <f>AVERAGE(Y123:Y124)</f>
        <v>1164.0290645416665</v>
      </c>
      <c r="Z125" s="313"/>
      <c r="AA125" s="364">
        <f>AVERAGE(AA123:AA124)</f>
        <v>2.2630105582050003E-2</v>
      </c>
      <c r="AB125" s="372">
        <f>AVERAGE(AB123:AB124)</f>
        <v>1.2E-2</v>
      </c>
      <c r="AC125" s="364">
        <f t="shared" ref="AC125:AQ125" si="45">AVERAGE(AC123:AC124)</f>
        <v>0.72550000000000003</v>
      </c>
      <c r="AD125" s="364">
        <f t="shared" si="45"/>
        <v>4.5000000000000005E-3</v>
      </c>
      <c r="AE125" s="365">
        <f t="shared" si="45"/>
        <v>7.9499999999999993</v>
      </c>
      <c r="AF125" s="364">
        <f t="shared" si="45"/>
        <v>0.1305</v>
      </c>
      <c r="AG125" s="365">
        <f t="shared" si="45"/>
        <v>2.3499999999999996</v>
      </c>
      <c r="AH125" s="364">
        <f t="shared" si="45"/>
        <v>0.111</v>
      </c>
      <c r="AI125" s="365">
        <f t="shared" si="45"/>
        <v>2.8</v>
      </c>
      <c r="AJ125" s="364">
        <f t="shared" si="45"/>
        <v>3.5000000000000001E-3</v>
      </c>
      <c r="AK125" s="364">
        <f t="shared" si="45"/>
        <v>1E-3</v>
      </c>
      <c r="AL125" s="366">
        <f t="shared" si="45"/>
        <v>772</v>
      </c>
      <c r="AM125" s="312">
        <f t="shared" si="45"/>
        <v>603.5</v>
      </c>
      <c r="AN125" s="364">
        <f t="shared" si="45"/>
        <v>2.87</v>
      </c>
      <c r="AO125" s="364">
        <f t="shared" si="45"/>
        <v>6.1393683161267365</v>
      </c>
      <c r="AP125" s="364">
        <f t="shared" si="45"/>
        <v>0.21300000000000002</v>
      </c>
      <c r="AQ125" s="364">
        <f t="shared" si="45"/>
        <v>5.0000000000000001E-3</v>
      </c>
      <c r="AR125" s="313"/>
      <c r="AS125" s="313"/>
      <c r="AT125" s="313"/>
      <c r="AU125" s="313"/>
      <c r="AV125" s="313"/>
      <c r="AW125" s="313"/>
      <c r="AX125" s="313"/>
    </row>
    <row r="126" spans="1:50" x14ac:dyDescent="0.25">
      <c r="A126" s="304" t="s">
        <v>2338</v>
      </c>
      <c r="B126" s="306">
        <v>643078.41059999994</v>
      </c>
      <c r="C126" s="306">
        <v>6198599.693</v>
      </c>
      <c r="D126" s="303" t="s">
        <v>2179</v>
      </c>
      <c r="E126" s="304" t="s">
        <v>2338</v>
      </c>
      <c r="F126" s="303" t="s">
        <v>2337</v>
      </c>
      <c r="G126" s="305">
        <v>41208</v>
      </c>
      <c r="H126" s="299">
        <v>593</v>
      </c>
      <c r="I126" s="299">
        <v>655.48247449999997</v>
      </c>
      <c r="J126" s="302">
        <f t="shared" ref="J126:J139" si="46">0.7*L126</f>
        <v>1194.1999999999998</v>
      </c>
      <c r="K126" s="302">
        <f t="shared" si="26"/>
        <v>1139.39927025</v>
      </c>
      <c r="L126" s="299">
        <v>1706</v>
      </c>
      <c r="M126" s="299">
        <v>7.73</v>
      </c>
      <c r="N126" s="299">
        <v>6.1</v>
      </c>
      <c r="O126" s="299">
        <v>11.69</v>
      </c>
      <c r="P126" s="299">
        <v>-130</v>
      </c>
      <c r="Q126" s="303">
        <v>1</v>
      </c>
      <c r="R126" s="303">
        <v>0.38</v>
      </c>
      <c r="S126" s="303">
        <v>4.5</v>
      </c>
      <c r="T126" s="303">
        <v>0.32</v>
      </c>
      <c r="W126" s="303">
        <v>420</v>
      </c>
      <c r="Y126" s="306">
        <v>660.51054049999993</v>
      </c>
      <c r="AA126" s="303">
        <v>1E-3</v>
      </c>
      <c r="AB126" s="303">
        <v>1E-3</v>
      </c>
      <c r="AC126" s="303">
        <v>0.16900000000000001</v>
      </c>
      <c r="AD126" s="303">
        <v>1.6E-2</v>
      </c>
      <c r="AE126" s="303">
        <v>116</v>
      </c>
      <c r="AF126" s="358">
        <v>5.8949999999999996</v>
      </c>
      <c r="AG126" s="303">
        <v>4.8</v>
      </c>
      <c r="AH126" s="303">
        <v>2.1000000000000001E-2</v>
      </c>
      <c r="AI126" s="303">
        <v>41.4</v>
      </c>
      <c r="AJ126" s="358">
        <v>0.222</v>
      </c>
      <c r="AK126" s="303">
        <v>2E-3</v>
      </c>
      <c r="AL126" s="358">
        <v>216</v>
      </c>
      <c r="AM126" s="303">
        <v>250</v>
      </c>
      <c r="AN126" s="303">
        <v>4.2</v>
      </c>
      <c r="AO126" s="303">
        <v>8.9844414382342475</v>
      </c>
      <c r="AP126" s="303">
        <v>0.63100000000000001</v>
      </c>
      <c r="AS126" s="303">
        <v>18.712580360672668</v>
      </c>
      <c r="AT126" s="303">
        <v>19.695966650595487</v>
      </c>
      <c r="AU126" s="303">
        <v>-2.5603319220441147E-2</v>
      </c>
      <c r="AW126" s="303">
        <v>-21.899559</v>
      </c>
      <c r="AX126" s="303">
        <v>-170.162361</v>
      </c>
    </row>
    <row r="127" spans="1:50" x14ac:dyDescent="0.25">
      <c r="A127" s="304" t="s">
        <v>2346</v>
      </c>
      <c r="B127" s="306">
        <v>643083.50730000006</v>
      </c>
      <c r="C127" s="306">
        <v>6198578.2640000004</v>
      </c>
      <c r="D127" s="303" t="s">
        <v>2179</v>
      </c>
      <c r="E127" s="304" t="s">
        <v>2346</v>
      </c>
      <c r="F127" s="303" t="s">
        <v>2345</v>
      </c>
      <c r="G127" s="305">
        <v>41289</v>
      </c>
      <c r="H127" s="299">
        <v>593</v>
      </c>
      <c r="I127" s="299">
        <v>655.87196310000002</v>
      </c>
      <c r="J127" s="302">
        <f t="shared" si="46"/>
        <v>907.19999999999993</v>
      </c>
      <c r="K127" s="302">
        <f t="shared" si="26"/>
        <v>859.83572445833317</v>
      </c>
      <c r="L127" s="299">
        <v>1296</v>
      </c>
      <c r="M127" s="299">
        <v>7.56</v>
      </c>
      <c r="N127" s="299">
        <v>5.3</v>
      </c>
      <c r="O127" s="299">
        <v>11.42</v>
      </c>
      <c r="P127" s="299">
        <v>-78</v>
      </c>
      <c r="Q127" s="303">
        <v>0.39</v>
      </c>
      <c r="R127" s="303">
        <v>0.18</v>
      </c>
      <c r="S127" s="303">
        <v>0.56000000000000005</v>
      </c>
      <c r="T127" s="303">
        <v>0.27</v>
      </c>
      <c r="U127" s="303">
        <v>1.1000000000000001</v>
      </c>
      <c r="W127" s="303">
        <v>281</v>
      </c>
      <c r="Y127" s="306">
        <v>582.4594489166667</v>
      </c>
      <c r="AA127" s="303">
        <v>1E-3</v>
      </c>
      <c r="AB127" s="303">
        <v>1E-3</v>
      </c>
      <c r="AC127" s="303">
        <v>0.106</v>
      </c>
      <c r="AD127" s="303">
        <v>0.03</v>
      </c>
      <c r="AE127" s="303">
        <v>166</v>
      </c>
      <c r="AF127" s="358">
        <v>3.56</v>
      </c>
      <c r="AG127" s="303">
        <v>5.5</v>
      </c>
      <c r="AH127" s="303">
        <v>2.1999999999999999E-2</v>
      </c>
      <c r="AI127" s="303">
        <v>58.8</v>
      </c>
      <c r="AJ127" s="358">
        <v>0.183</v>
      </c>
      <c r="AK127" s="303">
        <v>1E-3</v>
      </c>
      <c r="AL127" s="303">
        <v>51.8</v>
      </c>
      <c r="AM127" s="303">
        <v>146</v>
      </c>
      <c r="AN127" s="303">
        <v>5.7</v>
      </c>
      <c r="AO127" s="303">
        <v>12.193170523317908</v>
      </c>
      <c r="AP127" s="303">
        <v>0.7</v>
      </c>
      <c r="AS127" s="303">
        <v>15.514767066139656</v>
      </c>
      <c r="AT127" s="303">
        <v>15.447176787143968</v>
      </c>
      <c r="AU127" s="303">
        <v>2.1830114839033188E-3</v>
      </c>
      <c r="AW127" s="303">
        <v>-20.486367999999999</v>
      </c>
      <c r="AX127" s="303">
        <v>-163.579138</v>
      </c>
    </row>
    <row r="128" spans="1:50" x14ac:dyDescent="0.25">
      <c r="A128" s="304" t="s">
        <v>2336</v>
      </c>
      <c r="B128" s="306">
        <v>685340.63760000002</v>
      </c>
      <c r="C128" s="306">
        <v>6168526.9970000004</v>
      </c>
      <c r="D128" s="303" t="s">
        <v>2179</v>
      </c>
      <c r="E128" s="304" t="s">
        <v>2336</v>
      </c>
      <c r="F128" s="303" t="s">
        <v>2335</v>
      </c>
      <c r="G128" s="305">
        <v>41180</v>
      </c>
      <c r="I128" s="299">
        <v>748.89224690000003</v>
      </c>
      <c r="J128" s="302">
        <f t="shared" si="46"/>
        <v>643.29999999999995</v>
      </c>
      <c r="K128" s="302">
        <f t="shared" si="26"/>
        <v>571.92425154166665</v>
      </c>
      <c r="L128" s="299">
        <v>919</v>
      </c>
      <c r="M128" s="299">
        <v>6.5</v>
      </c>
      <c r="N128" s="299">
        <v>10.1</v>
      </c>
      <c r="O128" s="299">
        <v>1.64</v>
      </c>
      <c r="P128" s="299">
        <v>29</v>
      </c>
      <c r="Q128" s="303">
        <v>0.1</v>
      </c>
      <c r="R128" s="303">
        <v>0.38</v>
      </c>
      <c r="S128" s="303">
        <v>0.83</v>
      </c>
      <c r="W128" s="303">
        <v>169</v>
      </c>
      <c r="Y128" s="306">
        <v>442.62850308333327</v>
      </c>
      <c r="AA128" s="303">
        <v>1E-3</v>
      </c>
      <c r="AB128" s="303">
        <v>7.0000000000000001E-3</v>
      </c>
      <c r="AC128" s="303">
        <v>0.17399999999999999</v>
      </c>
      <c r="AD128" s="303">
        <v>1.2E-2</v>
      </c>
      <c r="AE128" s="303">
        <v>109</v>
      </c>
      <c r="AF128" s="303">
        <v>2.5999999999999999E-2</v>
      </c>
      <c r="AG128" s="303">
        <v>2</v>
      </c>
      <c r="AH128" s="303">
        <v>5.3999999999999999E-2</v>
      </c>
      <c r="AI128" s="303">
        <v>48.3</v>
      </c>
      <c r="AJ128" s="303">
        <v>1E-3</v>
      </c>
      <c r="AK128" s="303">
        <v>1E-3</v>
      </c>
      <c r="AL128" s="303">
        <v>20.9</v>
      </c>
      <c r="AM128" s="303">
        <v>61</v>
      </c>
      <c r="AN128" s="303">
        <v>4.87</v>
      </c>
      <c r="AO128" s="303">
        <v>10.417673762904949</v>
      </c>
      <c r="AP128" s="303">
        <v>0.47</v>
      </c>
      <c r="AQ128" s="303">
        <v>2.5000000000000001E-2</v>
      </c>
      <c r="AS128" s="303">
        <v>10.373036946156692</v>
      </c>
      <c r="AT128" s="303">
        <v>10.795874109831217</v>
      </c>
      <c r="AU128" s="303">
        <v>-1.9974440941066769E-2</v>
      </c>
      <c r="AW128" s="303">
        <v>-21.636887000000002</v>
      </c>
      <c r="AX128" s="303">
        <v>-163.606089</v>
      </c>
    </row>
    <row r="129" spans="1:50" x14ac:dyDescent="0.25">
      <c r="A129" s="304" t="s">
        <v>2390</v>
      </c>
      <c r="B129" s="306">
        <v>637990.97210000001</v>
      </c>
      <c r="C129" s="306">
        <v>6187062.3859999999</v>
      </c>
      <c r="D129" s="303" t="s">
        <v>2179</v>
      </c>
      <c r="E129" s="304" t="s">
        <v>2390</v>
      </c>
      <c r="F129" s="303" t="s">
        <v>2389</v>
      </c>
      <c r="G129" s="305">
        <v>41293</v>
      </c>
      <c r="I129" s="299">
        <v>747.87392220000004</v>
      </c>
      <c r="J129" s="302">
        <f t="shared" si="46"/>
        <v>1059.8</v>
      </c>
      <c r="K129" s="302">
        <f t="shared" si="26"/>
        <v>965.18036233333328</v>
      </c>
      <c r="L129" s="299">
        <v>1514</v>
      </c>
      <c r="M129" s="299">
        <v>7.41</v>
      </c>
      <c r="N129" s="299">
        <v>5.8</v>
      </c>
      <c r="O129" s="299">
        <v>3.31</v>
      </c>
      <c r="P129" s="299">
        <v>-32</v>
      </c>
      <c r="Q129" s="303">
        <v>0.78</v>
      </c>
      <c r="R129" s="303">
        <v>0.47</v>
      </c>
      <c r="S129" s="303">
        <v>0.4</v>
      </c>
      <c r="W129" s="303">
        <v>212</v>
      </c>
      <c r="Y129" s="306">
        <v>795.25672466666663</v>
      </c>
      <c r="AA129" s="303">
        <v>2E-3</v>
      </c>
      <c r="AB129" s="303">
        <v>8.9999999999999993E-3</v>
      </c>
      <c r="AC129" s="303">
        <v>0.38500000000000001</v>
      </c>
      <c r="AD129" s="303">
        <v>1.2E-2</v>
      </c>
      <c r="AE129" s="303">
        <v>29.6</v>
      </c>
      <c r="AF129" s="303">
        <v>9.7000000000000003E-2</v>
      </c>
      <c r="AG129" s="303">
        <v>2.7</v>
      </c>
      <c r="AH129" s="303">
        <v>5.7000000000000002E-2</v>
      </c>
      <c r="AI129" s="303">
        <v>12.9</v>
      </c>
      <c r="AJ129" s="358">
        <v>6.8000000000000005E-2</v>
      </c>
      <c r="AK129" s="303">
        <v>1E-3</v>
      </c>
      <c r="AL129" s="358">
        <v>309</v>
      </c>
      <c r="AM129" s="303">
        <v>259</v>
      </c>
      <c r="AN129" s="303">
        <v>3.34</v>
      </c>
      <c r="AO129" s="303">
        <v>7.1447700961196157</v>
      </c>
      <c r="AP129" s="303">
        <v>0.32600000000000001</v>
      </c>
      <c r="AQ129" s="303">
        <v>1E-3</v>
      </c>
      <c r="AS129" s="303">
        <v>16.048017625437119</v>
      </c>
      <c r="AT129" s="303">
        <v>17.457913934647721</v>
      </c>
      <c r="AU129" s="303">
        <v>-4.2079006419573545E-2</v>
      </c>
      <c r="AW129" s="303">
        <v>-20.849630999999999</v>
      </c>
      <c r="AX129" s="303">
        <v>-168.097036</v>
      </c>
    </row>
    <row r="130" spans="1:50" x14ac:dyDescent="0.25">
      <c r="A130" s="304" t="s">
        <v>4144</v>
      </c>
      <c r="B130" s="306"/>
      <c r="C130" s="306"/>
      <c r="D130" s="303" t="s">
        <v>2179</v>
      </c>
      <c r="E130" s="304" t="s">
        <v>4144</v>
      </c>
      <c r="F130" s="303" t="s">
        <v>4143</v>
      </c>
      <c r="G130" s="305">
        <v>41340</v>
      </c>
      <c r="J130" s="302">
        <f t="shared" si="46"/>
        <v>2270.1</v>
      </c>
      <c r="K130" s="302">
        <f t="shared" si="26"/>
        <v>3111.2086603333332</v>
      </c>
      <c r="L130" s="299">
        <v>3243</v>
      </c>
      <c r="M130" s="299">
        <v>6.62</v>
      </c>
      <c r="N130" s="299">
        <v>5</v>
      </c>
      <c r="O130" s="299">
        <v>2.2799999999999998</v>
      </c>
      <c r="P130" s="299">
        <v>10</v>
      </c>
      <c r="Q130" s="303">
        <v>0.84</v>
      </c>
      <c r="S130" s="303">
        <v>4.5</v>
      </c>
      <c r="W130" s="358">
        <v>2106</v>
      </c>
      <c r="Y130" s="306">
        <v>270.50932066666667</v>
      </c>
      <c r="AA130" s="303">
        <v>1.2E-2</v>
      </c>
      <c r="AB130" s="303">
        <v>1E-3</v>
      </c>
      <c r="AC130" s="303">
        <v>0.54700000000000004</v>
      </c>
      <c r="AD130" s="303">
        <v>1.7999999999999999E-2</v>
      </c>
      <c r="AE130" s="303">
        <v>591</v>
      </c>
      <c r="AF130" s="303">
        <v>7.0000000000000001E-3</v>
      </c>
      <c r="AG130" s="303">
        <v>10.7</v>
      </c>
      <c r="AH130" s="303">
        <v>0.24</v>
      </c>
      <c r="AI130" s="303">
        <v>213</v>
      </c>
      <c r="AJ130" s="358">
        <v>2.5310000000000001</v>
      </c>
      <c r="AK130" s="303">
        <v>1E-3</v>
      </c>
      <c r="AL130" s="303">
        <v>50.2</v>
      </c>
      <c r="AN130" s="303">
        <v>5.0999999999999996</v>
      </c>
      <c r="AO130" s="303">
        <v>10.909678889284443</v>
      </c>
      <c r="AP130" s="303">
        <v>0.75</v>
      </c>
      <c r="AQ130" s="303">
        <v>7.5999999999999998E-2</v>
      </c>
      <c r="AS130" s="303">
        <v>49.471886139570415</v>
      </c>
      <c r="AT130" s="303">
        <v>48.40766014770341</v>
      </c>
      <c r="AU130" s="303">
        <v>1.087281288312811E-2</v>
      </c>
      <c r="AW130" s="303">
        <v>-20.405488999999999</v>
      </c>
      <c r="AX130" s="303">
        <v>-161.11184299999999</v>
      </c>
    </row>
    <row r="131" spans="1:50" x14ac:dyDescent="0.25">
      <c r="A131" s="304" t="s">
        <v>4146</v>
      </c>
      <c r="B131" s="306"/>
      <c r="C131" s="306"/>
      <c r="D131" s="303" t="s">
        <v>2179</v>
      </c>
      <c r="E131" s="304" t="s">
        <v>4146</v>
      </c>
      <c r="F131" s="303" t="s">
        <v>4145</v>
      </c>
      <c r="G131" s="305">
        <v>41340</v>
      </c>
      <c r="J131" s="302">
        <f t="shared" si="46"/>
        <v>2244.1999999999998</v>
      </c>
      <c r="K131" s="302">
        <f t="shared" si="26"/>
        <v>2817.7719198750001</v>
      </c>
      <c r="L131" s="299">
        <v>3206</v>
      </c>
      <c r="M131" s="299">
        <v>6.76</v>
      </c>
      <c r="N131" s="299">
        <v>4.5</v>
      </c>
      <c r="O131" s="299">
        <v>3.46</v>
      </c>
      <c r="P131" s="299">
        <v>46</v>
      </c>
      <c r="Q131" s="303">
        <v>0.66</v>
      </c>
      <c r="S131" s="303">
        <v>4.5</v>
      </c>
      <c r="T131" s="303">
        <v>0.02</v>
      </c>
      <c r="W131" s="358">
        <v>1756</v>
      </c>
      <c r="Y131" s="306">
        <v>371.44183974999999</v>
      </c>
      <c r="AA131" s="303">
        <v>8.9999999999999993E-3</v>
      </c>
      <c r="AB131" s="303">
        <v>4.0000000000000001E-3</v>
      </c>
      <c r="AC131" s="303">
        <v>0.435</v>
      </c>
      <c r="AD131" s="303">
        <v>2.5000000000000001E-2</v>
      </c>
      <c r="AE131" s="303">
        <v>615</v>
      </c>
      <c r="AF131" s="303">
        <v>0.11600000000000001</v>
      </c>
      <c r="AG131" s="303">
        <v>13</v>
      </c>
      <c r="AH131" s="303">
        <v>0.129</v>
      </c>
      <c r="AI131" s="303">
        <v>146</v>
      </c>
      <c r="AJ131" s="358">
        <v>3.8759999999999999</v>
      </c>
      <c r="AK131" s="303">
        <v>1E-3</v>
      </c>
      <c r="AL131" s="303">
        <v>97</v>
      </c>
      <c r="AN131" s="303">
        <v>5.8</v>
      </c>
      <c r="AO131" s="303">
        <v>12.407085795656817</v>
      </c>
      <c r="AP131" s="303">
        <v>0.78</v>
      </c>
      <c r="AQ131" s="303">
        <v>1.2999999999999999E-2</v>
      </c>
      <c r="AS131" s="303">
        <v>47.251847217102409</v>
      </c>
      <c r="AT131" s="303">
        <v>42.774637062250797</v>
      </c>
      <c r="AU131" s="303">
        <v>4.9732144831500666E-2</v>
      </c>
      <c r="AW131" s="303">
        <v>-22.133853999999999</v>
      </c>
      <c r="AX131" s="303">
        <v>-165.98626899999999</v>
      </c>
    </row>
    <row r="132" spans="1:50" x14ac:dyDescent="0.25">
      <c r="A132" s="304" t="s">
        <v>4148</v>
      </c>
      <c r="B132" s="306"/>
      <c r="C132" s="306"/>
      <c r="D132" s="303" t="s">
        <v>2179</v>
      </c>
      <c r="E132" s="304" t="s">
        <v>4148</v>
      </c>
      <c r="F132" s="303" t="s">
        <v>4147</v>
      </c>
      <c r="G132" s="305">
        <v>41340</v>
      </c>
      <c r="J132" s="302">
        <f t="shared" si="46"/>
        <v>2483.6</v>
      </c>
      <c r="K132" s="302">
        <f t="shared" si="26"/>
        <v>2849.0763700833336</v>
      </c>
      <c r="L132" s="299">
        <v>3548</v>
      </c>
      <c r="M132" s="299">
        <v>6.96</v>
      </c>
      <c r="N132" s="299">
        <v>2.8</v>
      </c>
      <c r="O132" s="299">
        <v>2.42</v>
      </c>
      <c r="P132" s="299">
        <v>36</v>
      </c>
      <c r="Q132" s="303">
        <v>1.06</v>
      </c>
      <c r="S132" s="303">
        <v>2.9</v>
      </c>
      <c r="W132" s="358">
        <v>1735</v>
      </c>
      <c r="Y132" s="306">
        <v>464.23874016666662</v>
      </c>
      <c r="AA132" s="303">
        <v>1E-3</v>
      </c>
      <c r="AB132" s="303">
        <v>1E-3</v>
      </c>
      <c r="AC132" s="303">
        <v>0.68700000000000006</v>
      </c>
      <c r="AD132" s="303">
        <v>1.9E-2</v>
      </c>
      <c r="AE132" s="303">
        <v>397</v>
      </c>
      <c r="AF132" s="303">
        <v>7.0000000000000007E-2</v>
      </c>
      <c r="AG132" s="303">
        <v>9.3000000000000007</v>
      </c>
      <c r="AH132" s="303">
        <v>0.28999999999999998</v>
      </c>
      <c r="AI132" s="303">
        <v>130</v>
      </c>
      <c r="AJ132" s="358">
        <v>1.155</v>
      </c>
      <c r="AK132" s="303">
        <v>1E-3</v>
      </c>
      <c r="AL132" s="358">
        <v>342</v>
      </c>
      <c r="AN132" s="303">
        <v>5.8</v>
      </c>
      <c r="AO132" s="303">
        <v>12.407085795656817</v>
      </c>
      <c r="AP132" s="303">
        <v>1.41</v>
      </c>
      <c r="AQ132" s="303">
        <v>8.9999999999999993E-3</v>
      </c>
      <c r="AS132" s="303">
        <v>45.619451127547698</v>
      </c>
      <c r="AT132" s="303">
        <v>43.813038389481164</v>
      </c>
      <c r="AU132" s="303">
        <v>2.0198618509021538E-2</v>
      </c>
      <c r="AW132" s="303">
        <v>-22.369413000000002</v>
      </c>
      <c r="AX132" s="303">
        <v>-172.87697399999999</v>
      </c>
    </row>
    <row r="133" spans="1:50" x14ac:dyDescent="0.25">
      <c r="A133" s="304" t="s">
        <v>4150</v>
      </c>
      <c r="B133" s="306"/>
      <c r="C133" s="306"/>
      <c r="D133" s="303" t="s">
        <v>2179</v>
      </c>
      <c r="E133" s="304" t="s">
        <v>4150</v>
      </c>
      <c r="F133" s="303" t="s">
        <v>4149</v>
      </c>
      <c r="G133" s="305">
        <v>41672</v>
      </c>
      <c r="J133" s="302">
        <f t="shared" si="46"/>
        <v>1500.1</v>
      </c>
      <c r="K133" s="302">
        <f t="shared" si="26"/>
        <v>1514.8907871666668</v>
      </c>
      <c r="L133" s="299">
        <v>2143</v>
      </c>
      <c r="M133" s="299">
        <v>7.11</v>
      </c>
      <c r="N133" s="299">
        <v>3.7</v>
      </c>
      <c r="O133" s="299">
        <v>3.15</v>
      </c>
      <c r="P133" s="299">
        <v>9.9</v>
      </c>
      <c r="Q133" s="303">
        <v>0.24</v>
      </c>
      <c r="R133" s="303">
        <v>0.3579</v>
      </c>
      <c r="S133" s="303">
        <v>7</v>
      </c>
      <c r="W133" s="358">
        <v>610</v>
      </c>
      <c r="Y133" s="306">
        <v>751.52777433333335</v>
      </c>
      <c r="AA133" s="303">
        <v>2.6072386816E-3</v>
      </c>
      <c r="AB133" s="303">
        <v>2E-3</v>
      </c>
      <c r="AC133" s="303">
        <v>0.317</v>
      </c>
      <c r="AD133" s="303">
        <v>7.0000000000000001E-3</v>
      </c>
      <c r="AE133" s="303">
        <v>87.3</v>
      </c>
      <c r="AF133" s="358">
        <v>0.65200000000000002</v>
      </c>
      <c r="AG133" s="303">
        <v>3.7</v>
      </c>
      <c r="AH133" s="303">
        <v>4.0000000000000001E-3</v>
      </c>
      <c r="AI133" s="303">
        <v>64.8</v>
      </c>
      <c r="AJ133" s="358">
        <v>1.1120000000000001</v>
      </c>
      <c r="AK133" s="303">
        <v>1E-3</v>
      </c>
      <c r="AL133" s="358">
        <v>365</v>
      </c>
      <c r="AM133" s="303">
        <v>279</v>
      </c>
      <c r="AN133" s="303">
        <v>4.6900000000000004</v>
      </c>
      <c r="AO133" s="303">
        <v>10.032626272694911</v>
      </c>
      <c r="AP133" s="303">
        <v>0.77</v>
      </c>
      <c r="AQ133" s="303">
        <v>3.0000000000000001E-3</v>
      </c>
      <c r="AS133" s="303">
        <v>25.658524059524517</v>
      </c>
      <c r="AT133" s="303">
        <v>25.213946185061712</v>
      </c>
      <c r="AU133" s="303">
        <v>8.7390659884481713E-3</v>
      </c>
      <c r="AW133" s="303">
        <v>-24.223617000000001</v>
      </c>
      <c r="AX133" s="303">
        <v>-188.40755799999999</v>
      </c>
    </row>
    <row r="134" spans="1:50" x14ac:dyDescent="0.25">
      <c r="A134" s="304" t="s">
        <v>4152</v>
      </c>
      <c r="B134" s="306">
        <v>687799</v>
      </c>
      <c r="C134" s="306">
        <v>6157360</v>
      </c>
      <c r="D134" s="303" t="s">
        <v>2179</v>
      </c>
      <c r="E134" s="304" t="s">
        <v>4152</v>
      </c>
      <c r="F134" s="303" t="s">
        <v>4151</v>
      </c>
      <c r="G134" s="305"/>
      <c r="J134" s="302">
        <f t="shared" si="46"/>
        <v>0</v>
      </c>
      <c r="K134" s="302">
        <f t="shared" si="26"/>
        <v>314.45284874999999</v>
      </c>
      <c r="R134" s="303">
        <v>0.15</v>
      </c>
      <c r="S134" s="303">
        <v>1.2</v>
      </c>
      <c r="T134" s="303">
        <v>0.1</v>
      </c>
      <c r="W134" s="303">
        <v>1.5</v>
      </c>
      <c r="Y134" s="306">
        <v>358.47569749999997</v>
      </c>
      <c r="AA134" s="303">
        <v>1E-3</v>
      </c>
      <c r="AB134" s="303">
        <v>1E-3</v>
      </c>
      <c r="AC134" s="303">
        <v>5.0000000000000001E-3</v>
      </c>
      <c r="AD134" s="303">
        <v>0.215</v>
      </c>
      <c r="AE134" s="303">
        <v>91.4</v>
      </c>
      <c r="AF134" s="358">
        <v>1.06</v>
      </c>
      <c r="AG134" s="303">
        <v>14.2</v>
      </c>
      <c r="AH134" s="303">
        <v>0.01</v>
      </c>
      <c r="AI134" s="303">
        <v>23</v>
      </c>
      <c r="AJ134" s="358">
        <v>0.47699999999999998</v>
      </c>
      <c r="AK134" s="303">
        <v>1E-3</v>
      </c>
      <c r="AL134" s="303">
        <v>2.7</v>
      </c>
      <c r="AM134" s="303">
        <v>2.7</v>
      </c>
      <c r="AN134" s="303">
        <v>4.0999999999999996</v>
      </c>
      <c r="AO134" s="303">
        <v>8.7705261658953368</v>
      </c>
      <c r="AP134" s="303">
        <v>0.21099999999999999</v>
      </c>
      <c r="AS134" s="303">
        <v>6.9337173868950766</v>
      </c>
      <c r="AT134" s="303">
        <v>5.9398056140649089</v>
      </c>
      <c r="AU134" s="303">
        <v>7.7205887833194625E-2</v>
      </c>
      <c r="AW134" s="303">
        <v>-13.231769999999999</v>
      </c>
      <c r="AX134" s="303">
        <v>-123.30923199999999</v>
      </c>
    </row>
    <row r="135" spans="1:50" x14ac:dyDescent="0.25">
      <c r="A135" s="304" t="s">
        <v>2354</v>
      </c>
      <c r="B135" s="306">
        <v>656130.7635</v>
      </c>
      <c r="C135" s="306">
        <v>6198130.574</v>
      </c>
      <c r="D135" s="303" t="s">
        <v>2179</v>
      </c>
      <c r="E135" s="304" t="s">
        <v>2354</v>
      </c>
      <c r="F135" s="303" t="s">
        <v>2353</v>
      </c>
      <c r="G135" s="305">
        <v>41321</v>
      </c>
      <c r="H135" s="299">
        <v>593</v>
      </c>
      <c r="I135" s="299">
        <v>718.13220980000006</v>
      </c>
      <c r="J135" s="302">
        <f t="shared" si="46"/>
        <v>1227.8</v>
      </c>
      <c r="K135" s="302">
        <f t="shared" si="26"/>
        <v>1025.4247461666669</v>
      </c>
      <c r="L135" s="299">
        <v>1754</v>
      </c>
      <c r="M135" s="299">
        <v>7.01</v>
      </c>
      <c r="N135" s="299">
        <v>7.7</v>
      </c>
      <c r="O135" s="299">
        <v>0.45</v>
      </c>
      <c r="P135" s="299">
        <v>-155</v>
      </c>
      <c r="Q135" s="303">
        <v>1</v>
      </c>
      <c r="R135" s="303">
        <v>0.6</v>
      </c>
      <c r="S135" s="303">
        <v>160</v>
      </c>
      <c r="W135" s="303">
        <v>131</v>
      </c>
      <c r="Y135" s="306">
        <v>672.2054923333335</v>
      </c>
      <c r="AA135" s="303">
        <v>1E-3</v>
      </c>
      <c r="AB135" s="359">
        <v>2.1999999999999999E-2</v>
      </c>
      <c r="AC135" s="303">
        <v>0.69199999999999995</v>
      </c>
      <c r="AD135" s="303">
        <v>1.6E-2</v>
      </c>
      <c r="AE135" s="303">
        <v>4.5</v>
      </c>
      <c r="AF135" s="358">
        <v>3.63</v>
      </c>
      <c r="AG135" s="303">
        <v>2.2999999999999998</v>
      </c>
      <c r="AH135" s="303">
        <v>7.0000000000000007E-2</v>
      </c>
      <c r="AI135" s="303">
        <v>4.5999999999999996</v>
      </c>
      <c r="AJ135" s="358">
        <v>0.05</v>
      </c>
      <c r="AK135" s="303">
        <v>1E-3</v>
      </c>
      <c r="AL135" s="358">
        <v>382</v>
      </c>
      <c r="AM135" s="303">
        <v>161</v>
      </c>
      <c r="AN135" s="303">
        <v>3.7</v>
      </c>
      <c r="AO135" s="303">
        <v>7.9148650765396944</v>
      </c>
      <c r="AP135" s="303">
        <v>0.113</v>
      </c>
      <c r="AQ135" s="303">
        <v>4.0000000000000001E-3</v>
      </c>
      <c r="AS135" s="303">
        <v>17.277739477145058</v>
      </c>
      <c r="AT135" s="303">
        <v>18.257011473488514</v>
      </c>
      <c r="AU135" s="303">
        <v>-2.7558149984050932E-2</v>
      </c>
      <c r="AW135" s="303">
        <v>-19.596966999999999</v>
      </c>
      <c r="AX135" s="303">
        <v>-158.23771099999999</v>
      </c>
    </row>
    <row r="136" spans="1:50" x14ac:dyDescent="0.25">
      <c r="A136" s="304" t="s">
        <v>4154</v>
      </c>
      <c r="B136" s="306">
        <v>672429</v>
      </c>
      <c r="C136" s="306">
        <v>6132107</v>
      </c>
      <c r="D136" s="303" t="s">
        <v>2179</v>
      </c>
      <c r="E136" s="304" t="s">
        <v>4154</v>
      </c>
      <c r="F136" s="303" t="s">
        <v>4153</v>
      </c>
      <c r="G136" s="305">
        <v>41236</v>
      </c>
      <c r="J136" s="302">
        <f t="shared" si="46"/>
        <v>0</v>
      </c>
      <c r="K136" s="302">
        <f t="shared" si="26"/>
        <v>134.00549687500001</v>
      </c>
      <c r="R136" s="303">
        <v>0.09</v>
      </c>
      <c r="S136" s="303">
        <v>2.1</v>
      </c>
      <c r="U136" s="303">
        <v>1.5</v>
      </c>
      <c r="W136" s="303">
        <v>8.6999999999999993</v>
      </c>
      <c r="Y136" s="306">
        <v>133.47499374999998</v>
      </c>
      <c r="AA136" s="303">
        <v>1.2E-2</v>
      </c>
      <c r="AB136" s="303">
        <v>2E-3</v>
      </c>
      <c r="AC136" s="303">
        <v>6.3E-2</v>
      </c>
      <c r="AD136" s="303">
        <v>8.5000000000000006E-2</v>
      </c>
      <c r="AE136" s="303">
        <v>31.3</v>
      </c>
      <c r="AF136" s="358">
        <v>0.61499999999999999</v>
      </c>
      <c r="AG136" s="303">
        <v>4.7</v>
      </c>
      <c r="AH136" s="303">
        <v>3.0000000000000001E-3</v>
      </c>
      <c r="AI136" s="303">
        <v>8.6999999999999993</v>
      </c>
      <c r="AJ136" s="303">
        <v>6.0000000000000001E-3</v>
      </c>
      <c r="AK136" s="303">
        <v>1E-3</v>
      </c>
      <c r="AL136" s="303">
        <v>9.5</v>
      </c>
      <c r="AM136" s="303">
        <v>6.4</v>
      </c>
      <c r="AN136" s="303">
        <v>3.9</v>
      </c>
      <c r="AO136" s="303">
        <v>8.3426956212175156</v>
      </c>
      <c r="AP136" s="303">
        <v>0.22700000000000001</v>
      </c>
      <c r="AS136" s="303">
        <v>2.8110588249833128</v>
      </c>
      <c r="AT136" s="303">
        <v>2.4761597223138399</v>
      </c>
      <c r="AU136" s="303">
        <v>6.3341263402223985E-2</v>
      </c>
      <c r="AW136" s="303">
        <v>-17.37548</v>
      </c>
      <c r="AX136" s="303">
        <v>-135.428563</v>
      </c>
    </row>
    <row r="137" spans="1:50" x14ac:dyDescent="0.25">
      <c r="A137" s="304" t="s">
        <v>4156</v>
      </c>
      <c r="B137" s="306">
        <v>670808.63753430999</v>
      </c>
      <c r="C137" s="306">
        <v>6178275.2283057999</v>
      </c>
      <c r="D137" s="303" t="s">
        <v>2179</v>
      </c>
      <c r="E137" s="304" t="s">
        <v>4156</v>
      </c>
      <c r="F137" s="303" t="s">
        <v>4155</v>
      </c>
      <c r="G137" s="305">
        <v>41651</v>
      </c>
      <c r="I137" s="299">
        <v>862.58667705000005</v>
      </c>
      <c r="J137" s="302">
        <f t="shared" si="46"/>
        <v>964.59999999999991</v>
      </c>
      <c r="K137" s="302">
        <f t="shared" si="26"/>
        <v>791.8752598333333</v>
      </c>
      <c r="L137" s="299">
        <v>1378</v>
      </c>
      <c r="M137" s="299">
        <v>8.56</v>
      </c>
      <c r="N137" s="299">
        <v>4.7</v>
      </c>
      <c r="O137" s="299">
        <v>6.69</v>
      </c>
      <c r="P137" s="299">
        <v>101</v>
      </c>
      <c r="Q137" s="303">
        <v>0.38</v>
      </c>
      <c r="R137" s="303">
        <v>1.3440000000000001</v>
      </c>
      <c r="S137" s="303">
        <v>1.6649</v>
      </c>
      <c r="T137" s="303">
        <v>1.518</v>
      </c>
      <c r="W137" s="303">
        <v>0.67</v>
      </c>
      <c r="Y137" s="306">
        <v>902.03671966666661</v>
      </c>
      <c r="AA137" s="303">
        <v>1.5890853488400001E-2</v>
      </c>
      <c r="AB137" s="303">
        <v>3.0000000000000001E-3</v>
      </c>
      <c r="AC137" s="303">
        <v>0.67200000000000004</v>
      </c>
      <c r="AD137" s="303">
        <v>0.59399999999999997</v>
      </c>
      <c r="AE137" s="303">
        <v>2.2000000000000002</v>
      </c>
      <c r="AF137" s="358">
        <v>1.476</v>
      </c>
      <c r="AG137" s="303">
        <v>1.2</v>
      </c>
      <c r="AH137" s="303">
        <v>0.09</v>
      </c>
      <c r="AI137" s="303">
        <v>0.63</v>
      </c>
      <c r="AJ137" s="303">
        <v>1.0999999999999999E-2</v>
      </c>
      <c r="AK137" s="303">
        <v>1E-3</v>
      </c>
      <c r="AL137" s="358">
        <v>331</v>
      </c>
      <c r="AM137" s="303">
        <v>0.6</v>
      </c>
      <c r="AN137" s="303">
        <v>3.12</v>
      </c>
      <c r="AO137" s="303">
        <v>6.674156496974013</v>
      </c>
      <c r="AP137" s="303">
        <v>7.4999999999999997E-2</v>
      </c>
      <c r="AQ137" s="303">
        <v>3.0000000000000001E-3</v>
      </c>
      <c r="AS137" s="303">
        <v>14.589865656954622</v>
      </c>
      <c r="AT137" s="303">
        <v>14.843554794185977</v>
      </c>
      <c r="AU137" s="303">
        <v>-8.619084474143196E-3</v>
      </c>
      <c r="AW137" s="303">
        <v>-23.140612999999998</v>
      </c>
      <c r="AX137" s="303">
        <v>-173.41967199999999</v>
      </c>
    </row>
    <row r="138" spans="1:50" x14ac:dyDescent="0.25">
      <c r="A138" s="310" t="s">
        <v>4223</v>
      </c>
      <c r="B138" s="306">
        <v>633692.10685890005</v>
      </c>
      <c r="C138" s="306">
        <v>6178808.9568332396</v>
      </c>
      <c r="D138" s="303" t="s">
        <v>2179</v>
      </c>
      <c r="E138" s="304" t="s">
        <v>2258</v>
      </c>
      <c r="F138" s="303" t="s">
        <v>2257</v>
      </c>
      <c r="G138" s="305">
        <v>40937</v>
      </c>
      <c r="I138" s="299">
        <v>724.33477028000004</v>
      </c>
      <c r="J138" s="302">
        <f t="shared" si="46"/>
        <v>2548</v>
      </c>
      <c r="K138" s="302">
        <f t="shared" si="26"/>
        <v>2845.7663391250003</v>
      </c>
      <c r="L138" s="299">
        <v>3640</v>
      </c>
      <c r="M138" s="299">
        <v>6.92</v>
      </c>
      <c r="N138" s="299">
        <v>6.1</v>
      </c>
      <c r="O138" s="299">
        <v>0.91</v>
      </c>
      <c r="P138" s="299">
        <v>-63</v>
      </c>
      <c r="Q138" s="303">
        <v>1.64</v>
      </c>
      <c r="R138" s="303">
        <v>2.1</v>
      </c>
      <c r="S138" s="303">
        <v>2.83</v>
      </c>
      <c r="T138" s="303">
        <v>0.38</v>
      </c>
      <c r="W138" s="358">
        <v>1523</v>
      </c>
      <c r="Y138" s="306">
        <v>769.57867824999994</v>
      </c>
      <c r="AA138" s="303">
        <v>1E-3</v>
      </c>
      <c r="AB138" s="303">
        <v>8.9999999999999993E-3</v>
      </c>
      <c r="AC138" s="303">
        <v>0.437</v>
      </c>
      <c r="AD138" s="303">
        <v>4.0000000000000001E-3</v>
      </c>
      <c r="AE138" s="303">
        <v>227</v>
      </c>
      <c r="AF138" s="358">
        <v>5.31</v>
      </c>
      <c r="AG138" s="303">
        <v>6.4</v>
      </c>
      <c r="AH138" s="303">
        <v>0.15</v>
      </c>
      <c r="AI138" s="303">
        <v>70.900000000000006</v>
      </c>
      <c r="AJ138" s="358">
        <v>0.253</v>
      </c>
      <c r="AK138" s="303">
        <v>1E-3</v>
      </c>
      <c r="AL138" s="358">
        <v>623</v>
      </c>
      <c r="AM138" s="303">
        <v>502</v>
      </c>
      <c r="AN138" s="303">
        <v>3.78</v>
      </c>
      <c r="AO138" s="303">
        <v>8.0859972944108218</v>
      </c>
      <c r="AP138" s="303">
        <v>0.42</v>
      </c>
      <c r="AQ138" s="303">
        <v>1E-3</v>
      </c>
      <c r="AS138" s="303">
        <v>44.422757294696432</v>
      </c>
      <c r="AT138" s="303">
        <v>44.401087925150463</v>
      </c>
      <c r="AU138" s="303">
        <v>2.4395892220534471E-4</v>
      </c>
      <c r="AW138" s="303">
        <v>-23.800961000000001</v>
      </c>
      <c r="AX138" s="303">
        <v>-174.69594699999999</v>
      </c>
    </row>
    <row r="139" spans="1:50" x14ac:dyDescent="0.25">
      <c r="A139" s="310" t="s">
        <v>4224</v>
      </c>
      <c r="B139" s="306"/>
      <c r="C139" s="306"/>
      <c r="D139" s="303" t="s">
        <v>2179</v>
      </c>
      <c r="E139" s="304" t="s">
        <v>4158</v>
      </c>
      <c r="F139" s="303" t="s">
        <v>4157</v>
      </c>
      <c r="G139" s="305">
        <v>41719</v>
      </c>
      <c r="J139" s="302">
        <f t="shared" si="46"/>
        <v>2525.6</v>
      </c>
      <c r="K139" s="302">
        <f t="shared" si="26"/>
        <v>2825.5131234999994</v>
      </c>
      <c r="L139" s="299">
        <v>3608</v>
      </c>
      <c r="M139" s="299">
        <v>6.96</v>
      </c>
      <c r="N139" s="299">
        <v>5.2</v>
      </c>
      <c r="O139" s="299">
        <v>2.3199999999999998</v>
      </c>
      <c r="P139" s="299">
        <v>13</v>
      </c>
      <c r="Q139" s="303">
        <v>1.44</v>
      </c>
      <c r="R139" s="359">
        <v>2.379</v>
      </c>
      <c r="S139" s="303">
        <v>2.8079999999999998</v>
      </c>
      <c r="W139" s="358">
        <v>1510</v>
      </c>
      <c r="Y139" s="306">
        <v>826.78224699999976</v>
      </c>
      <c r="AA139" s="303">
        <v>5.8461133080999995E-3</v>
      </c>
      <c r="AB139" s="303">
        <v>5.0000000000000001E-3</v>
      </c>
      <c r="AC139" s="303">
        <v>0.501</v>
      </c>
      <c r="AD139" s="303">
        <v>4.0000000000000001E-3</v>
      </c>
      <c r="AE139" s="303">
        <v>216</v>
      </c>
      <c r="AF139" s="358">
        <v>6.5339999999999998</v>
      </c>
      <c r="AG139" s="303">
        <v>5.2</v>
      </c>
      <c r="AH139" s="303">
        <v>0.123</v>
      </c>
      <c r="AI139" s="303">
        <v>73.7</v>
      </c>
      <c r="AJ139" s="358">
        <v>0.33300000000000002</v>
      </c>
      <c r="AK139" s="303">
        <v>1E-3</v>
      </c>
      <c r="AL139" s="358">
        <v>595</v>
      </c>
      <c r="AM139" s="303">
        <v>649</v>
      </c>
      <c r="AN139" s="303">
        <v>4.8499999999999996</v>
      </c>
      <c r="AO139" s="303">
        <v>10.374890708437166</v>
      </c>
      <c r="AP139" s="303">
        <v>0.49099999999999999</v>
      </c>
      <c r="AQ139" s="303">
        <v>8.0000000000000002E-3</v>
      </c>
      <c r="AS139" s="303">
        <v>42.855601604274234</v>
      </c>
      <c r="AT139" s="303">
        <v>45.067259224027325</v>
      </c>
      <c r="AU139" s="303">
        <v>-2.515452294110496E-2</v>
      </c>
    </row>
    <row r="140" spans="1:50" s="316" customFormat="1" x14ac:dyDescent="0.25">
      <c r="A140" s="314" t="s">
        <v>2258</v>
      </c>
      <c r="B140" s="312"/>
      <c r="C140" s="312"/>
      <c r="D140" s="313"/>
      <c r="E140" s="314"/>
      <c r="G140" s="315" t="s">
        <v>4188</v>
      </c>
      <c r="J140" s="317">
        <f t="shared" ref="J140:S140" si="47">AVERAGE(J138:J139)</f>
        <v>2536.8000000000002</v>
      </c>
      <c r="K140" s="317">
        <f>AVERAGE(K138:K139)</f>
        <v>2835.6397313124999</v>
      </c>
      <c r="L140" s="317">
        <f>AVERAGE(L138:L139)</f>
        <v>3624</v>
      </c>
      <c r="M140" s="318">
        <f t="shared" si="47"/>
        <v>6.9399999999999995</v>
      </c>
      <c r="N140" s="319">
        <f>AVERAGE(N138:N139)</f>
        <v>5.65</v>
      </c>
      <c r="O140" s="318">
        <f t="shared" si="47"/>
        <v>1.615</v>
      </c>
      <c r="P140" s="319">
        <f t="shared" si="47"/>
        <v>-25</v>
      </c>
      <c r="Q140" s="313">
        <f t="shared" si="47"/>
        <v>1.54</v>
      </c>
      <c r="R140" s="372">
        <f t="shared" si="47"/>
        <v>2.2395</v>
      </c>
      <c r="S140" s="364">
        <f t="shared" si="47"/>
        <v>2.819</v>
      </c>
      <c r="T140" s="364"/>
      <c r="U140" s="313"/>
      <c r="V140" s="313"/>
      <c r="W140" s="366">
        <f>AVERAGE(W138:W139)</f>
        <v>1516.5</v>
      </c>
      <c r="X140" s="313"/>
      <c r="Y140" s="312">
        <f>AVERAGE(Y138:Y139)</f>
        <v>798.18046262499979</v>
      </c>
      <c r="Z140" s="313"/>
      <c r="AA140" s="364">
        <f>AVERAGE(AA138:AA139)</f>
        <v>3.4230566540499998E-3</v>
      </c>
      <c r="AB140" s="370">
        <f>AVERAGE(AB138:AB139)</f>
        <v>6.9999999999999993E-3</v>
      </c>
      <c r="AC140" s="364">
        <f t="shared" ref="AC140:AQ140" si="48">AVERAGE(AC138:AC139)</f>
        <v>0.46899999999999997</v>
      </c>
      <c r="AD140" s="364">
        <f t="shared" si="48"/>
        <v>4.0000000000000001E-3</v>
      </c>
      <c r="AE140" s="365">
        <f t="shared" si="48"/>
        <v>221.5</v>
      </c>
      <c r="AF140" s="368">
        <f t="shared" si="48"/>
        <v>5.9219999999999997</v>
      </c>
      <c r="AG140" s="365">
        <f t="shared" si="48"/>
        <v>5.8000000000000007</v>
      </c>
      <c r="AH140" s="364">
        <f t="shared" si="48"/>
        <v>0.13650000000000001</v>
      </c>
      <c r="AI140" s="365">
        <f t="shared" si="48"/>
        <v>72.300000000000011</v>
      </c>
      <c r="AJ140" s="368">
        <f t="shared" si="48"/>
        <v>0.29300000000000004</v>
      </c>
      <c r="AK140" s="364">
        <f t="shared" si="48"/>
        <v>1E-3</v>
      </c>
      <c r="AL140" s="366">
        <f t="shared" si="48"/>
        <v>609</v>
      </c>
      <c r="AM140" s="312">
        <f t="shared" si="48"/>
        <v>575.5</v>
      </c>
      <c r="AN140" s="364">
        <f t="shared" si="48"/>
        <v>4.3149999999999995</v>
      </c>
      <c r="AO140" s="364">
        <f t="shared" si="48"/>
        <v>9.2304440014239937</v>
      </c>
      <c r="AP140" s="364">
        <f t="shared" si="48"/>
        <v>0.45550000000000002</v>
      </c>
      <c r="AQ140" s="364">
        <f t="shared" si="48"/>
        <v>4.5000000000000005E-3</v>
      </c>
      <c r="AR140" s="313"/>
      <c r="AS140" s="313"/>
      <c r="AT140" s="313"/>
      <c r="AU140" s="313"/>
      <c r="AV140" s="313"/>
      <c r="AW140" s="313"/>
      <c r="AX140" s="313"/>
    </row>
    <row r="141" spans="1:50" x14ac:dyDescent="0.25">
      <c r="A141" s="383" t="s">
        <v>4558</v>
      </c>
      <c r="B141" s="306">
        <v>680955.23661827995</v>
      </c>
      <c r="C141" s="306">
        <v>6155988.9117831402</v>
      </c>
      <c r="D141" s="303" t="s">
        <v>2179</v>
      </c>
      <c r="E141" s="304" t="s">
        <v>2304</v>
      </c>
      <c r="F141" s="303" t="s">
        <v>2303</v>
      </c>
      <c r="G141" s="305">
        <v>40919</v>
      </c>
      <c r="I141" s="299">
        <v>866.36874785999998</v>
      </c>
      <c r="J141" s="302">
        <f>0.7*L141</f>
        <v>1182.3</v>
      </c>
      <c r="K141" s="302">
        <f t="shared" si="26"/>
        <v>1038.7242637499999</v>
      </c>
      <c r="L141" s="299">
        <v>1689</v>
      </c>
      <c r="M141" s="299">
        <v>6.8</v>
      </c>
      <c r="N141" s="299">
        <v>5</v>
      </c>
      <c r="O141" s="299">
        <v>1.72</v>
      </c>
      <c r="P141" s="299">
        <v>86</v>
      </c>
      <c r="Q141" s="303">
        <v>0.5</v>
      </c>
      <c r="S141" s="303">
        <v>0.21</v>
      </c>
      <c r="W141" s="303">
        <v>200</v>
      </c>
      <c r="Y141" s="306">
        <v>938.1385274999999</v>
      </c>
      <c r="AA141" s="303">
        <v>1E-3</v>
      </c>
      <c r="AB141" s="303">
        <v>1E-3</v>
      </c>
      <c r="AC141" s="303">
        <v>0.55900000000000005</v>
      </c>
      <c r="AD141" s="303">
        <v>1.4E-2</v>
      </c>
      <c r="AE141" s="303">
        <v>163</v>
      </c>
      <c r="AF141" s="303">
        <v>8.5999999999999993E-2</v>
      </c>
      <c r="AG141" s="303">
        <v>3.6</v>
      </c>
      <c r="AH141" s="303">
        <v>4.1000000000000002E-2</v>
      </c>
      <c r="AI141" s="303">
        <v>73.2</v>
      </c>
      <c r="AJ141" s="303">
        <v>4.2000000000000003E-2</v>
      </c>
      <c r="AK141" s="303">
        <v>1E-3</v>
      </c>
      <c r="AL141" s="303">
        <v>129</v>
      </c>
      <c r="AM141" s="303">
        <v>115</v>
      </c>
      <c r="AN141" s="303">
        <v>5.04</v>
      </c>
      <c r="AO141" s="303">
        <v>10.781329725881097</v>
      </c>
      <c r="AP141" s="303">
        <v>2.23</v>
      </c>
      <c r="AQ141" s="303">
        <v>1E-3</v>
      </c>
      <c r="AS141" s="303">
        <v>19.859152503426994</v>
      </c>
      <c r="AT141" s="303">
        <v>19.544267338591382</v>
      </c>
      <c r="AU141" s="303">
        <v>7.9913156294071207E-3</v>
      </c>
      <c r="AW141" s="303">
        <v>-19.991440999999998</v>
      </c>
      <c r="AX141" s="303">
        <v>-164.14010999999999</v>
      </c>
    </row>
    <row r="142" spans="1:50" x14ac:dyDescent="0.25">
      <c r="A142" s="383" t="s">
        <v>4559</v>
      </c>
      <c r="B142" s="306">
        <v>680955.23661827995</v>
      </c>
      <c r="C142" s="306">
        <v>6155988.9117831402</v>
      </c>
      <c r="D142" s="303" t="s">
        <v>2179</v>
      </c>
      <c r="E142" s="304" t="s">
        <v>2304</v>
      </c>
      <c r="F142" s="303" t="s">
        <v>2309</v>
      </c>
      <c r="G142" s="305"/>
      <c r="I142" s="299">
        <v>866.36874785999998</v>
      </c>
      <c r="J142" s="302"/>
      <c r="K142" s="302">
        <f t="shared" si="26"/>
        <v>1031.4568362500002</v>
      </c>
      <c r="Q142" s="303">
        <v>0.72</v>
      </c>
      <c r="S142" s="303">
        <v>0.31</v>
      </c>
      <c r="W142" s="303">
        <v>204</v>
      </c>
      <c r="Y142" s="306">
        <v>892.37567250000006</v>
      </c>
      <c r="AA142" s="303">
        <v>1E-3</v>
      </c>
      <c r="AB142" s="303">
        <v>2E-3</v>
      </c>
      <c r="AC142" s="303">
        <v>0.57199999999999995</v>
      </c>
      <c r="AD142" s="303">
        <v>1.4E-2</v>
      </c>
      <c r="AE142" s="303">
        <v>172</v>
      </c>
      <c r="AF142" s="303">
        <v>8.6999999999999994E-2</v>
      </c>
      <c r="AG142" s="303">
        <v>3.5</v>
      </c>
      <c r="AH142" s="303">
        <v>4.2000000000000003E-2</v>
      </c>
      <c r="AI142" s="303">
        <v>72.7</v>
      </c>
      <c r="AJ142" s="303">
        <v>4.2000000000000003E-2</v>
      </c>
      <c r="AK142" s="303">
        <v>1E-3</v>
      </c>
      <c r="AL142" s="303">
        <v>132.1</v>
      </c>
      <c r="AM142" s="303">
        <v>116</v>
      </c>
      <c r="AN142" s="303">
        <v>5.0599999999999996</v>
      </c>
      <c r="AO142" s="303">
        <v>10.824112780348878</v>
      </c>
      <c r="AP142" s="303">
        <v>2.23</v>
      </c>
      <c r="AQ142" s="303">
        <v>1E-3</v>
      </c>
      <c r="AS142" s="303">
        <v>20.399402655143867</v>
      </c>
      <c r="AT142" s="303">
        <v>18.880404648003267</v>
      </c>
      <c r="AU142" s="303">
        <v>3.8671218405363597E-2</v>
      </c>
      <c r="AW142" s="303">
        <v>-21.272278</v>
      </c>
      <c r="AX142" s="303">
        <v>-159.62215499999999</v>
      </c>
    </row>
    <row r="143" spans="1:50" s="316" customFormat="1" x14ac:dyDescent="0.25">
      <c r="A143" s="314" t="s">
        <v>2304</v>
      </c>
      <c r="B143" s="312"/>
      <c r="C143" s="312"/>
      <c r="D143" s="313"/>
      <c r="E143" s="314"/>
      <c r="G143" s="315" t="s">
        <v>4188</v>
      </c>
      <c r="J143" s="317">
        <f t="shared" ref="J143:S143" si="49">AVERAGE(J141:J142)</f>
        <v>1182.3</v>
      </c>
      <c r="K143" s="317">
        <f>AVERAGE(K141:K142)</f>
        <v>1035.0905499999999</v>
      </c>
      <c r="L143" s="317">
        <f>AVERAGE(L141:L142)</f>
        <v>1689</v>
      </c>
      <c r="M143" s="318">
        <f t="shared" si="49"/>
        <v>6.8</v>
      </c>
      <c r="N143" s="319">
        <f>AVERAGE(N141:N142)</f>
        <v>5</v>
      </c>
      <c r="O143" s="318">
        <f t="shared" si="49"/>
        <v>1.72</v>
      </c>
      <c r="P143" s="319">
        <f t="shared" si="49"/>
        <v>86</v>
      </c>
      <c r="Q143" s="313">
        <f t="shared" si="49"/>
        <v>0.61</v>
      </c>
      <c r="R143" s="363"/>
      <c r="S143" s="364">
        <f t="shared" si="49"/>
        <v>0.26</v>
      </c>
      <c r="T143" s="364"/>
      <c r="U143" s="313"/>
      <c r="V143" s="313"/>
      <c r="W143" s="366">
        <f>AVERAGE(W141:W142)</f>
        <v>202</v>
      </c>
      <c r="X143" s="313"/>
      <c r="Y143" s="312">
        <f>AVERAGE(Y141:Y142)</f>
        <v>915.25710000000004</v>
      </c>
      <c r="Z143" s="313"/>
      <c r="AA143" s="364">
        <f>AVERAGE(AA141:AA142)</f>
        <v>1E-3</v>
      </c>
      <c r="AB143" s="370">
        <f>AVERAGE(AB141:AB142)</f>
        <v>1.5E-3</v>
      </c>
      <c r="AC143" s="364">
        <f t="shared" ref="AC143:AQ143" si="50">AVERAGE(AC141:AC142)</f>
        <v>0.5655</v>
      </c>
      <c r="AD143" s="364">
        <f t="shared" si="50"/>
        <v>1.4E-2</v>
      </c>
      <c r="AE143" s="365">
        <f t="shared" si="50"/>
        <v>167.5</v>
      </c>
      <c r="AF143" s="368">
        <f t="shared" si="50"/>
        <v>8.6499999999999994E-2</v>
      </c>
      <c r="AG143" s="365">
        <f t="shared" si="50"/>
        <v>3.55</v>
      </c>
      <c r="AH143" s="364">
        <f t="shared" si="50"/>
        <v>4.1500000000000002E-2</v>
      </c>
      <c r="AI143" s="365">
        <f t="shared" si="50"/>
        <v>72.95</v>
      </c>
      <c r="AJ143" s="368">
        <f t="shared" si="50"/>
        <v>4.2000000000000003E-2</v>
      </c>
      <c r="AK143" s="364">
        <f t="shared" si="50"/>
        <v>1E-3</v>
      </c>
      <c r="AL143" s="366">
        <f t="shared" si="50"/>
        <v>130.55000000000001</v>
      </c>
      <c r="AM143" s="312">
        <f t="shared" si="50"/>
        <v>115.5</v>
      </c>
      <c r="AN143" s="364">
        <f t="shared" si="50"/>
        <v>5.05</v>
      </c>
      <c r="AO143" s="364">
        <f t="shared" si="50"/>
        <v>10.802721253114989</v>
      </c>
      <c r="AP143" s="364">
        <f t="shared" si="50"/>
        <v>2.23</v>
      </c>
      <c r="AQ143" s="364">
        <f t="shared" si="50"/>
        <v>1E-3</v>
      </c>
      <c r="AR143" s="313"/>
      <c r="AS143" s="313"/>
      <c r="AT143" s="313"/>
      <c r="AU143" s="313"/>
      <c r="AV143" s="313"/>
      <c r="AW143" s="313"/>
      <c r="AX143" s="313"/>
    </row>
    <row r="144" spans="1:50" x14ac:dyDescent="0.25">
      <c r="A144" s="310" t="s">
        <v>4225</v>
      </c>
      <c r="B144" s="306">
        <v>656875.52706092002</v>
      </c>
      <c r="C144" s="306">
        <v>6168954.7472120402</v>
      </c>
      <c r="D144" s="303" t="s">
        <v>2179</v>
      </c>
      <c r="E144" s="304" t="s">
        <v>2282</v>
      </c>
      <c r="F144" s="303" t="s">
        <v>2281</v>
      </c>
      <c r="G144" s="305">
        <v>40920</v>
      </c>
      <c r="I144" s="299">
        <v>726.14415370999996</v>
      </c>
      <c r="J144" s="302">
        <f>0.7*L144</f>
        <v>2268.6999999999998</v>
      </c>
      <c r="K144" s="302">
        <f t="shared" si="26"/>
        <v>3143.9412742499999</v>
      </c>
      <c r="L144" s="299">
        <v>3241</v>
      </c>
      <c r="M144" s="299">
        <v>6.53</v>
      </c>
      <c r="N144" s="299">
        <v>9.1</v>
      </c>
      <c r="O144" s="299">
        <v>2.89</v>
      </c>
      <c r="P144" s="299">
        <v>103</v>
      </c>
      <c r="Q144" s="303">
        <v>1.54</v>
      </c>
      <c r="R144" s="359">
        <v>1.79</v>
      </c>
      <c r="S144" s="303">
        <v>7.3</v>
      </c>
      <c r="W144" s="358">
        <v>2000</v>
      </c>
      <c r="Y144" s="306">
        <v>489.66254850000007</v>
      </c>
      <c r="AA144" s="303">
        <v>1E-3</v>
      </c>
      <c r="AB144" s="303">
        <v>3.0000000000000001E-3</v>
      </c>
      <c r="AC144" s="303">
        <v>0.50900000000000001</v>
      </c>
      <c r="AD144" s="303">
        <v>4.0000000000000001E-3</v>
      </c>
      <c r="AE144" s="303">
        <v>470</v>
      </c>
      <c r="AF144" s="303">
        <v>1.0999999999999999E-2</v>
      </c>
      <c r="AG144" s="303">
        <v>7.5</v>
      </c>
      <c r="AH144" s="303">
        <v>0.2</v>
      </c>
      <c r="AI144" s="303">
        <v>141</v>
      </c>
      <c r="AJ144" s="358">
        <v>7.82</v>
      </c>
      <c r="AK144" s="303">
        <v>1E-3</v>
      </c>
      <c r="AL144" s="358">
        <v>271</v>
      </c>
      <c r="AM144" s="303">
        <v>672</v>
      </c>
      <c r="AN144" s="303">
        <v>6.8</v>
      </c>
      <c r="AO144" s="303">
        <v>14.546238519045923</v>
      </c>
      <c r="AP144" s="303">
        <v>0.47</v>
      </c>
      <c r="AQ144" s="303">
        <v>2.1000000000000001E-2</v>
      </c>
      <c r="AS144" s="303">
        <v>47.03280800779693</v>
      </c>
      <c r="AT144" s="303">
        <v>49.871188971487982</v>
      </c>
      <c r="AU144" s="303">
        <v>-2.929064901520842E-2</v>
      </c>
      <c r="AW144" s="303">
        <v>-23.837069</v>
      </c>
      <c r="AX144" s="303">
        <v>-186.09059400000001</v>
      </c>
    </row>
    <row r="145" spans="1:50" x14ac:dyDescent="0.25">
      <c r="A145" s="310" t="s">
        <v>4226</v>
      </c>
      <c r="B145" s="306"/>
      <c r="C145" s="306"/>
      <c r="D145" s="303" t="s">
        <v>2179</v>
      </c>
      <c r="E145" s="304" t="s">
        <v>4160</v>
      </c>
      <c r="F145" s="303" t="s">
        <v>4159</v>
      </c>
      <c r="G145" s="305">
        <v>41705</v>
      </c>
      <c r="J145" s="302">
        <f>0.7*L145</f>
        <v>2233</v>
      </c>
      <c r="K145" s="302">
        <f t="shared" si="26"/>
        <v>2729.1011016666666</v>
      </c>
      <c r="L145" s="299">
        <v>3190</v>
      </c>
      <c r="M145" s="299">
        <v>6.5</v>
      </c>
      <c r="N145" s="299">
        <v>7.1</v>
      </c>
      <c r="O145" s="299">
        <v>1.82</v>
      </c>
      <c r="P145" s="299">
        <v>-36.700000000000003</v>
      </c>
      <c r="Q145" s="303">
        <v>1.36</v>
      </c>
      <c r="R145" s="373">
        <v>2.1358000000000001</v>
      </c>
      <c r="S145" s="303">
        <v>6.7427000000000001</v>
      </c>
      <c r="T145" s="303">
        <v>0.25</v>
      </c>
      <c r="W145" s="358">
        <v>1587</v>
      </c>
      <c r="Y145" s="306">
        <v>742.37520333333339</v>
      </c>
      <c r="AA145" s="303">
        <v>9.0605123135999999E-3</v>
      </c>
      <c r="AB145" s="303">
        <v>8.9999999999999993E-3</v>
      </c>
      <c r="AC145" s="303">
        <v>0.48199999999999998</v>
      </c>
      <c r="AD145" s="303">
        <v>5.0000000000000001E-3</v>
      </c>
      <c r="AE145" s="303">
        <v>387</v>
      </c>
      <c r="AF145" s="358">
        <v>8.8529999999999998</v>
      </c>
      <c r="AG145" s="303">
        <v>6.7</v>
      </c>
      <c r="AH145" s="303">
        <v>0.20499999999999999</v>
      </c>
      <c r="AI145" s="303">
        <v>107</v>
      </c>
      <c r="AJ145" s="358">
        <v>6.5940000000000003</v>
      </c>
      <c r="AK145" s="303">
        <v>1E-3</v>
      </c>
      <c r="AL145" s="358">
        <v>252</v>
      </c>
      <c r="AM145" s="303">
        <v>481</v>
      </c>
      <c r="AN145" s="303">
        <v>7</v>
      </c>
      <c r="AO145" s="303">
        <v>14.974069063723746</v>
      </c>
      <c r="AP145" s="303">
        <v>0.47</v>
      </c>
      <c r="AQ145" s="303">
        <v>0.15</v>
      </c>
      <c r="AS145" s="303">
        <v>39.246982004679865</v>
      </c>
      <c r="AT145" s="303">
        <v>45.398148363909598</v>
      </c>
      <c r="AU145" s="303">
        <v>-7.2670055943493933E-2</v>
      </c>
      <c r="AW145" s="303">
        <v>-24.885864999999999</v>
      </c>
      <c r="AX145" s="303">
        <v>-190.67000899999999</v>
      </c>
    </row>
    <row r="146" spans="1:50" s="316" customFormat="1" x14ac:dyDescent="0.25">
      <c r="A146" s="314" t="s">
        <v>2282</v>
      </c>
      <c r="B146" s="312"/>
      <c r="C146" s="312"/>
      <c r="D146" s="313"/>
      <c r="E146" s="314"/>
      <c r="G146" s="315" t="s">
        <v>4188</v>
      </c>
      <c r="J146" s="317">
        <f t="shared" ref="J146:S146" si="51">AVERAGE(J144:J145)</f>
        <v>2250.85</v>
      </c>
      <c r="K146" s="317">
        <f>AVERAGE(K144:K145)</f>
        <v>2936.521187958333</v>
      </c>
      <c r="L146" s="317">
        <f>AVERAGE(L144:L145)</f>
        <v>3215.5</v>
      </c>
      <c r="M146" s="318">
        <f t="shared" si="51"/>
        <v>6.5150000000000006</v>
      </c>
      <c r="N146" s="319">
        <f>AVERAGE(N144:N145)</f>
        <v>8.1</v>
      </c>
      <c r="O146" s="318">
        <f t="shared" si="51"/>
        <v>2.355</v>
      </c>
      <c r="P146" s="319">
        <f t="shared" si="51"/>
        <v>33.15</v>
      </c>
      <c r="Q146" s="313">
        <f t="shared" si="51"/>
        <v>1.4500000000000002</v>
      </c>
      <c r="R146" s="373">
        <f t="shared" si="51"/>
        <v>1.9629000000000001</v>
      </c>
      <c r="S146" s="364">
        <f t="shared" si="51"/>
        <v>7.02135</v>
      </c>
      <c r="T146" s="364"/>
      <c r="U146" s="313"/>
      <c r="V146" s="313"/>
      <c r="W146" s="366">
        <f>AVERAGE(W144:W145)</f>
        <v>1793.5</v>
      </c>
      <c r="X146" s="313"/>
      <c r="Y146" s="312">
        <f>AVERAGE(Y144:Y145)</f>
        <v>616.01887591666673</v>
      </c>
      <c r="Z146" s="313"/>
      <c r="AA146" s="364">
        <f>AVERAGE(AA144:AA145)</f>
        <v>5.0302561568000004E-3</v>
      </c>
      <c r="AB146" s="370">
        <f>AVERAGE(AB144:AB145)</f>
        <v>6.0000000000000001E-3</v>
      </c>
      <c r="AC146" s="364">
        <f t="shared" ref="AC146:AQ146" si="52">AVERAGE(AC144:AC145)</f>
        <v>0.4955</v>
      </c>
      <c r="AD146" s="364">
        <f t="shared" si="52"/>
        <v>4.5000000000000005E-3</v>
      </c>
      <c r="AE146" s="365">
        <f t="shared" si="52"/>
        <v>428.5</v>
      </c>
      <c r="AF146" s="368">
        <f t="shared" si="52"/>
        <v>4.4319999999999995</v>
      </c>
      <c r="AG146" s="365">
        <f t="shared" si="52"/>
        <v>7.1</v>
      </c>
      <c r="AH146" s="364">
        <f t="shared" si="52"/>
        <v>0.20250000000000001</v>
      </c>
      <c r="AI146" s="365">
        <f t="shared" si="52"/>
        <v>124</v>
      </c>
      <c r="AJ146" s="368">
        <f t="shared" si="52"/>
        <v>7.2070000000000007</v>
      </c>
      <c r="AK146" s="364">
        <f t="shared" si="52"/>
        <v>1E-3</v>
      </c>
      <c r="AL146" s="366">
        <f t="shared" si="52"/>
        <v>261.5</v>
      </c>
      <c r="AM146" s="312">
        <f t="shared" si="52"/>
        <v>576.5</v>
      </c>
      <c r="AN146" s="364">
        <f t="shared" si="52"/>
        <v>6.9</v>
      </c>
      <c r="AO146" s="364">
        <f t="shared" si="52"/>
        <v>14.760153791384834</v>
      </c>
      <c r="AP146" s="364">
        <f t="shared" si="52"/>
        <v>0.47</v>
      </c>
      <c r="AQ146" s="364">
        <f t="shared" si="52"/>
        <v>8.5499999999999993E-2</v>
      </c>
      <c r="AR146" s="313"/>
      <c r="AS146" s="313"/>
      <c r="AT146" s="313"/>
      <c r="AU146" s="313"/>
      <c r="AV146" s="313"/>
      <c r="AW146" s="313"/>
      <c r="AX146" s="313"/>
    </row>
    <row r="147" spans="1:50" x14ac:dyDescent="0.25">
      <c r="A147" s="304" t="s">
        <v>2374</v>
      </c>
      <c r="B147" s="306">
        <v>614064.73459999997</v>
      </c>
      <c r="C147" s="306">
        <v>6176121.1619999995</v>
      </c>
      <c r="D147" s="303" t="s">
        <v>2179</v>
      </c>
      <c r="E147" s="304" t="s">
        <v>2374</v>
      </c>
      <c r="F147" s="303" t="s">
        <v>2373</v>
      </c>
      <c r="G147" s="305">
        <v>41282</v>
      </c>
      <c r="I147" s="299">
        <v>614.68990680000002</v>
      </c>
      <c r="J147" s="302">
        <f t="shared" ref="J147:J160" si="53">0.7*L147</f>
        <v>749</v>
      </c>
      <c r="K147" s="302">
        <f t="shared" si="26"/>
        <v>669.73648587499986</v>
      </c>
      <c r="L147" s="299">
        <v>1070</v>
      </c>
      <c r="M147" s="299">
        <v>7.45</v>
      </c>
      <c r="N147" s="299">
        <v>7.3</v>
      </c>
      <c r="O147" s="299">
        <v>4.92</v>
      </c>
      <c r="P147" s="299">
        <v>11</v>
      </c>
      <c r="Q147" s="303">
        <v>0.48</v>
      </c>
      <c r="R147" s="303">
        <v>0.2</v>
      </c>
      <c r="S147" s="303">
        <v>0.86</v>
      </c>
      <c r="T147" s="303">
        <v>0.18</v>
      </c>
      <c r="W147" s="303">
        <v>152</v>
      </c>
      <c r="Y147" s="306">
        <v>603.30697174999989</v>
      </c>
      <c r="AA147" s="303">
        <v>1.0999999999999999E-2</v>
      </c>
      <c r="AB147" s="303">
        <v>4.0000000000000001E-3</v>
      </c>
      <c r="AC147" s="303">
        <v>0.121</v>
      </c>
      <c r="AD147" s="303">
        <v>3.5999999999999997E-2</v>
      </c>
      <c r="AE147" s="303">
        <v>86.1</v>
      </c>
      <c r="AF147" s="303">
        <v>2E-3</v>
      </c>
      <c r="AG147" s="303">
        <v>3.3</v>
      </c>
      <c r="AH147" s="303">
        <v>0.03</v>
      </c>
      <c r="AI147" s="303">
        <v>58.5</v>
      </c>
      <c r="AJ147" s="358">
        <v>8.6999999999999994E-2</v>
      </c>
      <c r="AK147" s="303">
        <v>1E-3</v>
      </c>
      <c r="AL147" s="303">
        <v>67</v>
      </c>
      <c r="AM147" s="303">
        <v>169</v>
      </c>
      <c r="AN147" s="303">
        <v>4.1399999999999997</v>
      </c>
      <c r="AO147" s="303">
        <v>8.8560922748308997</v>
      </c>
      <c r="AP147" s="303">
        <v>0.42499999999999999</v>
      </c>
      <c r="AQ147" s="303">
        <v>3.4000000000000002E-2</v>
      </c>
      <c r="AS147" s="303">
        <v>12.107950957022734</v>
      </c>
      <c r="AT147" s="303">
        <v>13.075984830731949</v>
      </c>
      <c r="AU147" s="303">
        <v>-3.8438545978977098E-2</v>
      </c>
      <c r="AW147" s="303">
        <v>-21.9191</v>
      </c>
      <c r="AX147" s="303">
        <v>-170.790539</v>
      </c>
    </row>
    <row r="148" spans="1:50" x14ac:dyDescent="0.25">
      <c r="A148" s="304" t="s">
        <v>4162</v>
      </c>
      <c r="B148" s="306">
        <v>627591</v>
      </c>
      <c r="C148" s="306">
        <v>6174796</v>
      </c>
      <c r="D148" s="303" t="s">
        <v>2179</v>
      </c>
      <c r="E148" s="304" t="s">
        <v>4162</v>
      </c>
      <c r="F148" s="303" t="s">
        <v>4161</v>
      </c>
      <c r="G148" s="305"/>
      <c r="J148" s="302">
        <f t="shared" si="53"/>
        <v>0</v>
      </c>
      <c r="K148" s="302">
        <f t="shared" si="26"/>
        <v>243.63429513888892</v>
      </c>
      <c r="R148" s="303">
        <v>0.2</v>
      </c>
      <c r="S148" s="303">
        <v>2.62</v>
      </c>
      <c r="V148" s="303">
        <v>0.13</v>
      </c>
      <c r="W148" s="303">
        <v>1.5</v>
      </c>
      <c r="Y148" s="306">
        <v>275.42459027777778</v>
      </c>
      <c r="AA148" s="303">
        <v>6.0000000000000001E-3</v>
      </c>
      <c r="AB148" s="303">
        <v>1E-3</v>
      </c>
      <c r="AC148" s="303">
        <v>7.1999999999999995E-2</v>
      </c>
      <c r="AD148" s="303">
        <v>0.126</v>
      </c>
      <c r="AE148" s="303">
        <v>51.4</v>
      </c>
      <c r="AF148" s="358">
        <v>3.4</v>
      </c>
      <c r="AG148" s="303">
        <v>18.399999999999999</v>
      </c>
      <c r="AH148" s="303">
        <v>1.0999999999999999E-2</v>
      </c>
      <c r="AI148" s="303">
        <v>15.3</v>
      </c>
      <c r="AJ148" s="358">
        <v>0.502</v>
      </c>
      <c r="AK148" s="303">
        <v>1E-3</v>
      </c>
      <c r="AL148" s="303">
        <v>12.9</v>
      </c>
      <c r="AM148" s="303">
        <v>2.2999999999999998</v>
      </c>
      <c r="AN148" s="303">
        <v>1.7</v>
      </c>
      <c r="AO148" s="303">
        <v>3.6365596297614808</v>
      </c>
      <c r="AP148" s="303">
        <v>0.16900000000000001</v>
      </c>
      <c r="AS148" s="303">
        <v>4.8553132811371196</v>
      </c>
      <c r="AT148" s="303">
        <v>4.618814715555934</v>
      </c>
      <c r="AU148" s="303">
        <v>2.4962568129091714E-2</v>
      </c>
      <c r="AW148" s="303">
        <v>-14.141166999999999</v>
      </c>
      <c r="AX148" s="303">
        <v>-124.820972</v>
      </c>
    </row>
    <row r="149" spans="1:50" x14ac:dyDescent="0.25">
      <c r="A149" s="304" t="s">
        <v>4164</v>
      </c>
      <c r="B149" s="306"/>
      <c r="C149" s="306"/>
      <c r="D149" s="303" t="s">
        <v>2179</v>
      </c>
      <c r="E149" s="304" t="s">
        <v>4164</v>
      </c>
      <c r="F149" s="303" t="s">
        <v>4163</v>
      </c>
      <c r="G149" s="305">
        <v>40855</v>
      </c>
      <c r="J149" s="302">
        <f t="shared" si="53"/>
        <v>93.1</v>
      </c>
      <c r="K149" s="302">
        <f t="shared" si="26"/>
        <v>115.92499725000002</v>
      </c>
      <c r="L149" s="299">
        <v>133</v>
      </c>
      <c r="M149" s="402">
        <v>9</v>
      </c>
      <c r="N149" s="299">
        <v>9</v>
      </c>
      <c r="O149" s="299">
        <v>345</v>
      </c>
      <c r="P149" s="299">
        <v>-74</v>
      </c>
      <c r="Q149" s="303">
        <v>0.01</v>
      </c>
      <c r="R149" s="303">
        <v>6.4000000000000001E-2</v>
      </c>
      <c r="S149" s="303">
        <v>1.01</v>
      </c>
      <c r="T149" s="303" t="s">
        <v>33</v>
      </c>
      <c r="U149" s="303">
        <v>0.26</v>
      </c>
      <c r="W149" s="303">
        <v>13.6</v>
      </c>
      <c r="Y149" s="306">
        <v>117.4579945</v>
      </c>
      <c r="AA149" s="303">
        <v>1E-3</v>
      </c>
      <c r="AB149" s="303">
        <v>1E-3</v>
      </c>
      <c r="AC149" s="303">
        <v>0.01</v>
      </c>
      <c r="AD149" s="303">
        <v>2.1999999999999999E-2</v>
      </c>
      <c r="AE149" s="303">
        <v>30.9</v>
      </c>
      <c r="AF149" s="303">
        <v>5.1999999999999998E-2</v>
      </c>
      <c r="AG149" s="303">
        <v>1.6</v>
      </c>
      <c r="AH149" s="303">
        <v>1E-3</v>
      </c>
      <c r="AI149" s="303">
        <v>7.2</v>
      </c>
      <c r="AJ149" s="358">
        <v>0.13500000000000001</v>
      </c>
      <c r="AK149" s="303">
        <v>2E-3</v>
      </c>
      <c r="AL149" s="303">
        <v>2.5</v>
      </c>
      <c r="AM149" s="303">
        <v>5.8</v>
      </c>
      <c r="AN149" s="303">
        <v>7.98</v>
      </c>
      <c r="AO149" s="303">
        <v>17.070438732645073</v>
      </c>
      <c r="AP149" s="303">
        <v>0.1</v>
      </c>
      <c r="AQ149" s="303">
        <v>2.0000000000000018E-3</v>
      </c>
      <c r="AS149" s="303">
        <v>2.2839286431295869</v>
      </c>
      <c r="AT149" s="303">
        <v>2.2449440650235637</v>
      </c>
      <c r="AU149" s="303">
        <v>8.6080092372304452E-3</v>
      </c>
      <c r="AW149" s="303">
        <v>-16.654544000000001</v>
      </c>
      <c r="AX149" s="303">
        <v>-129.414289</v>
      </c>
    </row>
    <row r="150" spans="1:50" x14ac:dyDescent="0.25">
      <c r="A150" s="304" t="s">
        <v>2382</v>
      </c>
      <c r="B150" s="306">
        <v>651003.06599999999</v>
      </c>
      <c r="C150" s="306">
        <v>6191761.4699999997</v>
      </c>
      <c r="D150" s="303" t="s">
        <v>2179</v>
      </c>
      <c r="E150" s="304" t="s">
        <v>2382</v>
      </c>
      <c r="F150" s="303" t="s">
        <v>2381</v>
      </c>
      <c r="G150" s="305">
        <v>41287</v>
      </c>
      <c r="H150" s="299">
        <v>593</v>
      </c>
      <c r="I150" s="299">
        <v>803.55782180000006</v>
      </c>
      <c r="J150" s="302">
        <f t="shared" si="53"/>
        <v>298.89999999999998</v>
      </c>
      <c r="K150" s="302">
        <f t="shared" si="26"/>
        <v>264.29918741666665</v>
      </c>
      <c r="L150" s="299">
        <v>427</v>
      </c>
      <c r="M150" s="299">
        <v>7.84</v>
      </c>
      <c r="N150" s="299">
        <v>1.6</v>
      </c>
      <c r="O150" s="299">
        <v>9.2899999999999991</v>
      </c>
      <c r="P150" s="299">
        <v>80</v>
      </c>
      <c r="Q150" s="303">
        <v>0</v>
      </c>
      <c r="R150" s="303">
        <v>0.97</v>
      </c>
      <c r="S150" s="303">
        <v>0.18</v>
      </c>
      <c r="U150" s="303">
        <v>1.8</v>
      </c>
      <c r="W150" s="303">
        <v>113</v>
      </c>
      <c r="Y150" s="306">
        <v>130.67837483333335</v>
      </c>
      <c r="AA150" s="303">
        <v>4.4999999999999998E-2</v>
      </c>
      <c r="AB150" s="303">
        <v>5.0000000000000001E-3</v>
      </c>
      <c r="AC150" s="303">
        <v>0.108</v>
      </c>
      <c r="AD150" s="303">
        <v>2.4E-2</v>
      </c>
      <c r="AE150" s="303">
        <v>63.6</v>
      </c>
      <c r="AF150" s="303">
        <v>2E-3</v>
      </c>
      <c r="AG150" s="303">
        <v>1.1000000000000001</v>
      </c>
      <c r="AH150" s="303">
        <v>8.6999999999999994E-2</v>
      </c>
      <c r="AI150" s="303">
        <v>12.4</v>
      </c>
      <c r="AJ150" s="303">
        <v>1E-3</v>
      </c>
      <c r="AK150" s="303">
        <v>2E-3</v>
      </c>
      <c r="AL150" s="303">
        <v>5.8</v>
      </c>
      <c r="AM150" s="303">
        <v>137</v>
      </c>
      <c r="AN150" s="303">
        <v>8.2100000000000009</v>
      </c>
      <c r="AO150" s="303">
        <v>17.562443859024565</v>
      </c>
      <c r="AP150" s="303">
        <v>6.0999999999999999E-2</v>
      </c>
      <c r="AQ150" s="303">
        <v>3.4000000000000002E-2</v>
      </c>
      <c r="AS150" s="303">
        <v>4.4742256027780041</v>
      </c>
      <c r="AT150" s="303">
        <v>4.52837235064416</v>
      </c>
      <c r="AU150" s="303">
        <v>-6.0145691439628356E-3</v>
      </c>
      <c r="AW150" s="303">
        <v>-19.604341000000002</v>
      </c>
      <c r="AX150" s="303">
        <v>-153.14285599999999</v>
      </c>
    </row>
    <row r="151" spans="1:50" x14ac:dyDescent="0.25">
      <c r="A151" s="304" t="s">
        <v>4166</v>
      </c>
      <c r="B151" s="306">
        <v>559349.54200000002</v>
      </c>
      <c r="C151" s="306">
        <v>6212563.7470000004</v>
      </c>
      <c r="D151" s="303" t="s">
        <v>2179</v>
      </c>
      <c r="F151" s="303" t="s">
        <v>4165</v>
      </c>
      <c r="G151" s="305">
        <v>41714</v>
      </c>
      <c r="I151" s="299">
        <v>718.654</v>
      </c>
      <c r="J151" s="302">
        <f t="shared" si="53"/>
        <v>535.5</v>
      </c>
      <c r="K151" s="302">
        <f t="shared" si="26"/>
        <v>433.38362079166671</v>
      </c>
      <c r="L151" s="299">
        <v>765</v>
      </c>
      <c r="M151" s="299">
        <v>7.14</v>
      </c>
      <c r="N151" s="299">
        <v>7.4</v>
      </c>
      <c r="O151" s="299">
        <v>0.34</v>
      </c>
      <c r="P151" s="299">
        <v>-51.3</v>
      </c>
      <c r="Q151" s="303">
        <v>0.01</v>
      </c>
      <c r="R151" s="303">
        <v>0.20200000000000001</v>
      </c>
      <c r="S151" s="303">
        <v>0.27479999999999999</v>
      </c>
      <c r="W151" s="303">
        <v>13.07</v>
      </c>
      <c r="Y151" s="306">
        <v>535.67964158333336</v>
      </c>
      <c r="AA151" s="303">
        <v>2.5982328995999998E-3</v>
      </c>
      <c r="AB151" s="303">
        <v>5.0000000000000001E-3</v>
      </c>
      <c r="AC151" s="303">
        <v>1.7999999999999999E-2</v>
      </c>
      <c r="AD151" s="303">
        <v>0.20300000000000001</v>
      </c>
      <c r="AE151" s="303">
        <v>103</v>
      </c>
      <c r="AF151" s="358">
        <v>0.57899999999999996</v>
      </c>
      <c r="AG151" s="303">
        <v>1.6</v>
      </c>
      <c r="AH151" s="303">
        <v>1.4999999999999999E-2</v>
      </c>
      <c r="AI151" s="303">
        <v>42.7</v>
      </c>
      <c r="AJ151" s="358">
        <v>0.17299999999999999</v>
      </c>
      <c r="AK151" s="303">
        <v>3.0000000000000001E-3</v>
      </c>
      <c r="AL151" s="303">
        <v>4.0999999999999996</v>
      </c>
      <c r="AM151" s="303">
        <v>4</v>
      </c>
      <c r="AN151" s="303">
        <v>8.8000000000000007</v>
      </c>
      <c r="AO151" s="303">
        <v>18.824543965824141</v>
      </c>
      <c r="AP151" s="303">
        <v>0.42299999999999999</v>
      </c>
      <c r="AQ151" s="303">
        <v>2E-3</v>
      </c>
      <c r="AS151" s="303">
        <v>8.8719373136029382</v>
      </c>
      <c r="AT151" s="303">
        <v>9.0586285419087051</v>
      </c>
      <c r="AU151" s="303">
        <v>-1.041189830874078E-2</v>
      </c>
      <c r="AW151" s="303">
        <v>-21.047360999999999</v>
      </c>
      <c r="AX151" s="303">
        <v>-161.521154</v>
      </c>
    </row>
    <row r="152" spans="1:50" x14ac:dyDescent="0.25">
      <c r="A152" s="304" t="s">
        <v>4168</v>
      </c>
      <c r="B152" s="306">
        <v>558955.70955688995</v>
      </c>
      <c r="C152" s="306">
        <v>6212223.8530305997</v>
      </c>
      <c r="D152" s="303" t="s">
        <v>2179</v>
      </c>
      <c r="F152" s="303" t="s">
        <v>4167</v>
      </c>
      <c r="G152" s="305">
        <v>41716</v>
      </c>
      <c r="I152" s="299">
        <v>715.23615385000005</v>
      </c>
      <c r="J152" s="302">
        <f t="shared" si="53"/>
        <v>570.5</v>
      </c>
      <c r="K152" s="302">
        <f t="shared" si="26"/>
        <v>440.51729645833331</v>
      </c>
      <c r="L152" s="299">
        <v>815</v>
      </c>
      <c r="M152" s="299">
        <v>7.19</v>
      </c>
      <c r="N152" s="299">
        <v>5.2</v>
      </c>
      <c r="O152" s="299">
        <v>0.98</v>
      </c>
      <c r="P152" s="299">
        <v>-52.1</v>
      </c>
      <c r="Q152" s="303">
        <v>0.02</v>
      </c>
      <c r="R152" s="303">
        <v>0.115</v>
      </c>
      <c r="S152" s="303">
        <v>0.20100000000000001</v>
      </c>
      <c r="W152" s="303">
        <v>12.962</v>
      </c>
      <c r="Y152" s="306">
        <v>558.05259291666653</v>
      </c>
      <c r="AA152" s="303">
        <v>1E-3</v>
      </c>
      <c r="AB152" s="303">
        <v>8.0000000000000002E-3</v>
      </c>
      <c r="AC152" s="303">
        <v>2.3E-2</v>
      </c>
      <c r="AD152" s="303">
        <v>0.19800000000000001</v>
      </c>
      <c r="AE152" s="303">
        <v>89.2</v>
      </c>
      <c r="AF152" s="358">
        <v>2.89</v>
      </c>
      <c r="AG152" s="303">
        <v>1.8</v>
      </c>
      <c r="AH152" s="303">
        <v>1.6E-2</v>
      </c>
      <c r="AI152" s="303">
        <v>49.1</v>
      </c>
      <c r="AJ152" s="358">
        <v>7.3999999999999996E-2</v>
      </c>
      <c r="AK152" s="303">
        <v>4.0000000000000001E-3</v>
      </c>
      <c r="AL152" s="303">
        <v>5.2</v>
      </c>
      <c r="AM152" s="303">
        <v>9.6</v>
      </c>
      <c r="AN152" s="303">
        <v>10.71</v>
      </c>
      <c r="AO152" s="303">
        <v>22.910325667497332</v>
      </c>
      <c r="AP152" s="303">
        <v>0.52700000000000002</v>
      </c>
      <c r="AQ152" s="303">
        <v>0.02</v>
      </c>
      <c r="AS152" s="303">
        <v>8.7628088298163114</v>
      </c>
      <c r="AT152" s="303">
        <v>9.4209476229651514</v>
      </c>
      <c r="AU152" s="303">
        <v>-3.6193775189293655E-2</v>
      </c>
      <c r="AW152" s="303">
        <v>-21.019241000000001</v>
      </c>
      <c r="AX152" s="303">
        <v>-164.41278</v>
      </c>
    </row>
    <row r="153" spans="1:50" x14ac:dyDescent="0.25">
      <c r="A153" s="304" t="s">
        <v>2238</v>
      </c>
      <c r="B153" s="306">
        <v>627831.89698523004</v>
      </c>
      <c r="C153" s="306">
        <v>6180462.3562353104</v>
      </c>
      <c r="D153" s="303" t="s">
        <v>2179</v>
      </c>
      <c r="E153" s="304" t="s">
        <v>2238</v>
      </c>
      <c r="F153" s="303" t="s">
        <v>2237</v>
      </c>
      <c r="G153" s="305" t="s">
        <v>4169</v>
      </c>
      <c r="I153" s="299">
        <v>701.45734778999997</v>
      </c>
      <c r="J153" s="302">
        <f t="shared" si="53"/>
        <v>564.9</v>
      </c>
      <c r="K153" s="302">
        <f t="shared" si="26"/>
        <v>609.84963037499995</v>
      </c>
      <c r="L153" s="299">
        <v>807</v>
      </c>
      <c r="M153" s="299">
        <v>7.23</v>
      </c>
      <c r="N153" s="299">
        <v>4.7</v>
      </c>
      <c r="O153" s="299">
        <v>1.01</v>
      </c>
      <c r="P153" s="299">
        <v>-69</v>
      </c>
      <c r="Q153" s="303">
        <v>1.18</v>
      </c>
      <c r="R153" s="303">
        <v>0.52</v>
      </c>
      <c r="S153" s="303">
        <v>0.81</v>
      </c>
      <c r="T153" s="303" t="s">
        <v>33</v>
      </c>
      <c r="U153" s="303">
        <v>0</v>
      </c>
      <c r="W153" s="303">
        <v>126</v>
      </c>
      <c r="Y153" s="306">
        <v>533.13726075</v>
      </c>
      <c r="AA153" s="303">
        <v>1E-3</v>
      </c>
      <c r="AB153" s="359">
        <v>1.4E-2</v>
      </c>
      <c r="AC153" s="303">
        <v>0.18099999999999999</v>
      </c>
      <c r="AD153" s="303">
        <v>0.02</v>
      </c>
      <c r="AE153" s="303">
        <v>109.9</v>
      </c>
      <c r="AF153" s="358">
        <v>6.97</v>
      </c>
      <c r="AG153" s="303">
        <v>4.5</v>
      </c>
      <c r="AH153" s="303">
        <v>4.2000000000000003E-2</v>
      </c>
      <c r="AI153" s="303">
        <v>61.5</v>
      </c>
      <c r="AJ153" s="303">
        <v>4.2999999999999997E-2</v>
      </c>
      <c r="AK153" s="303">
        <v>1E-3</v>
      </c>
      <c r="AL153" s="303">
        <v>32.9</v>
      </c>
      <c r="AM153" s="303">
        <v>46.4</v>
      </c>
      <c r="AN153" s="303">
        <v>5.47</v>
      </c>
      <c r="AO153" s="303">
        <v>11.701165396938412</v>
      </c>
      <c r="AP153" s="303">
        <v>0.44</v>
      </c>
      <c r="AQ153" s="303">
        <v>1.9999999999999997E-2</v>
      </c>
      <c r="AS153" s="303">
        <v>12.089824667607282</v>
      </c>
      <c r="AT153" s="303">
        <v>11.383299957400565</v>
      </c>
      <c r="AU153" s="303">
        <v>3.0099303841892341E-2</v>
      </c>
      <c r="AW153" s="303">
        <v>-21.4251</v>
      </c>
      <c r="AX153" s="303">
        <v>-163.376417</v>
      </c>
    </row>
    <row r="154" spans="1:50" x14ac:dyDescent="0.25">
      <c r="A154" s="304" t="s">
        <v>4171</v>
      </c>
      <c r="B154" s="306">
        <v>560492.37734937004</v>
      </c>
      <c r="C154" s="306">
        <v>6217143.3573290901</v>
      </c>
      <c r="D154" s="303" t="s">
        <v>2179</v>
      </c>
      <c r="F154" s="303" t="s">
        <v>4170</v>
      </c>
      <c r="G154" s="305">
        <v>41714</v>
      </c>
      <c r="I154" s="299">
        <v>729.29608922</v>
      </c>
      <c r="J154" s="302">
        <f t="shared" si="53"/>
        <v>548.52</v>
      </c>
      <c r="K154" s="302">
        <f t="shared" si="26"/>
        <v>467.26567716666671</v>
      </c>
      <c r="L154" s="299">
        <v>783.6</v>
      </c>
      <c r="M154" s="299">
        <v>7.21</v>
      </c>
      <c r="N154" s="299">
        <v>6</v>
      </c>
      <c r="O154" s="299">
        <v>0.31</v>
      </c>
      <c r="P154" s="299">
        <v>-85.5</v>
      </c>
      <c r="Q154" s="303">
        <v>0.17</v>
      </c>
      <c r="R154" s="303">
        <v>7.2999999999999995E-2</v>
      </c>
      <c r="S154" s="303">
        <v>0.23849999999999999</v>
      </c>
      <c r="W154" s="303">
        <v>21</v>
      </c>
      <c r="Y154" s="306">
        <v>568.47635433333335</v>
      </c>
      <c r="AA154" s="303">
        <v>3.9367114383999993E-3</v>
      </c>
      <c r="AB154" s="359">
        <v>1.4E-2</v>
      </c>
      <c r="AC154" s="303">
        <v>2.5999999999999999E-2</v>
      </c>
      <c r="AD154" s="303">
        <v>0.224</v>
      </c>
      <c r="AE154" s="303">
        <v>102</v>
      </c>
      <c r="AF154" s="358">
        <v>4.1900000000000004</v>
      </c>
      <c r="AG154" s="303">
        <v>2</v>
      </c>
      <c r="AH154" s="303">
        <v>1.7000000000000001E-2</v>
      </c>
      <c r="AI154" s="303">
        <v>48</v>
      </c>
      <c r="AJ154" s="358">
        <v>0.13</v>
      </c>
      <c r="AK154" s="303">
        <v>0.01</v>
      </c>
      <c r="AL154" s="303">
        <v>5.5</v>
      </c>
      <c r="AM154" s="303">
        <v>4</v>
      </c>
      <c r="AN154" s="303">
        <v>11.74</v>
      </c>
      <c r="AO154" s="303">
        <v>25.11365297258811</v>
      </c>
      <c r="AP154" s="303">
        <v>0.68100000000000005</v>
      </c>
      <c r="AQ154" s="303">
        <v>1.2E-2</v>
      </c>
      <c r="AS154" s="303">
        <v>9.3291978884691709</v>
      </c>
      <c r="AT154" s="303">
        <v>9.7601845145350818</v>
      </c>
      <c r="AU154" s="303">
        <v>-2.2577295428797273E-2</v>
      </c>
      <c r="AW154" s="303">
        <v>-20.988282000000002</v>
      </c>
      <c r="AX154" s="303">
        <v>-166.82110700000001</v>
      </c>
    </row>
    <row r="155" spans="1:50" x14ac:dyDescent="0.25">
      <c r="A155" s="304" t="s">
        <v>4173</v>
      </c>
      <c r="B155" s="306">
        <v>559396.51572385</v>
      </c>
      <c r="C155" s="306">
        <v>6220015.36592896</v>
      </c>
      <c r="D155" s="303" t="s">
        <v>2179</v>
      </c>
      <c r="F155" s="303" t="s">
        <v>4172</v>
      </c>
      <c r="G155" s="305">
        <v>41713</v>
      </c>
      <c r="I155" s="299">
        <v>729.27468407000003</v>
      </c>
      <c r="J155" s="302">
        <f t="shared" si="53"/>
        <v>1361.5</v>
      </c>
      <c r="K155" s="302">
        <f t="shared" ref="K155:K160" si="54">R155+S155+U155+V155+W155+0.5*Y155+AC155+AE155+AF155+AG155+AI155+AL155</f>
        <v>1343.7010004583333</v>
      </c>
      <c r="L155" s="299">
        <v>1945</v>
      </c>
      <c r="M155" s="299">
        <v>6.55</v>
      </c>
      <c r="N155" s="299">
        <v>6.5</v>
      </c>
      <c r="O155" s="299">
        <v>1.67</v>
      </c>
      <c r="P155" s="299">
        <v>0</v>
      </c>
      <c r="Q155" s="303">
        <v>0.69</v>
      </c>
      <c r="R155" s="303">
        <v>1.3</v>
      </c>
      <c r="S155" s="303">
        <v>5.5259999999999998</v>
      </c>
      <c r="U155" s="303">
        <v>2.0649999999999999</v>
      </c>
      <c r="W155" s="303">
        <v>390</v>
      </c>
      <c r="Y155" s="306">
        <v>997.37600091666673</v>
      </c>
      <c r="AA155" s="303">
        <v>4.6682873856E-3</v>
      </c>
      <c r="AB155" s="303">
        <v>8.0000000000000002E-3</v>
      </c>
      <c r="AC155" s="303">
        <v>0.64500000000000002</v>
      </c>
      <c r="AD155" s="303">
        <v>1.6E-2</v>
      </c>
      <c r="AE155" s="303">
        <v>94</v>
      </c>
      <c r="AF155" s="358">
        <v>5.077</v>
      </c>
      <c r="AG155" s="303">
        <v>3.3</v>
      </c>
      <c r="AH155" s="303">
        <v>0.46400000000000002</v>
      </c>
      <c r="AI155" s="303">
        <v>69.099999999999994</v>
      </c>
      <c r="AJ155" s="358">
        <v>0.28499999999999998</v>
      </c>
      <c r="AK155" s="303">
        <v>1E-3</v>
      </c>
      <c r="AL155" s="358">
        <v>274</v>
      </c>
      <c r="AM155" s="303">
        <v>119</v>
      </c>
      <c r="AN155" s="303">
        <v>5.0599999999999996</v>
      </c>
      <c r="AO155" s="303">
        <v>10.824112780348878</v>
      </c>
      <c r="AP155" s="303">
        <v>0.83799999999999997</v>
      </c>
      <c r="AQ155" s="303">
        <v>4.0000000000000001E-3</v>
      </c>
      <c r="AS155" s="303">
        <v>22.378146386773807</v>
      </c>
      <c r="AT155" s="303">
        <v>24.654180227838129</v>
      </c>
      <c r="AU155" s="303">
        <v>-4.8392967239626362E-2</v>
      </c>
      <c r="AW155" s="303">
        <v>-22.75845</v>
      </c>
      <c r="AX155" s="303">
        <v>-174.911959</v>
      </c>
    </row>
    <row r="156" spans="1:50" x14ac:dyDescent="0.25">
      <c r="A156" s="304" t="s">
        <v>2217</v>
      </c>
      <c r="B156" s="306">
        <v>636624.52932705998</v>
      </c>
      <c r="C156" s="306">
        <v>6190219.5556620304</v>
      </c>
      <c r="D156" s="303" t="s">
        <v>2179</v>
      </c>
      <c r="E156" s="304" t="s">
        <v>2217</v>
      </c>
      <c r="F156" s="303" t="s">
        <v>2211</v>
      </c>
      <c r="G156" s="305" t="s">
        <v>4056</v>
      </c>
      <c r="I156" s="299">
        <v>730.88348038000004</v>
      </c>
      <c r="J156" s="302">
        <f t="shared" si="53"/>
        <v>741.3</v>
      </c>
      <c r="K156" s="302">
        <f t="shared" si="54"/>
        <v>678.76591462500016</v>
      </c>
      <c r="L156" s="299">
        <v>1059</v>
      </c>
      <c r="M156" s="299">
        <v>7.22</v>
      </c>
      <c r="N156" s="299">
        <v>5.9</v>
      </c>
      <c r="O156" s="299">
        <v>0.2</v>
      </c>
      <c r="P156" s="299">
        <v>-145</v>
      </c>
      <c r="Q156" s="303">
        <v>0.3</v>
      </c>
      <c r="R156" s="303">
        <v>0.26</v>
      </c>
      <c r="S156" s="303">
        <v>0.42</v>
      </c>
      <c r="T156" s="303" t="s">
        <v>33</v>
      </c>
      <c r="U156" s="303">
        <v>0</v>
      </c>
      <c r="W156" s="303">
        <v>149</v>
      </c>
      <c r="Y156" s="306">
        <v>595.67982925000013</v>
      </c>
      <c r="AA156" s="303">
        <v>1E-3</v>
      </c>
      <c r="AB156" s="359">
        <v>1.9E-2</v>
      </c>
      <c r="AC156" s="303">
        <v>0.106</v>
      </c>
      <c r="AD156" s="303">
        <v>2.1999999999999999E-2</v>
      </c>
      <c r="AE156" s="303">
        <v>126.6</v>
      </c>
      <c r="AF156" s="358">
        <v>7.44</v>
      </c>
      <c r="AG156" s="303">
        <v>3</v>
      </c>
      <c r="AH156" s="303">
        <v>3.5999999999999997E-2</v>
      </c>
      <c r="AI156" s="303">
        <v>69.7</v>
      </c>
      <c r="AJ156" s="358">
        <v>0.27700000000000002</v>
      </c>
      <c r="AK156" s="303">
        <v>1E-3</v>
      </c>
      <c r="AL156" s="303">
        <v>24.4</v>
      </c>
      <c r="AM156" s="303">
        <v>49.2</v>
      </c>
      <c r="AN156" s="303">
        <v>6.51</v>
      </c>
      <c r="AO156" s="303">
        <v>13.925884229263083</v>
      </c>
      <c r="AP156" s="303">
        <v>0.65</v>
      </c>
      <c r="AQ156" s="303">
        <v>2.0000000000000018E-3</v>
      </c>
      <c r="AS156" s="303">
        <v>13.189688359921934</v>
      </c>
      <c r="AT156" s="303">
        <v>12.876117879895203</v>
      </c>
      <c r="AU156" s="303">
        <v>1.202995515050416E-2</v>
      </c>
      <c r="AW156" s="303">
        <v>-21.491536</v>
      </c>
      <c r="AX156" s="303">
        <v>-161.78408999999999</v>
      </c>
    </row>
    <row r="157" spans="1:50" x14ac:dyDescent="0.25">
      <c r="A157" s="304" t="s">
        <v>2340</v>
      </c>
      <c r="B157" s="306">
        <v>664197.35385813995</v>
      </c>
      <c r="C157" s="306">
        <v>6187988.0543733099</v>
      </c>
      <c r="D157" s="303" t="s">
        <v>2179</v>
      </c>
      <c r="E157" s="304" t="s">
        <v>2340</v>
      </c>
      <c r="F157" s="303" t="s">
        <v>2339</v>
      </c>
      <c r="G157" s="305">
        <v>41178</v>
      </c>
      <c r="H157" s="299">
        <v>593</v>
      </c>
      <c r="I157" s="299">
        <v>771.38187641000002</v>
      </c>
      <c r="J157" s="302">
        <f t="shared" si="53"/>
        <v>3259.8999999999996</v>
      </c>
      <c r="K157" s="302">
        <f t="shared" si="54"/>
        <v>3184.9651242499999</v>
      </c>
      <c r="L157" s="299">
        <v>4657</v>
      </c>
      <c r="M157" s="299">
        <v>6.72</v>
      </c>
      <c r="N157" s="299">
        <v>6.4</v>
      </c>
      <c r="O157" s="299">
        <v>6.81</v>
      </c>
      <c r="P157" s="299">
        <v>1.3</v>
      </c>
      <c r="Q157" s="303">
        <v>6.55</v>
      </c>
      <c r="R157" s="303">
        <v>0.5</v>
      </c>
      <c r="S157" s="303">
        <v>5.6</v>
      </c>
      <c r="T157" s="303">
        <v>0.04</v>
      </c>
      <c r="W157" s="358">
        <v>1800</v>
      </c>
      <c r="Y157" s="306">
        <v>794.74824849999993</v>
      </c>
      <c r="AA157" s="303">
        <v>1E-3</v>
      </c>
      <c r="AB157" s="303">
        <v>4.0000000000000001E-3</v>
      </c>
      <c r="AC157" s="303">
        <v>1.373</v>
      </c>
      <c r="AD157" s="303">
        <v>5.0000000000000001E-3</v>
      </c>
      <c r="AE157" s="303">
        <v>197</v>
      </c>
      <c r="AF157" s="303">
        <v>1.7999999999999999E-2</v>
      </c>
      <c r="AG157" s="303">
        <v>12.1</v>
      </c>
      <c r="AH157" s="303">
        <v>0.747</v>
      </c>
      <c r="AI157" s="303">
        <v>233</v>
      </c>
      <c r="AJ157" s="358">
        <v>5.5E-2</v>
      </c>
      <c r="AK157" s="303">
        <v>4.4999999999999998E-2</v>
      </c>
      <c r="AL157" s="358">
        <v>538</v>
      </c>
      <c r="AM157" s="303">
        <v>1022</v>
      </c>
      <c r="AN157" s="303">
        <v>3.2</v>
      </c>
      <c r="AO157" s="303">
        <v>6.8452887148451413</v>
      </c>
      <c r="AP157" s="303">
        <v>1.704</v>
      </c>
      <c r="AS157" s="303">
        <v>52.710347368719319</v>
      </c>
      <c r="AT157" s="303">
        <v>50.65893562949833</v>
      </c>
      <c r="AU157" s="303">
        <v>1.9845467432103209E-2</v>
      </c>
      <c r="AW157" s="303">
        <v>-24.825462999999999</v>
      </c>
      <c r="AX157" s="303">
        <v>-193.66695799999999</v>
      </c>
    </row>
    <row r="158" spans="1:50" x14ac:dyDescent="0.25">
      <c r="A158" s="304" t="s">
        <v>2350</v>
      </c>
      <c r="B158" s="306">
        <v>647166.85849999997</v>
      </c>
      <c r="C158" s="306">
        <v>6221715.5939999996</v>
      </c>
      <c r="D158" s="303" t="s">
        <v>2179</v>
      </c>
      <c r="E158" s="304" t="s">
        <v>2350</v>
      </c>
      <c r="F158" s="303" t="s">
        <v>2349</v>
      </c>
      <c r="G158" s="305">
        <v>41210</v>
      </c>
      <c r="I158" s="299">
        <v>454.32918310000002</v>
      </c>
      <c r="J158" s="302">
        <f t="shared" si="53"/>
        <v>783.3</v>
      </c>
      <c r="K158" s="302">
        <f t="shared" si="54"/>
        <v>646.17563237499985</v>
      </c>
      <c r="L158" s="299">
        <v>1119</v>
      </c>
      <c r="M158" s="299">
        <v>7.38</v>
      </c>
      <c r="N158" s="299">
        <v>6.2</v>
      </c>
      <c r="O158" s="299">
        <v>5.07</v>
      </c>
      <c r="P158" s="299">
        <v>59</v>
      </c>
      <c r="Q158" s="303">
        <v>0</v>
      </c>
      <c r="R158" s="303">
        <v>0.18</v>
      </c>
      <c r="S158" s="303">
        <v>90</v>
      </c>
      <c r="T158" s="303">
        <v>0.11</v>
      </c>
      <c r="W158" s="303">
        <v>111</v>
      </c>
      <c r="Y158" s="306">
        <v>447.71326475000001</v>
      </c>
      <c r="AA158" s="303">
        <v>1E-3</v>
      </c>
      <c r="AB158" s="303">
        <v>1E-3</v>
      </c>
      <c r="AC158" s="303">
        <v>8.5000000000000006E-2</v>
      </c>
      <c r="AD158" s="303">
        <v>0.14799999999999999</v>
      </c>
      <c r="AE158" s="303">
        <v>127</v>
      </c>
      <c r="AF158" s="303">
        <v>5.3999999999999999E-2</v>
      </c>
      <c r="AG158" s="303">
        <v>8.8000000000000007</v>
      </c>
      <c r="AH158" s="303">
        <v>1.7999999999999999E-2</v>
      </c>
      <c r="AI158" s="303">
        <v>36.4</v>
      </c>
      <c r="AJ158" s="303">
        <v>1E-3</v>
      </c>
      <c r="AK158" s="303">
        <v>1E-3</v>
      </c>
      <c r="AL158" s="303">
        <v>48.8</v>
      </c>
      <c r="AM158" s="303">
        <v>63.4</v>
      </c>
      <c r="AN158" s="303">
        <v>4.5</v>
      </c>
      <c r="AO158" s="303">
        <v>9.6261872552509793</v>
      </c>
      <c r="AP158" s="303">
        <v>0.38600000000000001</v>
      </c>
      <c r="AS158" s="303">
        <v>11.679703721305682</v>
      </c>
      <c r="AT158" s="303">
        <v>12.186998706498354</v>
      </c>
      <c r="AU158" s="303">
        <v>-2.1255344626146925E-2</v>
      </c>
      <c r="AW158" s="303">
        <v>-20.828693999999999</v>
      </c>
      <c r="AX158" s="303">
        <v>-159.571934</v>
      </c>
    </row>
    <row r="159" spans="1:50" x14ac:dyDescent="0.25">
      <c r="A159" s="304" t="s">
        <v>2334</v>
      </c>
      <c r="B159" s="306">
        <v>630013.06461204996</v>
      </c>
      <c r="C159" s="306">
        <v>6192715.9280913305</v>
      </c>
      <c r="D159" s="303" t="s">
        <v>2179</v>
      </c>
      <c r="E159" s="304" t="s">
        <v>2334</v>
      </c>
      <c r="F159" s="303" t="s">
        <v>2333</v>
      </c>
      <c r="G159" s="305">
        <v>41097</v>
      </c>
      <c r="I159" s="299">
        <v>715.80637138999998</v>
      </c>
      <c r="J159" s="302">
        <f t="shared" si="53"/>
        <v>585.19999999999993</v>
      </c>
      <c r="K159" s="302">
        <f t="shared" si="54"/>
        <v>483.92596404166659</v>
      </c>
      <c r="L159" s="299">
        <v>836</v>
      </c>
      <c r="M159" s="299">
        <v>7.27</v>
      </c>
      <c r="N159" s="299">
        <v>9.3000000000000007</v>
      </c>
      <c r="O159" s="299">
        <v>0.59</v>
      </c>
      <c r="P159" s="299">
        <v>-114</v>
      </c>
      <c r="Q159" s="303">
        <v>0.04</v>
      </c>
      <c r="R159" s="303">
        <v>0.14000000000000001</v>
      </c>
      <c r="S159" s="303">
        <v>1.03</v>
      </c>
      <c r="W159" s="303">
        <v>63.4</v>
      </c>
      <c r="Y159" s="306">
        <v>518.89992808333329</v>
      </c>
      <c r="AA159" s="303">
        <v>6.0999999999999999E-2</v>
      </c>
      <c r="AB159" s="303">
        <v>1E-3</v>
      </c>
      <c r="AC159" s="303">
        <v>6.6000000000000003E-2</v>
      </c>
      <c r="AD159" s="303">
        <v>3.5000000000000003E-2</v>
      </c>
      <c r="AE159" s="303">
        <v>76.5</v>
      </c>
      <c r="AF159" s="358">
        <v>4.84</v>
      </c>
      <c r="AG159" s="303">
        <v>2.2000000000000002</v>
      </c>
      <c r="AH159" s="303">
        <v>3.0000000000000001E-3</v>
      </c>
      <c r="AI159" s="303">
        <v>38.700000000000003</v>
      </c>
      <c r="AJ159" s="358">
        <v>0.99099999999999999</v>
      </c>
      <c r="AK159" s="303">
        <v>1E-3</v>
      </c>
      <c r="AL159" s="303">
        <v>37.6</v>
      </c>
      <c r="AM159" s="303">
        <v>22.3</v>
      </c>
      <c r="AN159" s="303">
        <v>3.98</v>
      </c>
      <c r="AO159" s="303">
        <v>8.5138278390886448</v>
      </c>
      <c r="AP159" s="303">
        <v>0.34399999999999997</v>
      </c>
      <c r="AQ159" s="303">
        <v>1.4999999999999999E-2</v>
      </c>
      <c r="AS159" s="303">
        <v>8.6929998956066026</v>
      </c>
      <c r="AT159" s="303">
        <v>9.8528314125867524</v>
      </c>
      <c r="AU159" s="303">
        <v>-6.2538664226269997E-2</v>
      </c>
      <c r="AW159" s="303">
        <v>-20.878252</v>
      </c>
      <c r="AX159" s="303">
        <v>-161.621849</v>
      </c>
    </row>
    <row r="160" spans="1:50" x14ac:dyDescent="0.25">
      <c r="A160" s="304" t="s">
        <v>2392</v>
      </c>
      <c r="B160" s="306">
        <v>655692.79873102996</v>
      </c>
      <c r="C160" s="306">
        <v>6187690.76770241</v>
      </c>
      <c r="D160" s="303" t="s">
        <v>2179</v>
      </c>
      <c r="E160" s="304" t="s">
        <v>2392</v>
      </c>
      <c r="F160" s="303" t="s">
        <v>2391</v>
      </c>
      <c r="G160" s="305">
        <v>41331</v>
      </c>
      <c r="I160" s="299">
        <v>858.16467924000005</v>
      </c>
      <c r="J160" s="302">
        <f t="shared" si="53"/>
        <v>58.8</v>
      </c>
      <c r="K160" s="302">
        <f t="shared" si="54"/>
        <v>44.895022958333335</v>
      </c>
      <c r="L160" s="299">
        <v>84</v>
      </c>
      <c r="M160" s="299">
        <v>7.9</v>
      </c>
      <c r="N160" s="299">
        <v>3.9</v>
      </c>
      <c r="O160" s="299">
        <v>5.78</v>
      </c>
      <c r="P160" s="299">
        <v>26</v>
      </c>
      <c r="Q160" s="303">
        <v>0.02</v>
      </c>
      <c r="R160" s="303">
        <v>0.14000000000000001</v>
      </c>
      <c r="S160" s="303">
        <v>2</v>
      </c>
      <c r="U160" s="303">
        <v>0.14000000000000001</v>
      </c>
      <c r="W160" s="303">
        <v>8.6999999999999993</v>
      </c>
      <c r="Y160" s="306">
        <v>36.356045916666666</v>
      </c>
      <c r="AA160" s="303">
        <v>1.0999999999999999E-2</v>
      </c>
      <c r="AB160" s="303">
        <v>1E-3</v>
      </c>
      <c r="AC160" s="303">
        <v>2.1999999999999999E-2</v>
      </c>
      <c r="AD160" s="303">
        <v>2.8000000000000001E-2</v>
      </c>
      <c r="AE160" s="303">
        <v>8.6</v>
      </c>
      <c r="AF160" s="303">
        <v>1.4999999999999999E-2</v>
      </c>
      <c r="AG160" s="303">
        <v>1.5</v>
      </c>
      <c r="AH160" s="303">
        <v>1.0999999999999999E-2</v>
      </c>
      <c r="AI160" s="303">
        <v>2.1</v>
      </c>
      <c r="AJ160" s="358">
        <v>0.188</v>
      </c>
      <c r="AK160" s="303">
        <v>1E-3</v>
      </c>
      <c r="AL160" s="303">
        <v>3.5</v>
      </c>
      <c r="AN160" s="303">
        <v>0.84</v>
      </c>
      <c r="AO160" s="303">
        <v>1.7968882876468495</v>
      </c>
      <c r="AP160" s="303">
        <v>1.4E-2</v>
      </c>
      <c r="AQ160" s="303">
        <v>1.85</v>
      </c>
      <c r="AS160" s="303">
        <v>0.79251340037810514</v>
      </c>
      <c r="AT160" s="303">
        <v>0.83561775014166573</v>
      </c>
      <c r="AU160" s="303">
        <v>-2.6474740532910872E-2</v>
      </c>
      <c r="AW160" s="303">
        <v>-18.111705000000001</v>
      </c>
      <c r="AX160" s="303">
        <v>-137.06390099999999</v>
      </c>
    </row>
    <row r="162" spans="1:50" x14ac:dyDescent="0.25">
      <c r="F162" s="303" t="s">
        <v>4174</v>
      </c>
      <c r="G162" s="305"/>
      <c r="Y162" s="303" t="e">
        <v>#DIV/0!</v>
      </c>
      <c r="AS162" s="303">
        <v>0</v>
      </c>
      <c r="AT162" s="303" t="e">
        <v>#DIV/0!</v>
      </c>
      <c r="AU162" s="303" t="e">
        <v>#DIV/0!</v>
      </c>
    </row>
    <row r="163" spans="1:50" x14ac:dyDescent="0.25">
      <c r="F163" s="303" t="s">
        <v>4175</v>
      </c>
      <c r="G163" s="305"/>
      <c r="S163" s="303">
        <v>3.9</v>
      </c>
      <c r="T163" s="303">
        <v>0.17</v>
      </c>
      <c r="W163" s="358">
        <v>1280</v>
      </c>
      <c r="Y163" s="303">
        <v>819.91781874999992</v>
      </c>
      <c r="AA163" s="303">
        <v>3.0000000000000001E-3</v>
      </c>
      <c r="AB163" s="359">
        <v>1.2999999999999999E-2</v>
      </c>
      <c r="AC163" s="303">
        <v>0.439</v>
      </c>
      <c r="AD163" s="303">
        <v>2E-3</v>
      </c>
      <c r="AE163" s="303">
        <v>242</v>
      </c>
      <c r="AF163" s="358">
        <v>0.38600000000000001</v>
      </c>
      <c r="AG163" s="303">
        <v>8.6</v>
      </c>
      <c r="AH163" s="303">
        <v>0.17</v>
      </c>
      <c r="AI163" s="303">
        <v>136</v>
      </c>
      <c r="AJ163" s="303">
        <v>1.2999999999999999E-2</v>
      </c>
      <c r="AK163" s="303">
        <v>1E-3</v>
      </c>
      <c r="AL163" s="358">
        <v>353</v>
      </c>
      <c r="AM163" s="303">
        <v>615</v>
      </c>
      <c r="AN163" s="303">
        <v>4.3</v>
      </c>
      <c r="AO163" s="303">
        <v>9.1983567105731581</v>
      </c>
      <c r="AP163" s="303">
        <v>1.21</v>
      </c>
      <c r="AQ163" s="303">
        <v>1E-3</v>
      </c>
      <c r="AS163" s="303">
        <v>38.839110298682037</v>
      </c>
      <c r="AT163" s="303">
        <v>40.196894700537257</v>
      </c>
      <c r="AU163" s="303">
        <v>-1.717931469168554E-2</v>
      </c>
      <c r="AW163" s="303">
        <v>-21.818073999999999</v>
      </c>
      <c r="AX163" s="303">
        <v>-171.19510299999999</v>
      </c>
    </row>
    <row r="164" spans="1:50" x14ac:dyDescent="0.25">
      <c r="F164" s="303" t="s">
        <v>4176</v>
      </c>
      <c r="G164" s="305"/>
      <c r="S164" s="303">
        <v>7</v>
      </c>
      <c r="T164" s="303">
        <v>0.1</v>
      </c>
      <c r="U164" s="303">
        <v>11.2</v>
      </c>
      <c r="W164" s="358">
        <v>1440</v>
      </c>
      <c r="Y164" s="303">
        <v>489.66254850000007</v>
      </c>
      <c r="AA164" s="303">
        <v>7.0000000000000001E-3</v>
      </c>
      <c r="AB164" s="359">
        <v>1.0999999999999999E-2</v>
      </c>
      <c r="AC164" s="303">
        <v>0.5</v>
      </c>
      <c r="AD164" s="303">
        <v>3.0000000000000001E-3</v>
      </c>
      <c r="AE164" s="303">
        <v>411</v>
      </c>
      <c r="AF164" s="303">
        <v>1E-3</v>
      </c>
      <c r="AG164" s="303">
        <v>6.8</v>
      </c>
      <c r="AH164" s="303">
        <v>0.2</v>
      </c>
      <c r="AI164" s="303">
        <v>120</v>
      </c>
      <c r="AJ164" s="358">
        <v>1.4059999999999999</v>
      </c>
      <c r="AK164" s="303">
        <v>1E-3</v>
      </c>
      <c r="AL164" s="358">
        <v>255</v>
      </c>
      <c r="AM164" s="303">
        <v>602</v>
      </c>
      <c r="AN164" s="303">
        <v>6.54</v>
      </c>
      <c r="AO164" s="303">
        <v>13.990058810964756</v>
      </c>
      <c r="AP164" s="303">
        <v>0.41799999999999998</v>
      </c>
      <c r="AQ164" s="303">
        <v>1E-3</v>
      </c>
      <c r="AS164" s="303">
        <v>41.647154574484929</v>
      </c>
      <c r="AT164" s="303">
        <v>38.564637116210228</v>
      </c>
      <c r="AU164" s="303">
        <v>3.8429729511107326E-2</v>
      </c>
      <c r="AW164" s="303">
        <v>-24.035304</v>
      </c>
      <c r="AX164" s="303">
        <v>-186.858349</v>
      </c>
    </row>
    <row r="165" spans="1:50" x14ac:dyDescent="0.25">
      <c r="F165" s="303" t="s">
        <v>4177</v>
      </c>
      <c r="G165" s="305"/>
      <c r="S165" s="303">
        <v>3.1</v>
      </c>
      <c r="T165" s="303">
        <v>0.2</v>
      </c>
      <c r="U165" s="303">
        <v>13</v>
      </c>
      <c r="W165" s="358">
        <v>845</v>
      </c>
      <c r="Y165" s="303">
        <v>1240.9360847499997</v>
      </c>
      <c r="AA165" s="303">
        <v>1E-3</v>
      </c>
      <c r="AB165" s="359">
        <v>2.3E-2</v>
      </c>
      <c r="AC165" s="303">
        <v>1.0009999999999999</v>
      </c>
      <c r="AD165" s="303">
        <v>2.7E-2</v>
      </c>
      <c r="AE165" s="303">
        <v>10.8</v>
      </c>
      <c r="AF165" s="303">
        <v>6.0000000000000001E-3</v>
      </c>
      <c r="AG165" s="303">
        <v>3.2</v>
      </c>
      <c r="AH165" s="303">
        <v>7.3999999999999996E-2</v>
      </c>
      <c r="AI165" s="303">
        <v>4.3</v>
      </c>
      <c r="AJ165" s="303">
        <v>3.1E-2</v>
      </c>
      <c r="AK165" s="303">
        <v>1E-3</v>
      </c>
      <c r="AL165" s="358">
        <v>841</v>
      </c>
      <c r="AM165" s="303">
        <v>423</v>
      </c>
      <c r="AN165" s="303">
        <v>3.25</v>
      </c>
      <c r="AO165" s="303">
        <v>6.9522463510145966</v>
      </c>
      <c r="AP165" s="303">
        <v>0.36599999999999999</v>
      </c>
      <c r="AQ165" s="303">
        <v>0.28199999999999997</v>
      </c>
      <c r="AS165" s="303">
        <v>37.555649698144578</v>
      </c>
      <c r="AT165" s="303">
        <v>38.436519665987099</v>
      </c>
      <c r="AU165" s="303">
        <v>-1.1591588649373288E-2</v>
      </c>
      <c r="AW165" s="303">
        <v>-22.004069999999999</v>
      </c>
      <c r="AX165" s="303">
        <v>-172.94234399999999</v>
      </c>
    </row>
    <row r="166" spans="1:50" x14ac:dyDescent="0.25">
      <c r="F166" s="303" t="s">
        <v>4178</v>
      </c>
      <c r="G166" s="305"/>
      <c r="R166" s="303">
        <v>0.19</v>
      </c>
      <c r="S166" s="303">
        <v>5.3</v>
      </c>
      <c r="T166" s="303">
        <v>0.05</v>
      </c>
      <c r="U166" s="303">
        <v>0.55000000000000004</v>
      </c>
      <c r="W166" s="303">
        <v>241</v>
      </c>
      <c r="Y166" s="303">
        <v>562.88311650000003</v>
      </c>
      <c r="AA166" s="303">
        <v>1E-3</v>
      </c>
      <c r="AB166" s="303">
        <v>2E-3</v>
      </c>
      <c r="AC166" s="303">
        <v>0.115</v>
      </c>
      <c r="AD166" s="303">
        <v>2.3E-2</v>
      </c>
      <c r="AE166" s="303">
        <v>164</v>
      </c>
      <c r="AF166" s="303">
        <v>2.1000000000000001E-2</v>
      </c>
      <c r="AG166" s="303">
        <v>3.6</v>
      </c>
      <c r="AH166" s="303">
        <v>3.6999999999999998E-2</v>
      </c>
      <c r="AI166" s="303">
        <v>50.8</v>
      </c>
      <c r="AJ166" s="303">
        <v>1E-3</v>
      </c>
      <c r="AK166" s="303">
        <v>1E-3</v>
      </c>
      <c r="AL166" s="303">
        <v>22.4</v>
      </c>
      <c r="AM166" s="303">
        <v>126</v>
      </c>
      <c r="AN166" s="303">
        <v>4.93</v>
      </c>
      <c r="AO166" s="303">
        <v>10.546022926308295</v>
      </c>
      <c r="AP166" s="303">
        <v>0.68</v>
      </c>
      <c r="AQ166" s="303">
        <v>1E-3</v>
      </c>
      <c r="AS166" s="303">
        <v>13.429391075603711</v>
      </c>
      <c r="AT166" s="303">
        <v>14.409513180358159</v>
      </c>
      <c r="AU166" s="303">
        <v>-3.5206921067827204E-2</v>
      </c>
      <c r="AW166" s="303">
        <v>-20.527733999999999</v>
      </c>
      <c r="AX166" s="303">
        <v>-157.21422100000001</v>
      </c>
    </row>
    <row r="167" spans="1:50" x14ac:dyDescent="0.25">
      <c r="F167" s="303" t="s">
        <v>4179</v>
      </c>
      <c r="G167" s="305"/>
      <c r="S167" s="303">
        <v>2.2000000000000002</v>
      </c>
      <c r="W167" s="358">
        <v>1944</v>
      </c>
      <c r="Y167" s="303">
        <v>713.13782374999994</v>
      </c>
      <c r="AA167" s="303">
        <v>1E-3</v>
      </c>
      <c r="AB167" s="359">
        <v>1.0999999999999999E-2</v>
      </c>
      <c r="AC167" s="303">
        <v>1.083</v>
      </c>
      <c r="AD167" s="303">
        <v>2E-3</v>
      </c>
      <c r="AE167" s="303">
        <v>435</v>
      </c>
      <c r="AF167" s="303">
        <v>6.3E-2</v>
      </c>
      <c r="AG167" s="303">
        <v>11.8</v>
      </c>
      <c r="AH167" s="303">
        <v>0.53800000000000003</v>
      </c>
      <c r="AI167" s="303">
        <v>191</v>
      </c>
      <c r="AJ167" s="358">
        <v>0.16600000000000001</v>
      </c>
      <c r="AK167" s="303">
        <v>1E-3</v>
      </c>
      <c r="AL167" s="358">
        <v>447</v>
      </c>
      <c r="AM167" s="303">
        <v>1043</v>
      </c>
      <c r="AN167" s="303">
        <v>3.56</v>
      </c>
      <c r="AO167" s="303">
        <v>7.6153836952652192</v>
      </c>
      <c r="AP167" s="303">
        <v>2.31</v>
      </c>
      <c r="AQ167" s="303">
        <v>1E-3</v>
      </c>
      <c r="AS167" s="303">
        <v>57.165311363964143</v>
      </c>
      <c r="AT167" s="303">
        <v>52.223714757087237</v>
      </c>
      <c r="AU167" s="303">
        <v>4.5174518707283021E-2</v>
      </c>
      <c r="AW167" s="303">
        <v>-22.859327</v>
      </c>
      <c r="AX167" s="303">
        <v>-177.18887100000001</v>
      </c>
    </row>
    <row r="168" spans="1:50" x14ac:dyDescent="0.25">
      <c r="F168" s="303" t="s">
        <v>4180</v>
      </c>
      <c r="G168" s="305"/>
      <c r="R168" s="303">
        <v>0.93</v>
      </c>
      <c r="S168" s="303">
        <v>0.15</v>
      </c>
      <c r="W168" s="303">
        <v>25.4</v>
      </c>
      <c r="Y168" s="303">
        <v>541.52711749999992</v>
      </c>
      <c r="AA168" s="303">
        <v>3.0000000000000001E-3</v>
      </c>
      <c r="AB168" s="303">
        <v>8.0000000000000002E-3</v>
      </c>
      <c r="AC168" s="303">
        <v>4.9000000000000002E-2</v>
      </c>
      <c r="AD168" s="303">
        <v>4.2000000000000003E-2</v>
      </c>
      <c r="AE168" s="303">
        <v>1.1000000000000001</v>
      </c>
      <c r="AF168" s="303">
        <v>1E-3</v>
      </c>
      <c r="AG168" s="303">
        <v>0.39</v>
      </c>
      <c r="AH168" s="303">
        <v>1.2999999999999999E-2</v>
      </c>
      <c r="AI168" s="303">
        <v>0.17</v>
      </c>
      <c r="AJ168" s="303">
        <v>1E-3</v>
      </c>
      <c r="AK168" s="303">
        <v>1E-3</v>
      </c>
      <c r="AL168" s="303">
        <v>197</v>
      </c>
      <c r="AM168" s="303">
        <v>13.6</v>
      </c>
      <c r="AN168" s="303">
        <v>2.71</v>
      </c>
      <c r="AO168" s="303">
        <v>5.797103880384479</v>
      </c>
      <c r="AP168" s="303">
        <v>5.3999999999999999E-2</v>
      </c>
      <c r="AQ168" s="303">
        <v>1E-3</v>
      </c>
      <c r="AS168" s="303">
        <v>8.6477936768031061</v>
      </c>
      <c r="AT168" s="303">
        <v>9.4076514856095326</v>
      </c>
      <c r="AU168" s="303">
        <v>-4.2084689796974876E-2</v>
      </c>
      <c r="AW168" s="303">
        <v>-20.879000000000001</v>
      </c>
      <c r="AX168" s="303">
        <v>-162.547237</v>
      </c>
    </row>
    <row r="169" spans="1:50" x14ac:dyDescent="0.25">
      <c r="F169" s="303" t="s">
        <v>4181</v>
      </c>
      <c r="G169" s="305"/>
      <c r="S169" s="303">
        <v>4.4000000000000004</v>
      </c>
      <c r="T169" s="303">
        <v>0.09</v>
      </c>
      <c r="U169" s="303">
        <v>4.5</v>
      </c>
      <c r="W169" s="358">
        <v>627</v>
      </c>
      <c r="Y169" s="303">
        <v>1047.9693795000001</v>
      </c>
      <c r="AA169" s="303">
        <v>1E-3</v>
      </c>
      <c r="AB169" s="359">
        <v>2.3E-2</v>
      </c>
      <c r="AC169" s="303">
        <v>0.73899999999999999</v>
      </c>
      <c r="AD169" s="303">
        <v>5.0000000000000001E-3</v>
      </c>
      <c r="AE169" s="303">
        <v>7.9</v>
      </c>
      <c r="AF169" s="303">
        <v>3.0000000000000001E-3</v>
      </c>
      <c r="AG169" s="303">
        <v>2.4</v>
      </c>
      <c r="AH169" s="303">
        <v>0.107</v>
      </c>
      <c r="AI169" s="303">
        <v>2.7</v>
      </c>
      <c r="AJ169" s="303">
        <v>1E-3</v>
      </c>
      <c r="AK169" s="303">
        <v>1E-3</v>
      </c>
      <c r="AL169" s="358">
        <v>717</v>
      </c>
      <c r="AM169" s="303">
        <v>342</v>
      </c>
      <c r="AN169" s="303">
        <v>2.79</v>
      </c>
      <c r="AO169" s="303">
        <v>5.9682360982556073</v>
      </c>
      <c r="AP169" s="303">
        <v>0.23799999999999999</v>
      </c>
      <c r="AQ169" s="303">
        <v>5.0000000000000001E-3</v>
      </c>
      <c r="AS169" s="303">
        <v>31.86519627564828</v>
      </c>
      <c r="AT169" s="303">
        <v>30.425235168573888</v>
      </c>
      <c r="AU169" s="303">
        <v>2.3116890888190467E-2</v>
      </c>
      <c r="AW169" s="303">
        <v>-22.979517999999999</v>
      </c>
      <c r="AX169" s="303">
        <v>-176.645038</v>
      </c>
    </row>
    <row r="170" spans="1:50" x14ac:dyDescent="0.25">
      <c r="F170" s="303" t="s">
        <v>4182</v>
      </c>
      <c r="G170" s="305"/>
      <c r="S170" s="303">
        <v>8.9</v>
      </c>
      <c r="T170" s="303">
        <v>0.55000000000000004</v>
      </c>
      <c r="W170" s="303">
        <v>362</v>
      </c>
      <c r="Y170" s="303">
        <v>1002.2065244999998</v>
      </c>
      <c r="AA170" s="303">
        <v>1E-3</v>
      </c>
      <c r="AB170" s="303">
        <v>0.01</v>
      </c>
      <c r="AC170" s="303">
        <v>0.30399999999999999</v>
      </c>
      <c r="AD170" s="303">
        <v>2E-3</v>
      </c>
      <c r="AE170" s="303">
        <v>56.5</v>
      </c>
      <c r="AF170" s="358">
        <v>0.127</v>
      </c>
      <c r="AG170" s="303">
        <v>5.4</v>
      </c>
      <c r="AH170" s="303">
        <v>0.03</v>
      </c>
      <c r="AI170" s="303">
        <v>51.5</v>
      </c>
      <c r="AJ170" s="303">
        <v>3.0000000000000001E-3</v>
      </c>
      <c r="AK170" s="303">
        <v>1E-3</v>
      </c>
      <c r="AL170" s="358">
        <v>325</v>
      </c>
      <c r="AM170" s="303">
        <v>204</v>
      </c>
      <c r="AN170" s="303">
        <v>3.77</v>
      </c>
      <c r="AO170" s="303">
        <v>8.064605767176932</v>
      </c>
      <c r="AP170" s="303">
        <v>0.32900000000000001</v>
      </c>
      <c r="AQ170" s="303">
        <v>1E-3</v>
      </c>
      <c r="AS170" s="303">
        <v>21.33098934760914</v>
      </c>
      <c r="AT170" s="303">
        <v>24.212244059292004</v>
      </c>
      <c r="AU170" s="303">
        <v>-6.3264166730117782E-2</v>
      </c>
      <c r="AW170" s="303">
        <v>-24.401897000000002</v>
      </c>
      <c r="AX170" s="303">
        <v>-187.92872299999999</v>
      </c>
    </row>
    <row r="171" spans="1:50" x14ac:dyDescent="0.25">
      <c r="F171" s="303" t="s">
        <v>4183</v>
      </c>
      <c r="G171" s="305"/>
      <c r="S171" s="303">
        <v>9.1999999999999993</v>
      </c>
      <c r="T171" s="303">
        <v>0.65</v>
      </c>
      <c r="W171" s="358">
        <v>1064</v>
      </c>
      <c r="Y171" s="303">
        <v>1074.6643782499998</v>
      </c>
      <c r="AA171" s="303">
        <v>2E-3</v>
      </c>
      <c r="AB171" s="359">
        <v>1.4999999999999999E-2</v>
      </c>
      <c r="AC171" s="303">
        <v>0.51900000000000002</v>
      </c>
      <c r="AD171" s="303">
        <v>2E-3</v>
      </c>
      <c r="AE171" s="303">
        <v>204</v>
      </c>
      <c r="AF171" s="303">
        <v>1.4E-2</v>
      </c>
      <c r="AG171" s="303">
        <v>6.3</v>
      </c>
      <c r="AH171" s="303">
        <v>0.1</v>
      </c>
      <c r="AI171" s="303">
        <v>103</v>
      </c>
      <c r="AJ171" s="303">
        <v>8.9999999999999993E-3</v>
      </c>
      <c r="AK171" s="303">
        <v>1E-3</v>
      </c>
      <c r="AL171" s="358">
        <v>495</v>
      </c>
      <c r="AM171" s="303">
        <v>645</v>
      </c>
      <c r="AN171" s="303">
        <v>6.06</v>
      </c>
      <c r="AO171" s="303">
        <v>12.963265503737984</v>
      </c>
      <c r="AP171" s="303">
        <v>0.81599999999999995</v>
      </c>
      <c r="AQ171" s="303">
        <v>1E-3</v>
      </c>
      <c r="AS171" s="303">
        <v>40.345745578839228</v>
      </c>
      <c r="AT171" s="303">
        <v>40.02401610904657</v>
      </c>
      <c r="AU171" s="303">
        <v>4.0031158863216105E-3</v>
      </c>
      <c r="AW171" s="303">
        <v>-25.337807999999999</v>
      </c>
      <c r="AX171" s="303">
        <v>-196.347836</v>
      </c>
    </row>
    <row r="172" spans="1:50" x14ac:dyDescent="0.25">
      <c r="F172" s="303" t="s">
        <v>4184</v>
      </c>
      <c r="G172" s="305"/>
      <c r="R172" s="303">
        <v>0.31</v>
      </c>
      <c r="S172" s="303">
        <v>0.37</v>
      </c>
      <c r="U172" s="303">
        <v>14.6</v>
      </c>
      <c r="W172" s="303">
        <v>394</v>
      </c>
      <c r="Y172" s="303">
        <v>691.01911050000001</v>
      </c>
      <c r="AA172" s="303">
        <v>0.111</v>
      </c>
      <c r="AB172" s="303">
        <v>8.0000000000000002E-3</v>
      </c>
      <c r="AC172" s="303">
        <v>0.37</v>
      </c>
      <c r="AD172" s="303">
        <v>0.03</v>
      </c>
      <c r="AE172" s="303">
        <v>159</v>
      </c>
      <c r="AF172" s="303">
        <v>0.01</v>
      </c>
      <c r="AG172" s="303">
        <v>4.8</v>
      </c>
      <c r="AH172" s="303">
        <v>0.1</v>
      </c>
      <c r="AI172" s="303">
        <v>55</v>
      </c>
      <c r="AJ172" s="358">
        <v>6.8000000000000005E-2</v>
      </c>
      <c r="AK172" s="303">
        <v>1E-3</v>
      </c>
      <c r="AL172" s="303">
        <v>187</v>
      </c>
      <c r="AM172" s="303">
        <v>248</v>
      </c>
      <c r="AN172" s="303">
        <v>4.7</v>
      </c>
      <c r="AO172" s="303">
        <v>10.054017799928801</v>
      </c>
      <c r="AP172" s="303">
        <v>2.29</v>
      </c>
      <c r="AQ172" s="303">
        <v>3.0000000000000001E-3</v>
      </c>
      <c r="AS172" s="303">
        <v>20.715752054558628</v>
      </c>
      <c r="AT172" s="303">
        <v>19.773596634511634</v>
      </c>
      <c r="AU172" s="303">
        <v>2.3269216486589733E-2</v>
      </c>
      <c r="AW172" s="303">
        <v>-21.347739000000001</v>
      </c>
      <c r="AX172" s="303">
        <v>-166.12017599999999</v>
      </c>
    </row>
    <row r="173" spans="1:50" s="356" customFormat="1" x14ac:dyDescent="0.25">
      <c r="A173" s="353" t="s">
        <v>4228</v>
      </c>
      <c r="B173" s="374">
        <v>656134.56299999997</v>
      </c>
      <c r="C173" s="374">
        <v>6198322.7819999997</v>
      </c>
      <c r="D173" s="354"/>
      <c r="E173" s="355"/>
      <c r="F173" s="353" t="s">
        <v>4227</v>
      </c>
      <c r="G173" s="354"/>
      <c r="J173" s="302">
        <f t="shared" ref="J173:J194" si="55">0.7*L173</f>
        <v>1165.5</v>
      </c>
      <c r="K173" s="302">
        <f t="shared" ref="K173:K178" si="56">R173+S173+U173+V173+W173+0.5*Y173+AC173+AE173+AF173+AG173+AI173+AL173</f>
        <v>1092.6379999999999</v>
      </c>
      <c r="L173" s="356">
        <v>1665</v>
      </c>
      <c r="Q173" s="354"/>
      <c r="R173" s="354">
        <v>0.52</v>
      </c>
      <c r="S173" s="354">
        <v>75</v>
      </c>
      <c r="T173" s="354"/>
      <c r="U173" s="354">
        <v>1.5</v>
      </c>
      <c r="V173" s="354"/>
      <c r="W173" s="354">
        <v>80</v>
      </c>
      <c r="X173" s="354"/>
      <c r="Y173" s="354">
        <v>999</v>
      </c>
      <c r="Z173" s="354"/>
      <c r="AA173" s="354"/>
      <c r="AB173" s="354">
        <v>6.0000000000000001E-3</v>
      </c>
      <c r="AC173" s="354">
        <v>0.29799999999999999</v>
      </c>
      <c r="AD173" s="354"/>
      <c r="AE173" s="354">
        <v>47.3</v>
      </c>
      <c r="AF173" s="354">
        <v>0.02</v>
      </c>
      <c r="AG173" s="354">
        <v>3.2</v>
      </c>
      <c r="AH173" s="354"/>
      <c r="AI173" s="354">
        <v>29.3</v>
      </c>
      <c r="AJ173" s="354">
        <v>7.0000000000000001E-3</v>
      </c>
      <c r="AK173" s="354"/>
      <c r="AL173" s="358">
        <v>356</v>
      </c>
      <c r="AM173" s="354"/>
      <c r="AN173" s="354"/>
      <c r="AO173" s="354"/>
      <c r="AP173" s="354"/>
      <c r="AQ173" s="354"/>
      <c r="AR173" s="354"/>
      <c r="AS173" s="354"/>
      <c r="AT173" s="354"/>
      <c r="AU173" s="354"/>
      <c r="AV173" s="354"/>
      <c r="AW173" s="354"/>
      <c r="AX173" s="354"/>
    </row>
    <row r="174" spans="1:50" s="356" customFormat="1" ht="25.5" x14ac:dyDescent="0.25">
      <c r="A174" s="353" t="s">
        <v>4229</v>
      </c>
      <c r="B174" s="375">
        <v>618675.09790000005</v>
      </c>
      <c r="C174" s="375">
        <v>6239585.9040000001</v>
      </c>
      <c r="D174" s="354"/>
      <c r="E174" s="355"/>
      <c r="F174" s="353" t="s">
        <v>4230</v>
      </c>
      <c r="G174" s="354"/>
      <c r="J174" s="302">
        <f t="shared" si="55"/>
        <v>877.8</v>
      </c>
      <c r="K174" s="302">
        <f t="shared" si="56"/>
        <v>721.029</v>
      </c>
      <c r="L174" s="356">
        <v>1254</v>
      </c>
      <c r="Q174" s="354"/>
      <c r="R174" s="354">
        <v>0.36</v>
      </c>
      <c r="S174" s="354">
        <v>3.2</v>
      </c>
      <c r="T174" s="354"/>
      <c r="U174" s="354"/>
      <c r="V174" s="354"/>
      <c r="W174" s="354">
        <v>62</v>
      </c>
      <c r="X174" s="354"/>
      <c r="Y174" s="354">
        <v>744</v>
      </c>
      <c r="Z174" s="354"/>
      <c r="AA174" s="354"/>
      <c r="AB174" s="354">
        <v>0.02</v>
      </c>
      <c r="AC174" s="354">
        <v>0.17499999999999999</v>
      </c>
      <c r="AD174" s="354"/>
      <c r="AE174" s="354">
        <v>48.6</v>
      </c>
      <c r="AF174" s="354">
        <v>9.4E-2</v>
      </c>
      <c r="AG174" s="354">
        <v>3.3</v>
      </c>
      <c r="AH174" s="354"/>
      <c r="AI174" s="354">
        <v>29.3</v>
      </c>
      <c r="AJ174" s="354">
        <v>2E-3</v>
      </c>
      <c r="AK174" s="354"/>
      <c r="AL174" s="358">
        <v>202</v>
      </c>
      <c r="AM174" s="354"/>
      <c r="AN174" s="354"/>
      <c r="AO174" s="354"/>
      <c r="AP174" s="354"/>
      <c r="AQ174" s="354"/>
      <c r="AR174" s="354"/>
      <c r="AS174" s="354"/>
      <c r="AT174" s="354"/>
      <c r="AU174" s="354"/>
      <c r="AV174" s="354"/>
      <c r="AW174" s="354"/>
      <c r="AX174" s="354"/>
    </row>
    <row r="175" spans="1:50" x14ac:dyDescent="0.25">
      <c r="A175" s="322" t="s">
        <v>4231</v>
      </c>
      <c r="B175" s="306">
        <v>578085.2953</v>
      </c>
      <c r="C175" s="306">
        <v>6234404.3389999997</v>
      </c>
      <c r="F175" s="322" t="s">
        <v>4232</v>
      </c>
      <c r="J175" s="302">
        <f t="shared" si="55"/>
        <v>1141</v>
      </c>
      <c r="K175" s="302">
        <f t="shared" si="56"/>
        <v>1156.4960000000001</v>
      </c>
      <c r="L175" s="299">
        <v>1630</v>
      </c>
      <c r="R175" s="303">
        <v>1.18</v>
      </c>
      <c r="S175" s="303">
        <v>3.2</v>
      </c>
      <c r="W175" s="358">
        <v>537</v>
      </c>
      <c r="Y175" s="303">
        <v>537</v>
      </c>
      <c r="AB175" s="303">
        <v>2E-3</v>
      </c>
      <c r="AC175" s="303">
        <v>0.59799999999999998</v>
      </c>
      <c r="AE175" s="303">
        <v>188</v>
      </c>
      <c r="AF175" s="358">
        <v>0.51800000000000002</v>
      </c>
      <c r="AG175" s="303">
        <v>3.5</v>
      </c>
      <c r="AI175" s="303">
        <v>90.3</v>
      </c>
      <c r="AJ175" s="358">
        <v>0.41499999999999998</v>
      </c>
      <c r="AL175" s="303">
        <v>63.7</v>
      </c>
    </row>
    <row r="176" spans="1:50" x14ac:dyDescent="0.25">
      <c r="A176" s="322" t="s">
        <v>4233</v>
      </c>
      <c r="B176" s="306">
        <v>622318.1642</v>
      </c>
      <c r="C176" s="306">
        <v>6240627.7649999997</v>
      </c>
      <c r="F176" s="322" t="s">
        <v>4234</v>
      </c>
      <c r="J176" s="302">
        <f t="shared" si="55"/>
        <v>1269.8</v>
      </c>
      <c r="K176" s="302">
        <f t="shared" si="56"/>
        <v>1198.9649999999999</v>
      </c>
      <c r="L176" s="299">
        <v>1814</v>
      </c>
      <c r="R176" s="303">
        <v>0.15</v>
      </c>
      <c r="S176" s="303">
        <v>2.2000000000000002</v>
      </c>
      <c r="U176" s="303">
        <v>2.9</v>
      </c>
      <c r="W176" s="303">
        <v>255</v>
      </c>
      <c r="Y176" s="303">
        <v>980</v>
      </c>
      <c r="AB176" s="303">
        <v>5.0000000000000001E-3</v>
      </c>
      <c r="AC176" s="303">
        <v>0.20599999999999999</v>
      </c>
      <c r="AE176" s="303">
        <v>63.4</v>
      </c>
      <c r="AF176" s="303">
        <v>8.9999999999999993E-3</v>
      </c>
      <c r="AG176" s="303">
        <v>2.8</v>
      </c>
      <c r="AI176" s="303">
        <v>46.3</v>
      </c>
      <c r="AJ176" s="358">
        <v>0.79900000000000004</v>
      </c>
      <c r="AL176" s="358">
        <v>336</v>
      </c>
    </row>
    <row r="177" spans="1:38" x14ac:dyDescent="0.25">
      <c r="A177" s="322" t="s">
        <v>4235</v>
      </c>
      <c r="B177" s="306">
        <v>625009.85649999999</v>
      </c>
      <c r="C177" s="306">
        <v>6241062.2609999999</v>
      </c>
      <c r="F177" s="322" t="s">
        <v>4236</v>
      </c>
      <c r="J177" s="302">
        <f t="shared" si="55"/>
        <v>1327.1999999999998</v>
      </c>
      <c r="K177" s="302">
        <f t="shared" si="56"/>
        <v>1229.48</v>
      </c>
      <c r="L177" s="299">
        <v>1896</v>
      </c>
      <c r="R177" s="303">
        <v>0.27</v>
      </c>
      <c r="S177" s="303">
        <v>4.4000000000000004</v>
      </c>
      <c r="W177" s="303">
        <v>422</v>
      </c>
      <c r="Y177" s="303">
        <v>770</v>
      </c>
      <c r="AB177" s="303">
        <v>6.0000000000000001E-3</v>
      </c>
      <c r="AE177" s="303">
        <v>136</v>
      </c>
      <c r="AF177" s="358">
        <v>0.31</v>
      </c>
      <c r="AG177" s="303">
        <v>2.7</v>
      </c>
      <c r="AI177" s="303">
        <v>91.8</v>
      </c>
      <c r="AJ177" s="358">
        <v>2.5569999999999999</v>
      </c>
      <c r="AL177" s="303">
        <v>187</v>
      </c>
    </row>
    <row r="178" spans="1:38" x14ac:dyDescent="0.25">
      <c r="A178" s="322" t="s">
        <v>4237</v>
      </c>
      <c r="B178" s="306">
        <v>621388.56409999996</v>
      </c>
      <c r="C178" s="306">
        <v>6243682.3820000002</v>
      </c>
      <c r="F178" s="322" t="s">
        <v>4238</v>
      </c>
      <c r="J178" s="302">
        <f t="shared" si="55"/>
        <v>859.59999999999991</v>
      </c>
      <c r="K178" s="302">
        <f t="shared" si="56"/>
        <v>826.15499999999997</v>
      </c>
      <c r="L178" s="299">
        <v>1228</v>
      </c>
      <c r="R178" s="303">
        <v>0.45</v>
      </c>
      <c r="S178" s="303">
        <v>1.1000000000000001</v>
      </c>
      <c r="U178" s="303">
        <v>0.1</v>
      </c>
      <c r="W178" s="303">
        <v>126</v>
      </c>
      <c r="Y178" s="303">
        <v>781</v>
      </c>
      <c r="AB178" s="303">
        <v>1E-3</v>
      </c>
      <c r="AE178" s="303">
        <v>56</v>
      </c>
      <c r="AF178" s="303">
        <v>5.0000000000000001E-3</v>
      </c>
      <c r="AG178" s="303">
        <v>2.5</v>
      </c>
      <c r="AI178" s="303">
        <v>38.5</v>
      </c>
      <c r="AJ178" s="358">
        <v>0.15</v>
      </c>
      <c r="AL178" s="358">
        <v>211</v>
      </c>
    </row>
    <row r="179" spans="1:38" x14ac:dyDescent="0.25">
      <c r="A179" s="322" t="s">
        <v>4239</v>
      </c>
      <c r="B179" s="306">
        <v>624610.09900000005</v>
      </c>
      <c r="C179" s="306">
        <v>6261126.9859999996</v>
      </c>
      <c r="F179" s="322" t="s">
        <v>4240</v>
      </c>
      <c r="J179" s="302">
        <f t="shared" si="55"/>
        <v>1570.8</v>
      </c>
      <c r="K179" s="302">
        <f t="shared" ref="K179:K185" si="57">R179+S179+U179+V179+W179+0.5*Y179+AC179+AE179+AF179+AG179+AI179+AL179</f>
        <v>1542.7210000000002</v>
      </c>
      <c r="L179" s="299">
        <v>2244</v>
      </c>
      <c r="S179" s="303">
        <v>1.3</v>
      </c>
      <c r="U179" s="303">
        <v>2.6</v>
      </c>
      <c r="W179" s="358">
        <v>603</v>
      </c>
      <c r="Y179" s="303">
        <v>941</v>
      </c>
      <c r="AB179" s="303">
        <v>8.0000000000000002E-3</v>
      </c>
      <c r="AE179" s="303">
        <v>179</v>
      </c>
      <c r="AF179" s="358">
        <v>0.621</v>
      </c>
      <c r="AG179" s="303">
        <v>4.7</v>
      </c>
      <c r="AI179" s="303">
        <v>139</v>
      </c>
      <c r="AJ179" s="358">
        <v>1.079</v>
      </c>
      <c r="AL179" s="303">
        <v>142</v>
      </c>
    </row>
    <row r="180" spans="1:38" x14ac:dyDescent="0.25">
      <c r="A180" s="322" t="s">
        <v>4241</v>
      </c>
      <c r="B180" s="306">
        <v>626620.09770000004</v>
      </c>
      <c r="C180" s="306">
        <v>6259793.6399999997</v>
      </c>
      <c r="F180" s="322" t="s">
        <v>4242</v>
      </c>
      <c r="J180" s="302">
        <f t="shared" si="55"/>
        <v>1131.1999999999998</v>
      </c>
      <c r="K180" s="302">
        <f t="shared" si="57"/>
        <v>845.25699999999995</v>
      </c>
      <c r="L180" s="299">
        <v>1616</v>
      </c>
      <c r="R180" s="303">
        <v>0.15</v>
      </c>
      <c r="S180" s="303">
        <v>6.1</v>
      </c>
      <c r="W180" s="303">
        <v>178</v>
      </c>
      <c r="Y180" s="303">
        <v>690</v>
      </c>
      <c r="AB180" s="303">
        <v>3.0000000000000001E-3</v>
      </c>
      <c r="AE180" s="303">
        <v>54.4</v>
      </c>
      <c r="AF180" s="303">
        <v>0.107</v>
      </c>
      <c r="AG180" s="303">
        <v>2.6</v>
      </c>
      <c r="AI180" s="303">
        <v>44.9</v>
      </c>
      <c r="AJ180" s="358">
        <v>0.19600000000000001</v>
      </c>
      <c r="AL180" s="358">
        <v>214</v>
      </c>
    </row>
    <row r="181" spans="1:38" x14ac:dyDescent="0.25">
      <c r="A181" s="322" t="s">
        <v>4243</v>
      </c>
      <c r="B181" s="306">
        <v>624192.80350000004</v>
      </c>
      <c r="C181" s="306">
        <v>6259715.557</v>
      </c>
      <c r="F181" s="322" t="s">
        <v>4244</v>
      </c>
      <c r="J181" s="302">
        <f t="shared" si="55"/>
        <v>1591.8</v>
      </c>
      <c r="K181" s="302">
        <f t="shared" si="57"/>
        <v>1461.0129999999999</v>
      </c>
      <c r="L181" s="299">
        <v>2274</v>
      </c>
      <c r="R181" s="303">
        <v>1</v>
      </c>
      <c r="S181" s="303">
        <v>14.3</v>
      </c>
      <c r="U181" s="303">
        <v>2.5</v>
      </c>
      <c r="W181" s="303">
        <v>284</v>
      </c>
      <c r="Y181" s="303">
        <v>1181</v>
      </c>
      <c r="AB181" s="303">
        <v>7.0000000000000001E-3</v>
      </c>
      <c r="AC181" s="303">
        <v>0.30299999999999999</v>
      </c>
      <c r="AE181" s="303">
        <v>5.5</v>
      </c>
      <c r="AF181" s="303">
        <v>0.01</v>
      </c>
      <c r="AG181" s="303">
        <v>1.7</v>
      </c>
      <c r="AI181" s="303">
        <v>2.2000000000000002</v>
      </c>
      <c r="AJ181" s="303">
        <v>3.0000000000000001E-3</v>
      </c>
      <c r="AL181" s="358">
        <v>559</v>
      </c>
    </row>
    <row r="182" spans="1:38" x14ac:dyDescent="0.25">
      <c r="A182" s="322" t="s">
        <v>4245</v>
      </c>
      <c r="B182" s="306">
        <v>623813.07420000003</v>
      </c>
      <c r="C182" s="306">
        <v>6260112.9800000004</v>
      </c>
      <c r="F182" s="322" t="s">
        <v>4246</v>
      </c>
      <c r="J182" s="302">
        <f t="shared" si="55"/>
        <v>2926</v>
      </c>
      <c r="K182" s="302">
        <f>R182+S182+U182+V182+W182+0.5*Y182+AC182+AE182+AF182+AG182+AI182+AL182</f>
        <v>3312.6079999999997</v>
      </c>
      <c r="L182" s="299">
        <v>4180</v>
      </c>
      <c r="S182" s="303">
        <v>7.2</v>
      </c>
      <c r="W182" s="358">
        <v>1540</v>
      </c>
      <c r="Y182" s="303">
        <v>1440</v>
      </c>
      <c r="AB182" s="303">
        <v>5.0000000000000001E-3</v>
      </c>
      <c r="AC182" s="303">
        <v>0.30399999999999999</v>
      </c>
      <c r="AE182" s="303">
        <v>243</v>
      </c>
      <c r="AF182" s="303">
        <v>4.0000000000000001E-3</v>
      </c>
      <c r="AG182" s="303">
        <v>4.0999999999999996</v>
      </c>
      <c r="AI182" s="303">
        <v>214</v>
      </c>
      <c r="AJ182" s="303">
        <v>6.0000000000000001E-3</v>
      </c>
      <c r="AL182" s="358">
        <v>584</v>
      </c>
    </row>
    <row r="183" spans="1:38" x14ac:dyDescent="0.25">
      <c r="A183" s="322" t="s">
        <v>4247</v>
      </c>
      <c r="B183" s="306">
        <v>623566.89599999995</v>
      </c>
      <c r="C183" s="306">
        <v>6259742.0109999999</v>
      </c>
      <c r="F183" s="322" t="s">
        <v>4248</v>
      </c>
      <c r="J183" s="302">
        <f t="shared" si="55"/>
        <v>2695.7</v>
      </c>
      <c r="K183" s="302">
        <f t="shared" si="57"/>
        <v>3270.8969999999999</v>
      </c>
      <c r="L183" s="299">
        <v>3851</v>
      </c>
      <c r="S183" s="303">
        <v>7.6</v>
      </c>
      <c r="W183" s="358">
        <v>2139</v>
      </c>
      <c r="Y183" s="303">
        <v>475</v>
      </c>
      <c r="AB183" s="303">
        <v>1E-3</v>
      </c>
      <c r="AC183" s="303">
        <v>0.19400000000000001</v>
      </c>
      <c r="AE183" s="303">
        <v>370</v>
      </c>
      <c r="AF183" s="303">
        <v>3.0000000000000001E-3</v>
      </c>
      <c r="AG183" s="303">
        <v>4.5999999999999996</v>
      </c>
      <c r="AI183" s="303">
        <v>288</v>
      </c>
      <c r="AJ183" s="303">
        <v>4.8000000000000001E-2</v>
      </c>
      <c r="AL183" s="358">
        <v>224</v>
      </c>
    </row>
    <row r="184" spans="1:38" x14ac:dyDescent="0.25">
      <c r="A184" s="322" t="s">
        <v>4249</v>
      </c>
      <c r="B184" s="306">
        <v>622855.17330000002</v>
      </c>
      <c r="C184" s="306">
        <v>6263915.6270000003</v>
      </c>
      <c r="F184" s="322" t="s">
        <v>4250</v>
      </c>
      <c r="J184" s="302">
        <f t="shared" si="55"/>
        <v>1081.5</v>
      </c>
      <c r="K184" s="302">
        <f t="shared" si="57"/>
        <v>1128.1089999999999</v>
      </c>
      <c r="L184" s="299">
        <v>1545</v>
      </c>
      <c r="R184" s="303">
        <v>0.43</v>
      </c>
      <c r="S184" s="303">
        <v>20.7</v>
      </c>
      <c r="W184" s="303">
        <v>295</v>
      </c>
      <c r="Y184" s="303">
        <v>797</v>
      </c>
      <c r="AB184" s="303">
        <v>1E-3</v>
      </c>
      <c r="AC184" s="303">
        <v>0.28399999999999997</v>
      </c>
      <c r="AE184" s="303">
        <v>83.1</v>
      </c>
      <c r="AF184" s="358">
        <v>0.39500000000000002</v>
      </c>
      <c r="AG184" s="303">
        <v>2.1</v>
      </c>
      <c r="AI184" s="303">
        <v>36.6</v>
      </c>
      <c r="AJ184" s="358">
        <v>0.127</v>
      </c>
      <c r="AL184" s="358">
        <v>291</v>
      </c>
    </row>
    <row r="185" spans="1:38" x14ac:dyDescent="0.25">
      <c r="A185" s="322" t="s">
        <v>4251</v>
      </c>
      <c r="B185" s="306">
        <v>581613.03700000001</v>
      </c>
      <c r="C185" s="306">
        <v>6171260.4680000003</v>
      </c>
      <c r="F185" s="322" t="s">
        <v>4252</v>
      </c>
      <c r="J185" s="302">
        <f t="shared" si="55"/>
        <v>879.9</v>
      </c>
      <c r="K185" s="302">
        <f t="shared" si="57"/>
        <v>771.08400000000006</v>
      </c>
      <c r="L185" s="299">
        <v>1257</v>
      </c>
      <c r="R185" s="303">
        <v>0.84</v>
      </c>
      <c r="S185" s="303">
        <v>5.3</v>
      </c>
      <c r="W185" s="303">
        <v>0.2</v>
      </c>
      <c r="Y185" s="303">
        <v>884</v>
      </c>
      <c r="AB185" s="303">
        <v>3.0000000000000001E-3</v>
      </c>
      <c r="AC185" s="303">
        <v>0.20899999999999999</v>
      </c>
      <c r="AE185" s="303">
        <v>5.9</v>
      </c>
      <c r="AF185" s="303">
        <v>3.5000000000000003E-2</v>
      </c>
      <c r="AG185" s="303">
        <v>1.1000000000000001</v>
      </c>
      <c r="AI185" s="303">
        <v>2.5</v>
      </c>
      <c r="AJ185" s="303">
        <v>6.0000000000000001E-3</v>
      </c>
      <c r="AL185" s="358">
        <v>313</v>
      </c>
    </row>
    <row r="186" spans="1:38" x14ac:dyDescent="0.25">
      <c r="A186" s="322" t="s">
        <v>4253</v>
      </c>
      <c r="B186" s="306">
        <v>634239.18370000005</v>
      </c>
      <c r="C186" s="306">
        <v>6256063.4189999998</v>
      </c>
      <c r="F186" s="322" t="s">
        <v>4254</v>
      </c>
      <c r="J186" s="302">
        <f t="shared" si="55"/>
        <v>1626.1</v>
      </c>
      <c r="K186" s="302">
        <f t="shared" ref="K186:K194" si="58">R186+S186+U186+V186+W186+0.5*Y186+AC186+AE186+AF186+AG186+AI186+AL186</f>
        <v>1437.9290000000001</v>
      </c>
      <c r="L186" s="299">
        <v>2323</v>
      </c>
      <c r="R186" s="303">
        <v>0.6</v>
      </c>
      <c r="S186" s="303">
        <v>21.4</v>
      </c>
      <c r="U186" s="303">
        <v>1.4</v>
      </c>
      <c r="W186" s="303">
        <v>255</v>
      </c>
      <c r="Y186" s="303">
        <v>1213</v>
      </c>
      <c r="AB186" s="303">
        <v>7.0000000000000001E-3</v>
      </c>
      <c r="AC186" s="303">
        <v>0.40100000000000002</v>
      </c>
      <c r="AE186" s="303">
        <v>7.1</v>
      </c>
      <c r="AF186" s="303">
        <v>2.8000000000000001E-2</v>
      </c>
      <c r="AG186" s="303">
        <v>1.9</v>
      </c>
      <c r="AI186" s="303">
        <v>2.6</v>
      </c>
      <c r="AJ186" s="303">
        <v>8.9999999999999993E-3</v>
      </c>
      <c r="AL186" s="358">
        <v>541</v>
      </c>
    </row>
    <row r="187" spans="1:38" x14ac:dyDescent="0.25">
      <c r="A187" s="322" t="s">
        <v>4255</v>
      </c>
      <c r="B187" s="306">
        <v>628731.78899999999</v>
      </c>
      <c r="C187" s="306">
        <v>6235803.1009999998</v>
      </c>
      <c r="F187" s="322" t="s">
        <v>4256</v>
      </c>
      <c r="J187" s="302">
        <f t="shared" si="55"/>
        <v>1157.0999999999999</v>
      </c>
      <c r="K187" s="302">
        <f t="shared" si="58"/>
        <v>1165.8610000000001</v>
      </c>
      <c r="L187" s="299">
        <v>1653</v>
      </c>
      <c r="R187" s="303">
        <v>0.14000000000000001</v>
      </c>
      <c r="S187" s="303">
        <v>58.5</v>
      </c>
      <c r="U187" s="303">
        <v>1.1000000000000001</v>
      </c>
      <c r="W187" s="303">
        <v>474</v>
      </c>
      <c r="Y187" s="303">
        <v>604</v>
      </c>
      <c r="AB187" s="303">
        <v>5.0000000000000001E-3</v>
      </c>
      <c r="AC187" s="303">
        <v>0.11700000000000001</v>
      </c>
      <c r="AE187" s="303">
        <v>188</v>
      </c>
      <c r="AF187" s="303">
        <v>4.0000000000000001E-3</v>
      </c>
      <c r="AG187" s="303">
        <v>2.6</v>
      </c>
      <c r="AI187" s="303">
        <v>109</v>
      </c>
      <c r="AJ187" s="303">
        <v>2.7E-2</v>
      </c>
      <c r="AL187" s="303">
        <v>30.4</v>
      </c>
    </row>
    <row r="188" spans="1:38" x14ac:dyDescent="0.25">
      <c r="A188" s="322" t="s">
        <v>4257</v>
      </c>
      <c r="B188" s="306">
        <v>626009.4719</v>
      </c>
      <c r="C188" s="306">
        <v>6235401.5690000001</v>
      </c>
      <c r="F188" s="322" t="s">
        <v>4258</v>
      </c>
      <c r="J188" s="302">
        <f t="shared" si="55"/>
        <v>770.69999999999993</v>
      </c>
      <c r="K188" s="302">
        <f t="shared" si="58"/>
        <v>658.75000000000011</v>
      </c>
      <c r="L188" s="299">
        <v>1101</v>
      </c>
      <c r="R188" s="303">
        <v>0.37</v>
      </c>
      <c r="S188" s="303">
        <v>54</v>
      </c>
      <c r="U188" s="303">
        <v>0.7</v>
      </c>
      <c r="W188" s="303">
        <v>162</v>
      </c>
      <c r="Y188" s="303">
        <v>451</v>
      </c>
      <c r="AB188" s="303">
        <v>2E-3</v>
      </c>
      <c r="AC188" s="303">
        <v>7.1999999999999995E-2</v>
      </c>
      <c r="AE188" s="303">
        <v>128</v>
      </c>
      <c r="AF188" s="303">
        <v>8.0000000000000002E-3</v>
      </c>
      <c r="AG188" s="303">
        <v>4.0999999999999996</v>
      </c>
      <c r="AI188" s="303">
        <v>66.599999999999994</v>
      </c>
      <c r="AL188" s="303">
        <v>17.399999999999999</v>
      </c>
    </row>
    <row r="189" spans="1:38" x14ac:dyDescent="0.25">
      <c r="A189" s="322" t="s">
        <v>4259</v>
      </c>
      <c r="B189" s="306">
        <v>623158.20719999995</v>
      </c>
      <c r="C189" s="306">
        <v>6244928.0149999997</v>
      </c>
      <c r="F189" s="322" t="s">
        <v>4260</v>
      </c>
      <c r="J189" s="302">
        <f t="shared" si="55"/>
        <v>906.49999999999989</v>
      </c>
      <c r="K189" s="302">
        <f t="shared" si="58"/>
        <v>938.11799999999994</v>
      </c>
      <c r="L189" s="299">
        <v>1295</v>
      </c>
      <c r="R189" s="303">
        <v>0.13</v>
      </c>
      <c r="S189" s="303">
        <v>5.2</v>
      </c>
      <c r="W189" s="303">
        <v>279</v>
      </c>
      <c r="Y189" s="303">
        <v>686</v>
      </c>
      <c r="AB189" s="303">
        <v>6.0000000000000001E-3</v>
      </c>
      <c r="AC189" s="303">
        <v>0.17299999999999999</v>
      </c>
      <c r="AE189" s="303">
        <v>102</v>
      </c>
      <c r="AF189" s="358">
        <v>0.91500000000000004</v>
      </c>
      <c r="AG189" s="303">
        <v>2.7</v>
      </c>
      <c r="AI189" s="303">
        <v>68</v>
      </c>
      <c r="AJ189" s="358">
        <v>1.5589999999999999</v>
      </c>
      <c r="AL189" s="303">
        <v>137</v>
      </c>
    </row>
    <row r="190" spans="1:38" x14ac:dyDescent="0.25">
      <c r="A190" s="322" t="s">
        <v>4261</v>
      </c>
      <c r="B190" s="306">
        <v>623600.33459999994</v>
      </c>
      <c r="C190" s="306">
        <v>6238628.8169999998</v>
      </c>
      <c r="F190" s="322" t="s">
        <v>4262</v>
      </c>
      <c r="J190" s="302">
        <f t="shared" si="55"/>
        <v>1101.0999999999999</v>
      </c>
      <c r="K190" s="302">
        <f t="shared" si="58"/>
        <v>1081.9279999999999</v>
      </c>
      <c r="L190" s="299">
        <v>1573</v>
      </c>
      <c r="R190" s="303">
        <v>0.16</v>
      </c>
      <c r="S190" s="303">
        <v>1.2</v>
      </c>
      <c r="W190" s="303">
        <v>397</v>
      </c>
      <c r="Y190" s="303">
        <v>674</v>
      </c>
      <c r="AB190" s="303">
        <v>4.0000000000000001E-3</v>
      </c>
      <c r="AC190" s="303">
        <v>0.16700000000000001</v>
      </c>
      <c r="AE190" s="303">
        <v>141</v>
      </c>
      <c r="AF190" s="303">
        <v>1E-3</v>
      </c>
      <c r="AG190" s="303">
        <v>2.4</v>
      </c>
      <c r="AI190" s="303">
        <v>92</v>
      </c>
      <c r="AJ190" s="303">
        <v>1E-3</v>
      </c>
      <c r="AL190" s="303">
        <v>111</v>
      </c>
    </row>
    <row r="191" spans="1:38" x14ac:dyDescent="0.25">
      <c r="A191" s="322" t="s">
        <v>4263</v>
      </c>
      <c r="B191" s="306">
        <v>612293.61170000001</v>
      </c>
      <c r="C191" s="306">
        <v>6257763.5640000002</v>
      </c>
      <c r="F191" s="322" t="s">
        <v>4264</v>
      </c>
      <c r="J191" s="302">
        <f t="shared" si="55"/>
        <v>1433.6</v>
      </c>
      <c r="K191" s="302">
        <f t="shared" si="58"/>
        <v>1273.2280000000001</v>
      </c>
      <c r="L191" s="299">
        <v>2048</v>
      </c>
      <c r="R191" s="303">
        <v>0.14000000000000001</v>
      </c>
      <c r="S191" s="303">
        <v>36.5</v>
      </c>
      <c r="U191" s="303">
        <v>1.4</v>
      </c>
      <c r="W191" s="303">
        <v>135</v>
      </c>
      <c r="Y191" s="303">
        <v>1206</v>
      </c>
      <c r="AB191" s="303">
        <v>8.9999999999999993E-3</v>
      </c>
      <c r="AC191" s="303">
        <v>0.27900000000000003</v>
      </c>
      <c r="AE191" s="303">
        <v>22.6</v>
      </c>
      <c r="AF191" s="303">
        <v>8.9999999999999993E-3</v>
      </c>
      <c r="AG191" s="303">
        <v>1.6</v>
      </c>
      <c r="AI191" s="303">
        <v>24.7</v>
      </c>
      <c r="AJ191" s="358">
        <v>0.38300000000000001</v>
      </c>
      <c r="AL191" s="358">
        <v>448</v>
      </c>
    </row>
    <row r="192" spans="1:38" x14ac:dyDescent="0.25">
      <c r="A192" s="322" t="s">
        <v>4265</v>
      </c>
      <c r="B192" s="306">
        <v>623597.31700000004</v>
      </c>
      <c r="C192" s="306">
        <v>6241838.085</v>
      </c>
      <c r="F192" s="322" t="s">
        <v>4266</v>
      </c>
      <c r="J192" s="302">
        <f t="shared" si="55"/>
        <v>1752.8</v>
      </c>
      <c r="K192" s="302">
        <f t="shared" si="58"/>
        <v>1643.5259999999998</v>
      </c>
      <c r="L192" s="299">
        <v>2504</v>
      </c>
      <c r="R192" s="303">
        <v>0.2</v>
      </c>
      <c r="S192" s="303">
        <v>1.5</v>
      </c>
      <c r="U192" s="303">
        <v>2.6</v>
      </c>
      <c r="W192" s="303">
        <v>338</v>
      </c>
      <c r="Y192" s="303">
        <v>1376</v>
      </c>
      <c r="AB192" s="358">
        <v>1.4999999999999999E-2</v>
      </c>
      <c r="AC192" s="303">
        <v>0.33900000000000002</v>
      </c>
      <c r="AE192" s="303">
        <v>35.1</v>
      </c>
      <c r="AF192" s="358">
        <v>0.78700000000000003</v>
      </c>
      <c r="AG192" s="303">
        <v>3.6</v>
      </c>
      <c r="AI192" s="303">
        <v>28.4</v>
      </c>
      <c r="AJ192" s="303">
        <v>4.3999999999999997E-2</v>
      </c>
      <c r="AL192" s="358">
        <v>545</v>
      </c>
    </row>
    <row r="193" spans="1:38" x14ac:dyDescent="0.25">
      <c r="A193" s="322" t="s">
        <v>4267</v>
      </c>
      <c r="B193" s="306">
        <v>621389.60439999995</v>
      </c>
      <c r="C193" s="306">
        <v>6234383.7439999999</v>
      </c>
      <c r="F193" s="322" t="s">
        <v>4268</v>
      </c>
      <c r="J193" s="302">
        <f t="shared" si="55"/>
        <v>578.9</v>
      </c>
      <c r="K193" s="302">
        <f t="shared" si="58"/>
        <v>493.53600000000006</v>
      </c>
      <c r="L193" s="299">
        <v>827</v>
      </c>
      <c r="R193" s="303">
        <v>0.11</v>
      </c>
      <c r="S193" s="303">
        <v>4.8</v>
      </c>
      <c r="W193" s="303">
        <v>25.1</v>
      </c>
      <c r="Y193" s="303">
        <v>544</v>
      </c>
      <c r="AB193" s="303">
        <v>5.0000000000000001E-3</v>
      </c>
      <c r="AC193" s="303">
        <v>0.223</v>
      </c>
      <c r="AE193" s="303">
        <v>64.900000000000006</v>
      </c>
      <c r="AF193" s="303">
        <v>3.0000000000000001E-3</v>
      </c>
      <c r="AG193" s="303">
        <v>3.2</v>
      </c>
      <c r="AI193" s="303">
        <v>39.799999999999997</v>
      </c>
      <c r="AJ193" s="358">
        <v>0.08</v>
      </c>
      <c r="AL193" s="303">
        <v>83.4</v>
      </c>
    </row>
    <row r="194" spans="1:38" x14ac:dyDescent="0.25">
      <c r="A194" s="322" t="s">
        <v>4269</v>
      </c>
      <c r="B194" s="306">
        <v>621843.19999999995</v>
      </c>
      <c r="C194" s="306">
        <v>6235998.4299999997</v>
      </c>
      <c r="F194" s="322" t="s">
        <v>4270</v>
      </c>
      <c r="J194" s="302">
        <f t="shared" si="55"/>
        <v>978.59999999999991</v>
      </c>
      <c r="K194" s="302">
        <f t="shared" si="58"/>
        <v>879.13300000000004</v>
      </c>
      <c r="L194" s="299">
        <v>1398</v>
      </c>
      <c r="R194" s="303">
        <v>0.25</v>
      </c>
      <c r="S194" s="303">
        <v>0.2</v>
      </c>
      <c r="U194" s="303">
        <v>2.1</v>
      </c>
      <c r="W194" s="303">
        <v>104</v>
      </c>
      <c r="Y194" s="303">
        <v>878</v>
      </c>
      <c r="AB194" s="358">
        <v>1.0999999999999999E-2</v>
      </c>
      <c r="AC194" s="303">
        <v>0.35099999999999998</v>
      </c>
      <c r="AE194" s="303">
        <v>84.7</v>
      </c>
      <c r="AF194" s="358">
        <v>0.83199999999999996</v>
      </c>
      <c r="AG194" s="303">
        <v>3</v>
      </c>
      <c r="AI194" s="303">
        <v>65.7</v>
      </c>
      <c r="AJ194" s="358">
        <v>6.4000000000000001E-2</v>
      </c>
      <c r="AL194" s="303">
        <v>179</v>
      </c>
    </row>
    <row r="195" spans="1:38" x14ac:dyDescent="0.25">
      <c r="A195" s="322" t="s">
        <v>4271</v>
      </c>
      <c r="F195" s="322" t="s">
        <v>4272</v>
      </c>
    </row>
    <row r="196" spans="1:38" x14ac:dyDescent="0.25">
      <c r="A196" s="322" t="s">
        <v>4273</v>
      </c>
      <c r="F196" s="322" t="s">
        <v>4274</v>
      </c>
    </row>
    <row r="197" spans="1:38" x14ac:dyDescent="0.25">
      <c r="A197" s="322" t="s">
        <v>4275</v>
      </c>
      <c r="F197" s="322" t="s">
        <v>4276</v>
      </c>
    </row>
    <row r="198" spans="1:38" x14ac:dyDescent="0.25">
      <c r="A198" s="322" t="s">
        <v>4277</v>
      </c>
      <c r="F198" s="322" t="s">
        <v>4278</v>
      </c>
    </row>
    <row r="199" spans="1:38" x14ac:dyDescent="0.25">
      <c r="A199" s="322" t="s">
        <v>4279</v>
      </c>
      <c r="F199" s="322" t="s">
        <v>4280</v>
      </c>
    </row>
    <row r="200" spans="1:38" x14ac:dyDescent="0.25">
      <c r="A200" s="322" t="s">
        <v>4281</v>
      </c>
      <c r="F200" s="322" t="s">
        <v>4282</v>
      </c>
    </row>
    <row r="201" spans="1:38" x14ac:dyDescent="0.25">
      <c r="A201" s="323" t="s">
        <v>2260</v>
      </c>
      <c r="F201" s="323" t="s">
        <v>4283</v>
      </c>
    </row>
    <row r="202" spans="1:38" x14ac:dyDescent="0.25">
      <c r="A202" s="322" t="s">
        <v>4284</v>
      </c>
      <c r="F202" s="322" t="s">
        <v>4285</v>
      </c>
    </row>
    <row r="203" spans="1:38" x14ac:dyDescent="0.25">
      <c r="A203" s="322" t="s">
        <v>4286</v>
      </c>
      <c r="F203" s="322" t="s">
        <v>4287</v>
      </c>
    </row>
    <row r="204" spans="1:38" x14ac:dyDescent="0.25">
      <c r="A204" s="322" t="s">
        <v>4288</v>
      </c>
      <c r="F204" s="322" t="s">
        <v>4289</v>
      </c>
    </row>
    <row r="205" spans="1:38" x14ac:dyDescent="0.25">
      <c r="A205" s="322" t="s">
        <v>4290</v>
      </c>
      <c r="F205" s="322" t="s">
        <v>4291</v>
      </c>
    </row>
    <row r="206" spans="1:38" x14ac:dyDescent="0.25">
      <c r="A206" s="322" t="s">
        <v>4292</v>
      </c>
      <c r="F206" s="322" t="s">
        <v>4293</v>
      </c>
    </row>
    <row r="207" spans="1:38" x14ac:dyDescent="0.25">
      <c r="A207" s="322" t="s">
        <v>4294</v>
      </c>
      <c r="F207" s="322" t="s">
        <v>4295</v>
      </c>
    </row>
    <row r="208" spans="1:38" x14ac:dyDescent="0.25">
      <c r="A208" s="322" t="s">
        <v>4296</v>
      </c>
      <c r="F208" s="322" t="s">
        <v>4297</v>
      </c>
    </row>
    <row r="209" spans="1:50" x14ac:dyDescent="0.25">
      <c r="A209" s="322" t="s">
        <v>4298</v>
      </c>
      <c r="F209" s="322" t="s">
        <v>4299</v>
      </c>
    </row>
    <row r="210" spans="1:50" x14ac:dyDescent="0.25">
      <c r="A210" s="322" t="s">
        <v>4300</v>
      </c>
      <c r="F210" s="322" t="s">
        <v>4301</v>
      </c>
    </row>
    <row r="211" spans="1:50" x14ac:dyDescent="0.25">
      <c r="A211" s="322" t="s">
        <v>4302</v>
      </c>
      <c r="F211" s="322" t="s">
        <v>4303</v>
      </c>
    </row>
    <row r="212" spans="1:50" x14ac:dyDescent="0.25">
      <c r="A212" s="297" t="s">
        <v>2262</v>
      </c>
      <c r="F212" s="297" t="s">
        <v>4304</v>
      </c>
    </row>
    <row r="213" spans="1:50" x14ac:dyDescent="0.25">
      <c r="A213" s="322" t="s">
        <v>4305</v>
      </c>
      <c r="F213" s="322" t="s">
        <v>4306</v>
      </c>
    </row>
    <row r="214" spans="1:50" x14ac:dyDescent="0.25">
      <c r="A214" s="322" t="s">
        <v>4307</v>
      </c>
      <c r="F214" s="322" t="s">
        <v>4308</v>
      </c>
    </row>
    <row r="217" spans="1:50" x14ac:dyDescent="0.25">
      <c r="A217" s="304" t="s">
        <v>4072</v>
      </c>
      <c r="E217" s="304" t="s">
        <v>4072</v>
      </c>
      <c r="F217" s="303" t="s">
        <v>4071</v>
      </c>
      <c r="L217" s="299">
        <v>862</v>
      </c>
      <c r="M217" s="299">
        <v>6.69</v>
      </c>
      <c r="N217" s="299">
        <v>18.3</v>
      </c>
      <c r="Q217" s="303">
        <v>0.19</v>
      </c>
      <c r="R217" s="303">
        <v>0.26</v>
      </c>
      <c r="S217" s="303">
        <v>0.2</v>
      </c>
      <c r="W217" s="303">
        <v>16.399999999999999</v>
      </c>
      <c r="Y217" s="303">
        <v>584.74759166666661</v>
      </c>
      <c r="AA217" s="303">
        <v>5.0000000000000001E-3</v>
      </c>
      <c r="AB217" s="303">
        <v>1.6E-2</v>
      </c>
      <c r="AC217" s="303">
        <v>2.7E-2</v>
      </c>
      <c r="AD217" s="303">
        <v>0.11700000000000001</v>
      </c>
      <c r="AE217" s="303">
        <v>107</v>
      </c>
      <c r="AF217" s="303">
        <v>2E-3</v>
      </c>
      <c r="AG217" s="303">
        <v>2</v>
      </c>
      <c r="AH217" s="303">
        <v>0.02</v>
      </c>
      <c r="AI217" s="303">
        <v>51.8</v>
      </c>
      <c r="AJ217" s="303">
        <v>8.6999999999999994E-2</v>
      </c>
      <c r="AK217" s="303">
        <v>1.4999999999999999E-2</v>
      </c>
      <c r="AL217" s="303">
        <v>6.3</v>
      </c>
      <c r="AM217" s="303">
        <v>17.399999999999999</v>
      </c>
      <c r="AN217" s="303">
        <v>8.74</v>
      </c>
      <c r="AO217" s="303">
        <v>18.696194802420791</v>
      </c>
      <c r="AP217" s="303">
        <v>0.6</v>
      </c>
      <c r="AQ217" s="303">
        <v>1.2999999999999999E-2</v>
      </c>
      <c r="AS217" s="303">
        <v>9.9261251725428483</v>
      </c>
      <c r="AT217" s="303">
        <v>9.929979170984538</v>
      </c>
      <c r="AU217" s="303">
        <v>-1.9409640355490807E-4</v>
      </c>
      <c r="AW217" s="303">
        <v>-21.852339000000001</v>
      </c>
      <c r="AX217" s="303">
        <v>-163.49503200000001</v>
      </c>
    </row>
    <row r="218" spans="1:50" x14ac:dyDescent="0.25">
      <c r="A218" s="304" t="s">
        <v>4074</v>
      </c>
      <c r="E218" s="304" t="s">
        <v>4074</v>
      </c>
      <c r="F218" s="303" t="s">
        <v>4073</v>
      </c>
      <c r="L218" s="299">
        <v>1013</v>
      </c>
      <c r="M218" s="299">
        <v>7.84</v>
      </c>
      <c r="N218" s="299">
        <v>19.8</v>
      </c>
      <c r="Q218" s="303">
        <v>0.53</v>
      </c>
      <c r="R218" s="303">
        <v>0.5</v>
      </c>
      <c r="S218" s="303">
        <v>2.75</v>
      </c>
      <c r="W218" s="303">
        <v>0.06</v>
      </c>
      <c r="Y218" s="303">
        <v>669.66311150000001</v>
      </c>
      <c r="AA218" s="303">
        <v>8.0000000000000002E-3</v>
      </c>
      <c r="AB218" s="303">
        <v>8.0000000000000002E-3</v>
      </c>
      <c r="AC218" s="303">
        <v>0.28599999999999998</v>
      </c>
      <c r="AD218" s="303">
        <v>2.2480000000000002</v>
      </c>
      <c r="AE218" s="303">
        <v>11.4</v>
      </c>
      <c r="AF218" s="303">
        <v>3.6999999999999998E-2</v>
      </c>
      <c r="AG218" s="303">
        <v>1.5</v>
      </c>
      <c r="AH218" s="303">
        <v>0.40500000000000003</v>
      </c>
      <c r="AI218" s="303">
        <v>6.3</v>
      </c>
      <c r="AJ218" s="303">
        <v>1.2999999999999999E-2</v>
      </c>
      <c r="AK218" s="303">
        <v>1E-3</v>
      </c>
      <c r="AL218" s="303">
        <v>220</v>
      </c>
      <c r="AM218" s="303">
        <v>0.5</v>
      </c>
      <c r="AN218" s="303">
        <v>3.48</v>
      </c>
      <c r="AO218" s="303">
        <v>7.4442514773940909</v>
      </c>
      <c r="AP218" s="303">
        <v>0.309</v>
      </c>
      <c r="AQ218" s="303">
        <v>5.2999999999999999E-2</v>
      </c>
      <c r="AS218" s="303">
        <v>10.694908661422799</v>
      </c>
      <c r="AT218" s="303">
        <v>11.053308870273799</v>
      </c>
      <c r="AU218" s="303">
        <v>-1.6479521060917077E-2</v>
      </c>
      <c r="AW218" s="303">
        <v>-21.775086999999999</v>
      </c>
      <c r="AX218" s="303">
        <v>-167.68724399999999</v>
      </c>
    </row>
    <row r="219" spans="1:50" x14ac:dyDescent="0.25">
      <c r="A219" s="304" t="s">
        <v>4076</v>
      </c>
      <c r="E219" s="304" t="s">
        <v>4076</v>
      </c>
      <c r="F219" s="303" t="s">
        <v>4075</v>
      </c>
      <c r="L219" s="299">
        <v>1028</v>
      </c>
      <c r="M219" s="299">
        <v>7.27</v>
      </c>
      <c r="N219" s="299">
        <v>19.600000000000001</v>
      </c>
      <c r="Q219" s="303">
        <v>0</v>
      </c>
      <c r="R219" s="303">
        <v>0.48</v>
      </c>
      <c r="S219" s="303">
        <v>0.44</v>
      </c>
      <c r="T219" s="303">
        <v>0.16</v>
      </c>
      <c r="W219" s="303">
        <v>180</v>
      </c>
      <c r="Y219" s="303">
        <v>481.52692983333338</v>
      </c>
      <c r="AA219" s="303">
        <v>8.9999999999999993E-3</v>
      </c>
      <c r="AB219" s="303">
        <v>1.4E-2</v>
      </c>
      <c r="AC219" s="303">
        <v>4.7E-2</v>
      </c>
      <c r="AD219" s="303">
        <v>7.2999999999999995E-2</v>
      </c>
      <c r="AE219" s="303">
        <v>106</v>
      </c>
      <c r="AF219" s="303">
        <v>2E-3</v>
      </c>
      <c r="AG219" s="303">
        <v>2.2000000000000002</v>
      </c>
      <c r="AH219" s="303">
        <v>0.02</v>
      </c>
      <c r="AI219" s="303">
        <v>69.099999999999994</v>
      </c>
      <c r="AJ219" s="303">
        <v>1E-3</v>
      </c>
      <c r="AK219" s="303">
        <v>1E-3</v>
      </c>
      <c r="AL219" s="303">
        <v>15.8</v>
      </c>
      <c r="AM219" s="303">
        <v>206</v>
      </c>
      <c r="AN219" s="303">
        <v>6.45</v>
      </c>
      <c r="AO219" s="303">
        <v>13.797535065859737</v>
      </c>
      <c r="AP219" s="303">
        <v>0.64300000000000002</v>
      </c>
      <c r="AQ219" s="303">
        <v>4.2999999999999997E-2</v>
      </c>
      <c r="AS219" s="303">
        <v>11.71784580270517</v>
      </c>
      <c r="AT219" s="303">
        <v>11.651366346808608</v>
      </c>
      <c r="AU219" s="303">
        <v>2.844745277300486E-3</v>
      </c>
      <c r="AW219" s="303">
        <v>-21.921489000000001</v>
      </c>
      <c r="AX219" s="303">
        <v>-165.22149899999999</v>
      </c>
    </row>
    <row r="220" spans="1:50" x14ac:dyDescent="0.25">
      <c r="A220" s="304" t="s">
        <v>4078</v>
      </c>
      <c r="E220" s="304" t="s">
        <v>4078</v>
      </c>
      <c r="F220" s="303" t="s">
        <v>4077</v>
      </c>
      <c r="L220" s="299">
        <v>879</v>
      </c>
      <c r="M220" s="299">
        <v>7.29</v>
      </c>
      <c r="N220" s="299">
        <v>19.600000000000001</v>
      </c>
      <c r="Q220" s="303">
        <v>0.09</v>
      </c>
      <c r="R220" s="303">
        <v>0.31</v>
      </c>
      <c r="S220" s="303">
        <v>1.44</v>
      </c>
      <c r="W220" s="303">
        <v>81.599999999999994</v>
      </c>
      <c r="Y220" s="303">
        <v>498.81511949999998</v>
      </c>
      <c r="AA220" s="303">
        <v>1.0999999999999999E-2</v>
      </c>
      <c r="AB220" s="303">
        <v>3.0000000000000001E-3</v>
      </c>
      <c r="AC220" s="303">
        <v>3.3000000000000002E-2</v>
      </c>
      <c r="AD220" s="303">
        <v>4.1000000000000002E-2</v>
      </c>
      <c r="AE220" s="303">
        <v>99</v>
      </c>
      <c r="AF220" s="303">
        <v>3.0000000000000001E-3</v>
      </c>
      <c r="AG220" s="303">
        <v>2.2999999999999998</v>
      </c>
      <c r="AH220" s="303">
        <v>3.3000000000000002E-2</v>
      </c>
      <c r="AI220" s="303">
        <v>55</v>
      </c>
      <c r="AJ220" s="303">
        <v>9.1999999999999998E-2</v>
      </c>
      <c r="AK220" s="303">
        <v>2E-3</v>
      </c>
      <c r="AL220" s="303">
        <v>13.8</v>
      </c>
      <c r="AM220" s="303">
        <v>93.4</v>
      </c>
      <c r="AN220" s="303">
        <v>5.43</v>
      </c>
      <c r="AO220" s="303">
        <v>11.615599288002848</v>
      </c>
      <c r="AP220" s="303">
        <v>0.37</v>
      </c>
      <c r="AQ220" s="303">
        <v>0.09</v>
      </c>
      <c r="AS220" s="303">
        <v>10.124091150754964</v>
      </c>
      <c r="AT220" s="303">
        <v>9.9141755947727539</v>
      </c>
      <c r="AU220" s="303">
        <v>1.0475734186394168E-2</v>
      </c>
      <c r="AW220" s="303">
        <v>-21.264627999999998</v>
      </c>
      <c r="AX220" s="303">
        <v>-160.168544</v>
      </c>
    </row>
    <row r="221" spans="1:50" x14ac:dyDescent="0.25">
      <c r="A221" s="304" t="s">
        <v>4080</v>
      </c>
      <c r="E221" s="304" t="s">
        <v>4080</v>
      </c>
      <c r="F221" s="303" t="s">
        <v>4079</v>
      </c>
      <c r="L221" s="299">
        <v>2579</v>
      </c>
      <c r="M221" s="299">
        <v>7.07</v>
      </c>
      <c r="N221" s="299">
        <v>19.399999999999999</v>
      </c>
      <c r="Q221" s="303">
        <v>4.34</v>
      </c>
      <c r="R221" s="303">
        <v>0.31</v>
      </c>
      <c r="S221" s="303">
        <v>8.1300000000000008</v>
      </c>
      <c r="W221" s="303">
        <v>391</v>
      </c>
      <c r="Y221" s="303">
        <v>1337.0380802499999</v>
      </c>
      <c r="AA221" s="303">
        <v>1.7000000000000001E-2</v>
      </c>
      <c r="AB221" s="303">
        <v>3.3000000000000002E-2</v>
      </c>
      <c r="AC221" s="303">
        <v>0.123</v>
      </c>
      <c r="AD221" s="303">
        <v>6.2E-2</v>
      </c>
      <c r="AE221" s="303">
        <v>215</v>
      </c>
      <c r="AF221" s="303">
        <v>3.5000000000000003E-2</v>
      </c>
      <c r="AG221" s="303">
        <v>6.2</v>
      </c>
      <c r="AH221" s="303">
        <v>2.7E-2</v>
      </c>
      <c r="AI221" s="303">
        <v>111</v>
      </c>
      <c r="AJ221" s="303">
        <v>3.2000000000000001E-2</v>
      </c>
      <c r="AK221" s="303">
        <v>1E-3</v>
      </c>
      <c r="AL221" s="303">
        <v>219</v>
      </c>
      <c r="AM221" s="303">
        <v>444</v>
      </c>
      <c r="AN221" s="303">
        <v>4.8</v>
      </c>
      <c r="AO221" s="303">
        <v>10.267933072267711</v>
      </c>
      <c r="AP221" s="303">
        <v>1.1950000000000001</v>
      </c>
      <c r="AQ221" s="303">
        <v>6.7000000000000004E-2</v>
      </c>
      <c r="AS221" s="303">
        <v>29.545035933016635</v>
      </c>
      <c r="AT221" s="303">
        <v>30.281555425760317</v>
      </c>
      <c r="AU221" s="303">
        <v>-1.2310905168018227E-2</v>
      </c>
      <c r="AW221" s="303">
        <v>-23.891196000000001</v>
      </c>
      <c r="AX221" s="303">
        <v>-181.68383600000001</v>
      </c>
    </row>
    <row r="222" spans="1:50" x14ac:dyDescent="0.25">
      <c r="A222" s="304" t="s">
        <v>4082</v>
      </c>
      <c r="E222" s="304" t="s">
        <v>4082</v>
      </c>
      <c r="F222" s="303" t="s">
        <v>4081</v>
      </c>
      <c r="L222" s="299">
        <v>2566</v>
      </c>
      <c r="M222" s="299">
        <v>7.06</v>
      </c>
      <c r="N222" s="299">
        <v>19.5</v>
      </c>
      <c r="Q222" s="303">
        <v>0.8</v>
      </c>
      <c r="R222" s="303">
        <v>0.81</v>
      </c>
      <c r="S222" s="303">
        <v>11.49</v>
      </c>
      <c r="T222" s="303">
        <v>0.31</v>
      </c>
      <c r="W222" s="303">
        <v>706</v>
      </c>
      <c r="Y222" s="303">
        <v>855.51115041666651</v>
      </c>
      <c r="AA222" s="303">
        <v>8.0000000000000002E-3</v>
      </c>
      <c r="AB222" s="303">
        <v>2.5000000000000001E-2</v>
      </c>
      <c r="AC222" s="303">
        <v>0.71099999999999997</v>
      </c>
      <c r="AD222" s="303">
        <v>4.0000000000000001E-3</v>
      </c>
      <c r="AE222" s="303">
        <v>189</v>
      </c>
      <c r="AF222" s="303">
        <v>0.432</v>
      </c>
      <c r="AG222" s="303">
        <v>3</v>
      </c>
      <c r="AH222" s="303">
        <v>0.65</v>
      </c>
      <c r="AI222" s="303">
        <v>55.1</v>
      </c>
      <c r="AJ222" s="303">
        <v>0.104</v>
      </c>
      <c r="AK222" s="303">
        <v>1E-3</v>
      </c>
      <c r="AL222" s="303">
        <v>338</v>
      </c>
      <c r="AM222" s="303">
        <v>836</v>
      </c>
      <c r="AN222" s="303">
        <v>4.75</v>
      </c>
      <c r="AO222" s="303">
        <v>10.160975436098257</v>
      </c>
      <c r="AP222" s="303">
        <v>0.53</v>
      </c>
      <c r="AQ222" s="303">
        <v>2.1000000000000001E-2</v>
      </c>
      <c r="AS222" s="303">
        <v>28.743022379256686</v>
      </c>
      <c r="AT222" s="303">
        <v>29.043441022157161</v>
      </c>
      <c r="AU222" s="303">
        <v>-5.1987719133046034E-3</v>
      </c>
      <c r="AW222" s="303">
        <v>-22.389053000000001</v>
      </c>
      <c r="AX222" s="303">
        <v>-172.84295299999999</v>
      </c>
    </row>
    <row r="223" spans="1:50" x14ac:dyDescent="0.25">
      <c r="A223" s="304" t="s">
        <v>4084</v>
      </c>
      <c r="E223" s="304" t="s">
        <v>4084</v>
      </c>
      <c r="F223" s="303" t="s">
        <v>4083</v>
      </c>
      <c r="L223" s="299">
        <v>2059</v>
      </c>
      <c r="M223" s="299">
        <v>7.02</v>
      </c>
      <c r="N223" s="299">
        <v>19.399999999999999</v>
      </c>
      <c r="Q223" s="303">
        <v>0.48</v>
      </c>
      <c r="R223" s="303">
        <v>1.23</v>
      </c>
      <c r="S223" s="303">
        <v>5.99</v>
      </c>
      <c r="W223" s="303">
        <v>287</v>
      </c>
      <c r="Y223" s="303">
        <v>1071.8677593333332</v>
      </c>
      <c r="AA223" s="303">
        <v>4.0000000000000001E-3</v>
      </c>
      <c r="AB223" s="303">
        <v>2.7E-2</v>
      </c>
      <c r="AC223" s="303">
        <v>0.55300000000000005</v>
      </c>
      <c r="AD223" s="303">
        <v>0.01</v>
      </c>
      <c r="AE223" s="303">
        <v>99.7</v>
      </c>
      <c r="AF223" s="303">
        <v>6.0000000000000001E-3</v>
      </c>
      <c r="AG223" s="303">
        <v>3.4</v>
      </c>
      <c r="AH223" s="303">
        <v>0.47</v>
      </c>
      <c r="AI223" s="303">
        <v>65.400000000000006</v>
      </c>
      <c r="AJ223" s="303">
        <v>0.246</v>
      </c>
      <c r="AK223" s="303">
        <v>1E-3</v>
      </c>
      <c r="AL223" s="303">
        <v>284</v>
      </c>
      <c r="AM223" s="303">
        <v>334</v>
      </c>
      <c r="AN223" s="303">
        <v>4.04</v>
      </c>
      <c r="AO223" s="303">
        <v>8.6421770024919908</v>
      </c>
      <c r="AP223" s="303">
        <v>0.58499999999999996</v>
      </c>
      <c r="AQ223" s="303">
        <v>1.9E-2</v>
      </c>
      <c r="AS223" s="303">
        <v>22.795705315221078</v>
      </c>
      <c r="AT223" s="303">
        <v>23.710245721601524</v>
      </c>
      <c r="AU223" s="303">
        <v>-1.9665018905996121E-2</v>
      </c>
      <c r="AW223" s="303">
        <v>-22.007595999999999</v>
      </c>
      <c r="AX223" s="303">
        <v>-171.47100599999999</v>
      </c>
    </row>
    <row r="224" spans="1:50" x14ac:dyDescent="0.25">
      <c r="A224" s="304" t="s">
        <v>4086</v>
      </c>
      <c r="E224" s="304" t="s">
        <v>4086</v>
      </c>
      <c r="F224" s="303" t="s">
        <v>4085</v>
      </c>
      <c r="L224" s="299">
        <v>742</v>
      </c>
      <c r="M224" s="299">
        <v>7.15</v>
      </c>
      <c r="N224" s="299">
        <v>19.5</v>
      </c>
      <c r="Q224" s="303">
        <v>0.01</v>
      </c>
      <c r="R224" s="303">
        <v>0.31</v>
      </c>
      <c r="S224" s="303">
        <v>0.31</v>
      </c>
      <c r="W224" s="303">
        <v>11.8</v>
      </c>
      <c r="Y224" s="303">
        <v>493.2218816666666</v>
      </c>
      <c r="AA224" s="303">
        <v>1E-3</v>
      </c>
      <c r="AB224" s="303">
        <v>1.4E-2</v>
      </c>
      <c r="AC224" s="303">
        <v>1.6E-2</v>
      </c>
      <c r="AD224" s="303">
        <v>0.17299999999999999</v>
      </c>
      <c r="AE224" s="303">
        <v>101</v>
      </c>
      <c r="AF224" s="303">
        <v>2E-3</v>
      </c>
      <c r="AG224" s="303">
        <v>1.6</v>
      </c>
      <c r="AH224" s="303">
        <v>1.7000000000000001E-2</v>
      </c>
      <c r="AI224" s="303">
        <v>40</v>
      </c>
      <c r="AJ224" s="303">
        <v>0.186</v>
      </c>
      <c r="AK224" s="303">
        <v>4.0000000000000001E-3</v>
      </c>
      <c r="AL224" s="303">
        <v>3.6</v>
      </c>
      <c r="AM224" s="303">
        <v>14.1</v>
      </c>
      <c r="AN224" s="303">
        <v>8.1999999999999993</v>
      </c>
      <c r="AO224" s="303">
        <v>17.541052331790674</v>
      </c>
      <c r="AP224" s="303">
        <v>0.36199999999999999</v>
      </c>
      <c r="AQ224" s="303">
        <v>1.6E-2</v>
      </c>
      <c r="AS224" s="303">
        <v>8.5282575176933477</v>
      </c>
      <c r="AT224" s="303">
        <v>8.3373789628093089</v>
      </c>
      <c r="AU224" s="303">
        <v>1.1317601627706252E-2</v>
      </c>
      <c r="AW224" s="303">
        <v>-20.638839000000001</v>
      </c>
      <c r="AX224" s="303">
        <v>-161.887192</v>
      </c>
    </row>
    <row r="225" spans="1:50" x14ac:dyDescent="0.25">
      <c r="A225" s="304" t="s">
        <v>4088</v>
      </c>
      <c r="E225" s="304" t="s">
        <v>4088</v>
      </c>
      <c r="F225" s="303" t="s">
        <v>4087</v>
      </c>
      <c r="L225" s="299">
        <v>838</v>
      </c>
      <c r="M225" s="299">
        <v>7.13</v>
      </c>
      <c r="N225" s="299">
        <v>19.5</v>
      </c>
      <c r="Q225" s="303">
        <v>0.14000000000000001</v>
      </c>
      <c r="R225" s="303">
        <v>0.26</v>
      </c>
      <c r="S225" s="303">
        <v>0.22</v>
      </c>
      <c r="W225" s="303">
        <v>13.5</v>
      </c>
      <c r="Y225" s="303">
        <v>563.64583075000007</v>
      </c>
      <c r="AA225" s="303">
        <v>6.0000000000000001E-3</v>
      </c>
      <c r="AB225" s="303">
        <v>2.1000000000000001E-2</v>
      </c>
      <c r="AC225" s="303">
        <v>2.4E-2</v>
      </c>
      <c r="AD225" s="303">
        <v>0.16500000000000001</v>
      </c>
      <c r="AE225" s="303">
        <v>109</v>
      </c>
      <c r="AF225" s="303">
        <v>3.0000000000000001E-3</v>
      </c>
      <c r="AG225" s="303">
        <v>2</v>
      </c>
      <c r="AH225" s="303">
        <v>0.02</v>
      </c>
      <c r="AI225" s="303">
        <v>49.5</v>
      </c>
      <c r="AJ225" s="303">
        <v>0.113</v>
      </c>
      <c r="AK225" s="303">
        <v>8.0000000000000002E-3</v>
      </c>
      <c r="AL225" s="303">
        <v>6.1</v>
      </c>
      <c r="AM225" s="303">
        <v>14.9</v>
      </c>
      <c r="AN225" s="303">
        <v>8.6</v>
      </c>
      <c r="AO225" s="303">
        <v>18.396713421146316</v>
      </c>
      <c r="AP225" s="303">
        <v>0.56999999999999995</v>
      </c>
      <c r="AQ225" s="303">
        <v>2.8000000000000001E-2</v>
      </c>
      <c r="AS225" s="303">
        <v>9.8280035950439704</v>
      </c>
      <c r="AT225" s="303">
        <v>9.5243472918762979</v>
      </c>
      <c r="AU225" s="303">
        <v>1.5690925869523455E-2</v>
      </c>
      <c r="AW225" s="303">
        <v>-21.633075999999999</v>
      </c>
      <c r="AX225" s="303">
        <v>-163.00654700000001</v>
      </c>
    </row>
    <row r="226" spans="1:50" x14ac:dyDescent="0.25">
      <c r="A226" s="304" t="s">
        <v>4090</v>
      </c>
      <c r="E226" s="304" t="s">
        <v>4090</v>
      </c>
      <c r="F226" s="303" t="s">
        <v>4089</v>
      </c>
      <c r="L226" s="299">
        <v>924</v>
      </c>
      <c r="M226" s="299">
        <v>7.32</v>
      </c>
      <c r="N226" s="299">
        <v>19.5</v>
      </c>
      <c r="Q226" s="303">
        <v>0.82</v>
      </c>
      <c r="R226" s="303">
        <v>2.79</v>
      </c>
      <c r="S226" s="303">
        <v>1.1000000000000001</v>
      </c>
      <c r="T226" s="303">
        <v>0.18</v>
      </c>
      <c r="W226" s="303">
        <v>112</v>
      </c>
      <c r="Y226" s="303">
        <v>424.06912299999993</v>
      </c>
      <c r="AA226" s="303">
        <v>5.0000000000000001E-3</v>
      </c>
      <c r="AB226" s="303">
        <v>1.2999999999999999E-2</v>
      </c>
      <c r="AC226" s="303">
        <v>0.65600000000000003</v>
      </c>
      <c r="AD226" s="303">
        <v>1.7000000000000001E-2</v>
      </c>
      <c r="AE226" s="303">
        <v>55.5</v>
      </c>
      <c r="AF226" s="303">
        <v>2E-3</v>
      </c>
      <c r="AG226" s="303">
        <v>1.9</v>
      </c>
      <c r="AH226" s="303">
        <v>0.26</v>
      </c>
      <c r="AI226" s="303">
        <v>27</v>
      </c>
      <c r="AJ226" s="303">
        <v>4.8000000000000001E-2</v>
      </c>
      <c r="AK226" s="303">
        <v>1E-3</v>
      </c>
      <c r="AL226" s="303">
        <v>106</v>
      </c>
      <c r="AM226" s="303">
        <v>117</v>
      </c>
      <c r="AN226" s="303">
        <v>3.81</v>
      </c>
      <c r="AO226" s="303">
        <v>8.1501718761124966</v>
      </c>
      <c r="AP226" s="303">
        <v>0.28000000000000003</v>
      </c>
      <c r="AQ226" s="303">
        <v>6.0999999999999999E-2</v>
      </c>
      <c r="AS226" s="303">
        <v>9.650062836369198</v>
      </c>
      <c r="AT226" s="303">
        <v>9.3125797844138116</v>
      </c>
      <c r="AU226" s="303">
        <v>1.7797258467841706E-2</v>
      </c>
      <c r="AW226" s="303">
        <v>-22.543147999999999</v>
      </c>
      <c r="AX226" s="303">
        <v>-168.09437700000001</v>
      </c>
    </row>
    <row r="227" spans="1:50" x14ac:dyDescent="0.25">
      <c r="A227" s="304" t="s">
        <v>4092</v>
      </c>
      <c r="E227" s="304" t="s">
        <v>4092</v>
      </c>
      <c r="F227" s="303" t="s">
        <v>4091</v>
      </c>
      <c r="L227" s="299">
        <v>2467</v>
      </c>
      <c r="M227" s="299">
        <v>7.09</v>
      </c>
      <c r="N227" s="299">
        <v>19.5</v>
      </c>
      <c r="Q227" s="303">
        <v>0.5</v>
      </c>
      <c r="R227" s="303">
        <v>0.84</v>
      </c>
      <c r="S227" s="303">
        <v>44.2</v>
      </c>
      <c r="W227" s="303">
        <v>223</v>
      </c>
      <c r="Y227" s="303">
        <v>1236.614037333333</v>
      </c>
      <c r="AA227" s="303">
        <v>8.0000000000000002E-3</v>
      </c>
      <c r="AB227" s="303">
        <v>0.01</v>
      </c>
      <c r="AC227" s="303">
        <v>0.74399999999999999</v>
      </c>
      <c r="AD227" s="303">
        <v>6.5000000000000002E-2</v>
      </c>
      <c r="AE227" s="303">
        <v>64.599999999999994</v>
      </c>
      <c r="AF227" s="303">
        <v>5.0000000000000001E-3</v>
      </c>
      <c r="AG227" s="303">
        <v>3</v>
      </c>
      <c r="AH227" s="303">
        <v>0.82099999999999995</v>
      </c>
      <c r="AI227" s="303">
        <v>46.1</v>
      </c>
      <c r="AJ227" s="303">
        <v>4.8000000000000001E-2</v>
      </c>
      <c r="AK227" s="303">
        <v>1E-3</v>
      </c>
      <c r="AL227" s="303">
        <v>452</v>
      </c>
      <c r="AM227" s="303">
        <v>241</v>
      </c>
      <c r="AN227" s="303">
        <v>3.51</v>
      </c>
      <c r="AO227" s="303">
        <v>7.5084260590957639</v>
      </c>
      <c r="AP227" s="303">
        <v>0.77</v>
      </c>
      <c r="AQ227" s="303">
        <v>4.5999999999999999E-2</v>
      </c>
      <c r="AS227" s="303">
        <v>26.753679200314096</v>
      </c>
      <c r="AT227" s="303">
        <v>26.155474787822914</v>
      </c>
      <c r="AU227" s="303">
        <v>1.1306255485115253E-2</v>
      </c>
      <c r="AW227" s="303">
        <v>-23.190369</v>
      </c>
      <c r="AX227" s="303">
        <v>-174.29284899999999</v>
      </c>
    </row>
    <row r="228" spans="1:50" x14ac:dyDescent="0.25">
      <c r="A228" s="304" t="s">
        <v>4094</v>
      </c>
      <c r="E228" s="304" t="s">
        <v>4094</v>
      </c>
      <c r="F228" s="303" t="s">
        <v>4093</v>
      </c>
      <c r="L228" s="299">
        <v>1683</v>
      </c>
      <c r="M228" s="299">
        <v>7.35</v>
      </c>
      <c r="N228" s="299">
        <v>19.5</v>
      </c>
      <c r="Q228" s="303">
        <v>0.74</v>
      </c>
      <c r="R228" s="303">
        <v>2.15</v>
      </c>
      <c r="S228" s="303">
        <v>43.4</v>
      </c>
      <c r="W228" s="303">
        <v>53.2</v>
      </c>
      <c r="Y228" s="303">
        <v>902.29095774999996</v>
      </c>
      <c r="AA228" s="303">
        <v>8.0000000000000002E-3</v>
      </c>
      <c r="AB228" s="303">
        <v>0.02</v>
      </c>
      <c r="AC228" s="303">
        <v>0.63300000000000001</v>
      </c>
      <c r="AD228" s="303">
        <v>0.04</v>
      </c>
      <c r="AE228" s="303">
        <v>33.5</v>
      </c>
      <c r="AF228" s="303">
        <v>5.0000000000000001E-3</v>
      </c>
      <c r="AG228" s="303">
        <v>2</v>
      </c>
      <c r="AH228" s="303">
        <v>0.48</v>
      </c>
      <c r="AI228" s="303">
        <v>22.4</v>
      </c>
      <c r="AJ228" s="303">
        <v>0.02</v>
      </c>
      <c r="AK228" s="303">
        <v>1E-3</v>
      </c>
      <c r="AL228" s="303">
        <v>325</v>
      </c>
      <c r="AM228" s="303">
        <v>57.7</v>
      </c>
      <c r="AN228" s="303">
        <v>2.85</v>
      </c>
      <c r="AO228" s="303">
        <v>6.0965852616589542</v>
      </c>
      <c r="AP228" s="303">
        <v>0.36</v>
      </c>
      <c r="AQ228" s="303">
        <v>0.215</v>
      </c>
      <c r="AS228" s="303">
        <v>17.702251723328075</v>
      </c>
      <c r="AT228" s="303">
        <v>17.118707489791934</v>
      </c>
      <c r="AU228" s="303">
        <v>1.6758419260210121E-2</v>
      </c>
      <c r="AW228" s="303">
        <v>-22.788827999999999</v>
      </c>
      <c r="AX228" s="303">
        <v>-171.017033</v>
      </c>
    </row>
    <row r="229" spans="1:50" x14ac:dyDescent="0.25">
      <c r="A229" s="304" t="s">
        <v>4096</v>
      </c>
      <c r="E229" s="304" t="s">
        <v>4096</v>
      </c>
      <c r="F229" s="303" t="s">
        <v>4095</v>
      </c>
      <c r="L229" s="299">
        <v>818</v>
      </c>
      <c r="M229" s="299">
        <v>7.07</v>
      </c>
      <c r="N229" s="299">
        <v>19.2</v>
      </c>
      <c r="Q229" s="303">
        <v>0.03</v>
      </c>
      <c r="R229" s="303">
        <v>0.23</v>
      </c>
      <c r="S229" s="303">
        <v>0.16</v>
      </c>
      <c r="W229" s="303">
        <v>19.3</v>
      </c>
      <c r="Y229" s="303">
        <v>532.62878458333341</v>
      </c>
      <c r="AA229" s="303">
        <v>2E-3</v>
      </c>
      <c r="AB229" s="303">
        <v>8.9999999999999993E-3</v>
      </c>
      <c r="AC229" s="303">
        <v>2.1999999999999999E-2</v>
      </c>
      <c r="AD229" s="303">
        <v>0.18</v>
      </c>
      <c r="AE229" s="303">
        <v>108</v>
      </c>
      <c r="AF229" s="303">
        <v>7.0000000000000001E-3</v>
      </c>
      <c r="AG229" s="303">
        <v>2.1</v>
      </c>
      <c r="AH229" s="303">
        <v>1.9E-2</v>
      </c>
      <c r="AI229" s="303">
        <v>47.5</v>
      </c>
      <c r="AJ229" s="303">
        <v>7.2999999999999995E-2</v>
      </c>
      <c r="AK229" s="303">
        <v>8.0000000000000002E-3</v>
      </c>
      <c r="AL229" s="303">
        <v>5.2</v>
      </c>
      <c r="AM229" s="303">
        <v>21.9</v>
      </c>
      <c r="AN229" s="303">
        <v>8.7100000000000009</v>
      </c>
      <c r="AO229" s="303">
        <v>18.63202022071912</v>
      </c>
      <c r="AP229" s="303">
        <v>0.55000000000000004</v>
      </c>
      <c r="AQ229" s="303">
        <v>3.5000000000000003E-2</v>
      </c>
      <c r="AS229" s="303">
        <v>9.5769721437728776</v>
      </c>
      <c r="AT229" s="303">
        <v>9.1351031190530367</v>
      </c>
      <c r="AU229" s="303">
        <v>2.3614111129494755E-2</v>
      </c>
      <c r="AW229" s="303">
        <v>-21.971215999999998</v>
      </c>
      <c r="AX229" s="303">
        <v>-164.15349599999999</v>
      </c>
    </row>
    <row r="230" spans="1:50" x14ac:dyDescent="0.25">
      <c r="A230" s="304" t="s">
        <v>4098</v>
      </c>
      <c r="E230" s="304" t="s">
        <v>4098</v>
      </c>
      <c r="F230" s="303" t="s">
        <v>4097</v>
      </c>
      <c r="L230" s="299">
        <v>857</v>
      </c>
      <c r="M230" s="299">
        <v>7.07</v>
      </c>
      <c r="N230" s="299">
        <v>19</v>
      </c>
      <c r="Q230" s="303">
        <v>0.01</v>
      </c>
      <c r="R230" s="303">
        <v>0.2</v>
      </c>
      <c r="S230" s="303">
        <v>0.32</v>
      </c>
      <c r="W230" s="303">
        <v>32.200000000000003</v>
      </c>
      <c r="Y230" s="303">
        <v>540.76440324999999</v>
      </c>
      <c r="AA230" s="303">
        <v>7.0000000000000001E-3</v>
      </c>
      <c r="AB230" s="303">
        <v>1.4E-2</v>
      </c>
      <c r="AC230" s="303">
        <v>2.1000000000000001E-2</v>
      </c>
      <c r="AD230" s="303">
        <v>0.13900000000000001</v>
      </c>
      <c r="AE230" s="303">
        <v>117</v>
      </c>
      <c r="AF230" s="303">
        <v>3.0000000000000001E-3</v>
      </c>
      <c r="AG230" s="303">
        <v>2.1</v>
      </c>
      <c r="AH230" s="303">
        <v>1.9E-2</v>
      </c>
      <c r="AI230" s="303">
        <v>45.5</v>
      </c>
      <c r="AJ230" s="303">
        <v>0.14299999999999999</v>
      </c>
      <c r="AK230" s="303">
        <v>7.0000000000000001E-3</v>
      </c>
      <c r="AL230" s="303">
        <v>5.4</v>
      </c>
      <c r="AM230" s="303">
        <v>35.5</v>
      </c>
      <c r="AN230" s="303">
        <v>8.19</v>
      </c>
      <c r="AO230" s="303">
        <v>17.519660804556782</v>
      </c>
      <c r="AP230" s="303">
        <v>0.59</v>
      </c>
      <c r="AQ230" s="303">
        <v>0.105</v>
      </c>
      <c r="AS230" s="303">
        <v>9.870232033704891</v>
      </c>
      <c r="AT230" s="303">
        <v>9.5415257383878416</v>
      </c>
      <c r="AU230" s="303">
        <v>1.6933360655757471E-2</v>
      </c>
      <c r="AW230" s="303">
        <v>-21.812353000000002</v>
      </c>
      <c r="AX230" s="303">
        <v>-166.29984300000001</v>
      </c>
    </row>
    <row r="231" spans="1:50" x14ac:dyDescent="0.25">
      <c r="A231" s="304" t="s">
        <v>4100</v>
      </c>
      <c r="E231" s="304" t="s">
        <v>4100</v>
      </c>
      <c r="F231" s="303" t="s">
        <v>4099</v>
      </c>
      <c r="L231" s="299">
        <v>823</v>
      </c>
      <c r="M231" s="299">
        <v>7.11</v>
      </c>
      <c r="N231" s="299">
        <v>19.100000000000001</v>
      </c>
      <c r="Q231" s="303">
        <v>0.01</v>
      </c>
      <c r="R231" s="303">
        <v>0.26</v>
      </c>
      <c r="S231" s="303">
        <v>0.25</v>
      </c>
      <c r="W231" s="303">
        <v>14.6</v>
      </c>
      <c r="Y231" s="303">
        <v>520.4253565833335</v>
      </c>
      <c r="AA231" s="303">
        <v>8.0000000000000002E-3</v>
      </c>
      <c r="AB231" s="303">
        <v>8.0000000000000002E-3</v>
      </c>
      <c r="AC231" s="303">
        <v>1.7999999999999999E-2</v>
      </c>
      <c r="AD231" s="303">
        <v>0.13500000000000001</v>
      </c>
      <c r="AE231" s="303">
        <v>109.9</v>
      </c>
      <c r="AF231" s="303">
        <v>5.0000000000000001E-3</v>
      </c>
      <c r="AG231" s="303">
        <v>1.9</v>
      </c>
      <c r="AH231" s="303">
        <v>0.02</v>
      </c>
      <c r="AI231" s="303">
        <v>47.2</v>
      </c>
      <c r="AJ231" s="303">
        <v>0.182</v>
      </c>
      <c r="AK231" s="303">
        <v>4.0000000000000001E-3</v>
      </c>
      <c r="AL231" s="303">
        <v>4.0999999999999996</v>
      </c>
      <c r="AM231" s="303">
        <v>16.5</v>
      </c>
      <c r="AN231" s="303">
        <v>8.26</v>
      </c>
      <c r="AO231" s="303">
        <v>17.66940149519402</v>
      </c>
      <c r="AP231" s="303">
        <v>0.44800000000000001</v>
      </c>
      <c r="AQ231" s="303">
        <v>6.5000000000000002E-2</v>
      </c>
      <c r="AS231" s="303">
        <v>9.594139342396387</v>
      </c>
      <c r="AT231" s="303">
        <v>8.8397957730779559</v>
      </c>
      <c r="AU231" s="303">
        <v>4.0921461673432843E-2</v>
      </c>
      <c r="AW231" s="303">
        <v>-21.358505000000001</v>
      </c>
      <c r="AX231" s="303">
        <v>-165.28028699999999</v>
      </c>
    </row>
    <row r="232" spans="1:50" x14ac:dyDescent="0.25">
      <c r="A232" s="304" t="s">
        <v>4102</v>
      </c>
      <c r="E232" s="304" t="s">
        <v>4102</v>
      </c>
      <c r="F232" s="303" t="s">
        <v>4101</v>
      </c>
      <c r="L232" s="299">
        <v>798</v>
      </c>
      <c r="M232" s="299">
        <v>7.17</v>
      </c>
      <c r="N232" s="299">
        <v>20</v>
      </c>
      <c r="Q232" s="303">
        <v>0</v>
      </c>
      <c r="R232" s="303">
        <v>0.24</v>
      </c>
      <c r="S232" s="303">
        <v>0.26</v>
      </c>
      <c r="W232" s="303">
        <v>12.8</v>
      </c>
      <c r="Y232" s="303">
        <v>516.35754724999993</v>
      </c>
      <c r="AA232" s="303">
        <v>6.0000000000000001E-3</v>
      </c>
      <c r="AB232" s="303">
        <v>5.0000000000000001E-3</v>
      </c>
      <c r="AC232" s="303">
        <v>1.6E-2</v>
      </c>
      <c r="AD232" s="303">
        <v>0.191</v>
      </c>
      <c r="AE232" s="303">
        <v>99.9</v>
      </c>
      <c r="AF232" s="303">
        <v>5.0000000000000001E-3</v>
      </c>
      <c r="AG232" s="303">
        <v>1.7</v>
      </c>
      <c r="AH232" s="303">
        <v>1.6E-2</v>
      </c>
      <c r="AI232" s="303">
        <v>45.6</v>
      </c>
      <c r="AJ232" s="303">
        <v>8.9999999999999993E-3</v>
      </c>
      <c r="AK232" s="303">
        <v>3.0000000000000001E-3</v>
      </c>
      <c r="AL232" s="303">
        <v>3.9</v>
      </c>
      <c r="AM232" s="303">
        <v>14.9</v>
      </c>
      <c r="AN232" s="303">
        <v>7.67</v>
      </c>
      <c r="AO232" s="303">
        <v>16.407301388394448</v>
      </c>
      <c r="AP232" s="303">
        <v>0.38</v>
      </c>
      <c r="AQ232" s="303">
        <v>3.2000000000000001E-2</v>
      </c>
      <c r="AS232" s="303">
        <v>8.9496897495280372</v>
      </c>
      <c r="AT232" s="303">
        <v>8.735937741377688</v>
      </c>
      <c r="AU232" s="303">
        <v>1.2086198709107973E-2</v>
      </c>
      <c r="AW232" s="303">
        <v>-20.685054999999998</v>
      </c>
      <c r="AX232" s="303">
        <v>-161.52960100000001</v>
      </c>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5"/>
  <sheetViews>
    <sheetView tabSelected="1" topLeftCell="A118" workbookViewId="0">
      <selection activeCell="R123" sqref="R123"/>
    </sheetView>
  </sheetViews>
  <sheetFormatPr defaultRowHeight="15" x14ac:dyDescent="0.25"/>
  <cols>
    <col min="1" max="1" width="12.42578125" style="404" customWidth="1"/>
    <col min="2" max="2" width="13.7109375" style="405" customWidth="1"/>
    <col min="3" max="3" width="12.85546875" style="406" customWidth="1"/>
    <col min="4" max="7" width="9.140625" style="406"/>
    <col min="8" max="8" width="13.42578125" style="406" customWidth="1"/>
    <col min="9" max="10" width="9.140625" style="406"/>
    <col min="11" max="11" width="19.5703125" style="406" customWidth="1"/>
    <col min="12" max="16384" width="9.140625" style="406"/>
  </cols>
  <sheetData>
    <row r="1" spans="1:12" x14ac:dyDescent="0.25">
      <c r="D1" s="406">
        <v>12</v>
      </c>
    </row>
    <row r="2" spans="1:12" x14ac:dyDescent="0.25">
      <c r="A2" s="404" t="s">
        <v>1963</v>
      </c>
      <c r="B2" s="405" t="s">
        <v>4025</v>
      </c>
      <c r="C2" s="407" t="s">
        <v>3992</v>
      </c>
      <c r="D2" s="406" t="s">
        <v>3995</v>
      </c>
    </row>
    <row r="4" spans="1:12" x14ac:dyDescent="0.25">
      <c r="I4" s="477" t="s">
        <v>3992</v>
      </c>
      <c r="J4" s="477" t="s">
        <v>2214</v>
      </c>
    </row>
    <row r="5" spans="1:12" x14ac:dyDescent="0.25">
      <c r="A5" s="404" t="s">
        <v>2366</v>
      </c>
      <c r="B5" s="408">
        <v>41235</v>
      </c>
      <c r="C5" s="406">
        <v>2107</v>
      </c>
      <c r="D5" s="406">
        <v>1443.6765707083334</v>
      </c>
      <c r="H5" s="201" t="s">
        <v>2366</v>
      </c>
      <c r="I5" s="210">
        <f>VLOOKUP(H5,'Well Survey WQ Data'!$A$5:$C$182,3,FALSE)</f>
        <v>2107</v>
      </c>
      <c r="J5" s="210">
        <v>1443.6765707083334</v>
      </c>
      <c r="K5" s="210" t="str">
        <f t="shared" ref="K5:K36" si="0">IF(J5&lt;=500,"&lt;=500",IF(J5&lt;=1200,"&gt;500-1200",IF(J5&lt;=3000,"&gt;1200-3000","&gt;3000")))</f>
        <v>&gt;1200-3000</v>
      </c>
      <c r="L5" s="479" t="s">
        <v>7</v>
      </c>
    </row>
    <row r="6" spans="1:12" x14ac:dyDescent="0.25">
      <c r="A6" s="404" t="s">
        <v>2402</v>
      </c>
      <c r="B6" s="408">
        <v>41235</v>
      </c>
      <c r="C6" s="406">
        <v>1004</v>
      </c>
      <c r="D6" s="406">
        <v>577.03250933333311</v>
      </c>
      <c r="H6" s="201" t="s">
        <v>2402</v>
      </c>
      <c r="I6" s="210">
        <f>VLOOKUP(H6,'Well Survey WQ Data'!$A$5:$C$182,3,FALSE)</f>
        <v>1004</v>
      </c>
      <c r="J6" s="210">
        <v>577.03250933333311</v>
      </c>
      <c r="K6" s="210" t="str">
        <f t="shared" si="0"/>
        <v>&gt;500-1200</v>
      </c>
      <c r="L6" s="479" t="s">
        <v>7</v>
      </c>
    </row>
    <row r="7" spans="1:12" x14ac:dyDescent="0.25">
      <c r="A7" s="404" t="s">
        <v>2325</v>
      </c>
      <c r="B7" s="408">
        <v>41206</v>
      </c>
      <c r="C7" s="406">
        <v>910</v>
      </c>
      <c r="D7" s="406">
        <v>578.35420662500019</v>
      </c>
      <c r="H7" s="232" t="s">
        <v>2325</v>
      </c>
      <c r="I7" s="210">
        <f>VLOOKUP(H7,'Well Survey WQ Data'!$A$5:$C$182,3,FALSE)</f>
        <v>910</v>
      </c>
      <c r="J7" s="210">
        <v>578.35420662500019</v>
      </c>
      <c r="K7" s="210" t="str">
        <f t="shared" si="0"/>
        <v>&gt;500-1200</v>
      </c>
      <c r="L7" s="479" t="s">
        <v>7</v>
      </c>
    </row>
    <row r="8" spans="1:12" x14ac:dyDescent="0.25">
      <c r="A8" s="404" t="s">
        <v>2244</v>
      </c>
      <c r="B8" s="408">
        <v>40877</v>
      </c>
      <c r="C8" s="406">
        <v>449</v>
      </c>
      <c r="D8" s="406">
        <v>275.01099524999995</v>
      </c>
      <c r="H8" s="201" t="s">
        <v>2244</v>
      </c>
      <c r="I8" s="210">
        <f>VLOOKUP(H8,'Well Survey WQ Data'!$A$5:$C$182,3,FALSE)</f>
        <v>449</v>
      </c>
      <c r="J8" s="210">
        <v>275.01099524999995</v>
      </c>
      <c r="K8" s="210" t="str">
        <f t="shared" si="0"/>
        <v>&lt;=500</v>
      </c>
      <c r="L8" s="479" t="s">
        <v>7</v>
      </c>
    </row>
    <row r="9" spans="1:12" x14ac:dyDescent="0.25">
      <c r="A9" s="404" t="s">
        <v>2270</v>
      </c>
      <c r="B9" s="408">
        <v>40941</v>
      </c>
      <c r="C9" s="406">
        <v>1310</v>
      </c>
      <c r="D9" s="406">
        <v>950.64084324999999</v>
      </c>
      <c r="H9" s="232" t="s">
        <v>2404</v>
      </c>
      <c r="I9" s="210">
        <f>VLOOKUP(H9,'Well Survey WQ Data'!$A$5:$C$182,3,FALSE)</f>
        <v>1125</v>
      </c>
      <c r="J9" s="210">
        <v>703.64525558333332</v>
      </c>
      <c r="K9" s="210" t="str">
        <f t="shared" si="0"/>
        <v>&gt;500-1200</v>
      </c>
      <c r="L9" s="479" t="s">
        <v>7</v>
      </c>
    </row>
    <row r="10" spans="1:12" x14ac:dyDescent="0.25">
      <c r="A10" s="409" t="s">
        <v>4189</v>
      </c>
      <c r="B10" s="408">
        <v>41650</v>
      </c>
      <c r="C10" s="406">
        <v>1130</v>
      </c>
      <c r="D10" s="406">
        <v>713.4287195833333</v>
      </c>
      <c r="H10" s="269" t="s">
        <v>2352</v>
      </c>
      <c r="I10" s="210">
        <f>VLOOKUP(H10,'Well Survey WQ Data'!$A$5:$C$182,3,FALSE)</f>
        <v>1060</v>
      </c>
      <c r="J10" s="210">
        <v>684.65010904166661</v>
      </c>
      <c r="K10" s="210" t="str">
        <f t="shared" si="0"/>
        <v>&gt;500-1200</v>
      </c>
      <c r="L10" s="479" t="s">
        <v>7</v>
      </c>
    </row>
    <row r="11" spans="1:12" x14ac:dyDescent="0.25">
      <c r="A11" s="409" t="s">
        <v>4190</v>
      </c>
      <c r="B11" s="408">
        <v>41698</v>
      </c>
      <c r="C11" s="406">
        <v>1120</v>
      </c>
      <c r="D11" s="406">
        <v>693.86179158333334</v>
      </c>
      <c r="H11" s="201" t="s">
        <v>2394</v>
      </c>
      <c r="I11" s="210">
        <f>VLOOKUP(H11,'Well Survey WQ Data'!$A$5:$C$182,3,FALSE)</f>
        <v>3405</v>
      </c>
      <c r="J11" s="210">
        <v>2544.1338914583334</v>
      </c>
      <c r="K11" s="210" t="str">
        <f t="shared" si="0"/>
        <v>&gt;1200-3000</v>
      </c>
      <c r="L11" s="479" t="s">
        <v>7</v>
      </c>
    </row>
    <row r="12" spans="1:12" x14ac:dyDescent="0.25">
      <c r="A12" s="404" t="s">
        <v>2352</v>
      </c>
      <c r="B12" s="408">
        <v>41336</v>
      </c>
      <c r="C12" s="406">
        <v>1060</v>
      </c>
      <c r="D12" s="406">
        <v>684.65010904166661</v>
      </c>
      <c r="H12" s="269" t="s">
        <v>2370</v>
      </c>
      <c r="I12" s="210">
        <f>VLOOKUP(H12,'Well Survey WQ Data'!$A$5:$C$182,3,FALSE)</f>
        <v>3692</v>
      </c>
      <c r="J12" s="210">
        <v>2626.1084279583333</v>
      </c>
      <c r="K12" s="210" t="str">
        <f t="shared" si="0"/>
        <v>&gt;1200-3000</v>
      </c>
      <c r="L12" s="479" t="s">
        <v>7</v>
      </c>
    </row>
    <row r="13" spans="1:12" x14ac:dyDescent="0.25">
      <c r="A13" s="404" t="s">
        <v>2372</v>
      </c>
      <c r="B13" s="408">
        <v>41288</v>
      </c>
      <c r="C13" s="406">
        <v>2140</v>
      </c>
      <c r="D13" s="406">
        <v>1454.3391432083336</v>
      </c>
      <c r="H13" s="232" t="s">
        <v>2315</v>
      </c>
      <c r="I13" s="210">
        <f>VLOOKUP(H13,'Well Survey WQ Data'!$A$5:$C$182,3,FALSE)</f>
        <v>4509</v>
      </c>
      <c r="J13" s="210">
        <v>3533.8242452916666</v>
      </c>
      <c r="K13" s="210" t="str">
        <f t="shared" si="0"/>
        <v>&gt;3000</v>
      </c>
      <c r="L13" s="479" t="s">
        <v>7</v>
      </c>
    </row>
    <row r="14" spans="1:12" x14ac:dyDescent="0.25">
      <c r="A14" s="409" t="s">
        <v>4193</v>
      </c>
      <c r="B14" s="408">
        <v>41288</v>
      </c>
      <c r="C14" s="406">
        <v>3453</v>
      </c>
      <c r="D14" s="406">
        <v>2402.206189125</v>
      </c>
      <c r="H14" s="232" t="s">
        <v>2311</v>
      </c>
      <c r="I14" s="210">
        <f>VLOOKUP(H14,'Well Survey WQ Data'!$A$5:$C$182,3,FALSE)</f>
        <v>1405.5</v>
      </c>
      <c r="J14" s="210">
        <v>1004.0457319583334</v>
      </c>
      <c r="K14" s="210" t="str">
        <f t="shared" si="0"/>
        <v>&gt;500-1200</v>
      </c>
      <c r="L14" s="479" t="s">
        <v>7</v>
      </c>
    </row>
    <row r="15" spans="1:12" x14ac:dyDescent="0.25">
      <c r="A15" s="409" t="s">
        <v>4194</v>
      </c>
      <c r="B15" s="408">
        <v>41705</v>
      </c>
      <c r="C15" s="406">
        <v>3357</v>
      </c>
      <c r="D15" s="406">
        <v>2686.0615937916668</v>
      </c>
      <c r="H15" s="269" t="s">
        <v>2406</v>
      </c>
      <c r="I15" s="210">
        <f>VLOOKUP(H15,'Well Survey WQ Data'!$A$5:$C$182,3,FALSE)</f>
        <v>2927</v>
      </c>
      <c r="J15" s="210">
        <v>1996.0892150833336</v>
      </c>
      <c r="K15" s="210" t="str">
        <f t="shared" si="0"/>
        <v>&gt;1200-3000</v>
      </c>
      <c r="L15" s="479" t="s">
        <v>7</v>
      </c>
    </row>
    <row r="16" spans="1:12" x14ac:dyDescent="0.25">
      <c r="A16" s="404" t="s">
        <v>2370</v>
      </c>
      <c r="B16" s="408">
        <v>41286</v>
      </c>
      <c r="C16" s="406">
        <v>3692</v>
      </c>
      <c r="D16" s="406">
        <v>2626.1084279583333</v>
      </c>
      <c r="H16" s="269" t="s">
        <v>2288</v>
      </c>
      <c r="I16" s="210">
        <f>VLOOKUP(H16,'Well Survey WQ Data'!$A$5:$C$182,3,FALSE)</f>
        <v>1153</v>
      </c>
      <c r="J16" s="210">
        <v>905.30133462499998</v>
      </c>
      <c r="K16" s="210" t="str">
        <f t="shared" si="0"/>
        <v>&gt;500-1200</v>
      </c>
      <c r="L16" s="479" t="s">
        <v>7</v>
      </c>
    </row>
    <row r="17" spans="1:12" x14ac:dyDescent="0.25">
      <c r="A17" s="404" t="s">
        <v>2356</v>
      </c>
      <c r="B17" s="408">
        <v>41330</v>
      </c>
      <c r="C17" s="406">
        <v>353</v>
      </c>
      <c r="D17" s="406">
        <v>195.06175716666667</v>
      </c>
      <c r="H17" s="232" t="s">
        <v>2327</v>
      </c>
      <c r="I17" s="210">
        <f>VLOOKUP(H17,'Well Survey WQ Data'!$A$5:$C$182,3,FALSE)</f>
        <v>2843</v>
      </c>
      <c r="J17" s="210">
        <v>2984.9133478750005</v>
      </c>
      <c r="K17" s="210" t="str">
        <f t="shared" si="0"/>
        <v>&gt;1200-3000</v>
      </c>
      <c r="L17" s="479" t="s">
        <v>7</v>
      </c>
    </row>
    <row r="18" spans="1:12" x14ac:dyDescent="0.25">
      <c r="A18" s="409" t="s">
        <v>4195</v>
      </c>
      <c r="B18" s="408">
        <v>41203</v>
      </c>
      <c r="C18" s="406">
        <v>4453</v>
      </c>
      <c r="D18" s="406">
        <v>3191.6759118750001</v>
      </c>
      <c r="H18" s="232" t="s">
        <v>2292</v>
      </c>
      <c r="I18" s="210">
        <f>VLOOKUP(H18,'Well Survey WQ Data'!$A$5:$C$182,3,FALSE)</f>
        <v>1312</v>
      </c>
      <c r="J18" s="210">
        <v>891.77834062500006</v>
      </c>
      <c r="K18" s="210" t="str">
        <f t="shared" si="0"/>
        <v>&gt;500-1200</v>
      </c>
      <c r="L18" s="479" t="s">
        <v>7</v>
      </c>
    </row>
    <row r="19" spans="1:12" x14ac:dyDescent="0.25">
      <c r="A19" s="409" t="s">
        <v>4196</v>
      </c>
      <c r="B19" s="408">
        <v>41718</v>
      </c>
      <c r="C19" s="406">
        <v>4565</v>
      </c>
      <c r="D19" s="406">
        <v>3875.9725787083335</v>
      </c>
      <c r="H19" s="232" t="s">
        <v>2284</v>
      </c>
      <c r="I19" s="210">
        <f>VLOOKUP(H19,'Well Survey WQ Data'!$A$5:$C$182,3,FALSE)</f>
        <v>802</v>
      </c>
      <c r="J19" s="210">
        <v>774.74791312499985</v>
      </c>
      <c r="K19" s="210" t="str">
        <f t="shared" si="0"/>
        <v>&gt;500-1200</v>
      </c>
      <c r="L19" s="479" t="s">
        <v>7</v>
      </c>
    </row>
    <row r="20" spans="1:12" x14ac:dyDescent="0.25">
      <c r="A20" s="404" t="s">
        <v>2323</v>
      </c>
      <c r="B20" s="408">
        <v>41210</v>
      </c>
      <c r="C20" s="406">
        <v>1330</v>
      </c>
      <c r="D20" s="406">
        <v>782.16641775000005</v>
      </c>
      <c r="H20" s="232" t="s">
        <v>2290</v>
      </c>
      <c r="I20" s="210">
        <f>VLOOKUP(H20,'Well Survey WQ Data'!$A$5:$C$182,3,FALSE)</f>
        <v>1231</v>
      </c>
      <c r="J20" s="210">
        <v>767.06719912499977</v>
      </c>
      <c r="K20" s="210" t="str">
        <f t="shared" si="0"/>
        <v>&gt;500-1200</v>
      </c>
      <c r="L20" s="479" t="s">
        <v>7</v>
      </c>
    </row>
    <row r="21" spans="1:12" x14ac:dyDescent="0.25">
      <c r="A21" s="404" t="s">
        <v>2256</v>
      </c>
      <c r="B21" s="408">
        <v>369668</v>
      </c>
      <c r="C21" s="406">
        <v>364</v>
      </c>
      <c r="D21" s="406">
        <v>814.58691737499998</v>
      </c>
      <c r="H21" s="268" t="s">
        <v>2302</v>
      </c>
      <c r="I21" s="210">
        <f>VLOOKUP(H21,'Well Survey WQ Data'!$A$5:$C$182,3,FALSE)</f>
        <v>3700.5</v>
      </c>
      <c r="J21" s="210">
        <v>2529.1046864999998</v>
      </c>
      <c r="K21" s="210" t="str">
        <f t="shared" si="0"/>
        <v>&gt;1200-3000</v>
      </c>
      <c r="L21" s="479" t="s">
        <v>7</v>
      </c>
    </row>
    <row r="22" spans="1:12" x14ac:dyDescent="0.25">
      <c r="A22" s="404" t="s">
        <v>2408</v>
      </c>
      <c r="B22" s="408">
        <v>41672</v>
      </c>
      <c r="C22" s="406">
        <v>2254</v>
      </c>
      <c r="D22" s="406">
        <v>1525.1509485833335</v>
      </c>
      <c r="H22" s="268" t="s">
        <v>2286</v>
      </c>
      <c r="I22" s="210">
        <f>VLOOKUP(H22,'Well Survey WQ Data'!$A$5:$C$182,3,FALSE)</f>
        <v>3049</v>
      </c>
      <c r="J22" s="210">
        <v>2566.3068389999999</v>
      </c>
      <c r="K22" s="210" t="str">
        <f t="shared" si="0"/>
        <v>&gt;1200-3000</v>
      </c>
      <c r="L22" s="479" t="s">
        <v>7</v>
      </c>
    </row>
    <row r="23" spans="1:12" x14ac:dyDescent="0.25">
      <c r="A23" s="404" t="s">
        <v>4051</v>
      </c>
      <c r="B23" s="408">
        <v>40856</v>
      </c>
      <c r="C23" s="406">
        <v>119</v>
      </c>
      <c r="D23" s="406">
        <v>113.587496875</v>
      </c>
      <c r="H23" s="201" t="s">
        <v>2296</v>
      </c>
      <c r="I23" s="210">
        <f>VLOOKUP(H23,'Well Survey WQ Data'!$A$5:$C$182,3,FALSE)</f>
        <v>218</v>
      </c>
      <c r="J23" s="210">
        <v>152.31428224999999</v>
      </c>
      <c r="K23" s="210" t="str">
        <f t="shared" si="0"/>
        <v>&lt;=500</v>
      </c>
      <c r="L23" s="479" t="s">
        <v>7</v>
      </c>
    </row>
    <row r="24" spans="1:12" x14ac:dyDescent="0.25">
      <c r="A24" s="404" t="s">
        <v>4053</v>
      </c>
      <c r="B24" s="408">
        <v>41714</v>
      </c>
      <c r="C24" s="406">
        <v>823</v>
      </c>
      <c r="D24" s="406">
        <v>475.62160641666674</v>
      </c>
      <c r="H24" s="201" t="s">
        <v>2274</v>
      </c>
      <c r="I24" s="210">
        <f>VLOOKUP(H24,'Well Survey WQ Data'!$A$5:$C$182,3,FALSE)</f>
        <v>3491.5</v>
      </c>
      <c r="J24" s="210">
        <v>3073.3973263958333</v>
      </c>
      <c r="K24" s="210" t="str">
        <f t="shared" si="0"/>
        <v>&gt;3000</v>
      </c>
      <c r="L24" s="479" t="s">
        <v>7</v>
      </c>
    </row>
    <row r="25" spans="1:12" x14ac:dyDescent="0.25">
      <c r="A25" s="409" t="s">
        <v>4197</v>
      </c>
      <c r="B25" s="408">
        <v>41180</v>
      </c>
      <c r="C25" s="406">
        <v>1395</v>
      </c>
      <c r="D25" s="406">
        <v>964.24555825000004</v>
      </c>
      <c r="H25" s="232" t="s">
        <v>2236</v>
      </c>
      <c r="I25" s="210">
        <f>VLOOKUP(H25,'Well Survey WQ Data'!$A$5:$C$182,3,FALSE)</f>
        <v>745</v>
      </c>
      <c r="J25" s="210">
        <v>517.28170074999991</v>
      </c>
      <c r="K25" s="210" t="str">
        <f t="shared" si="0"/>
        <v>&gt;500-1200</v>
      </c>
      <c r="L25" s="479" t="s">
        <v>7</v>
      </c>
    </row>
    <row r="26" spans="1:12" x14ac:dyDescent="0.25">
      <c r="A26" s="409" t="s">
        <v>4198</v>
      </c>
      <c r="B26" s="408">
        <v>41707</v>
      </c>
      <c r="C26" s="406">
        <v>1416</v>
      </c>
      <c r="D26" s="406">
        <v>1043.8459056666666</v>
      </c>
      <c r="H26" s="232" t="s">
        <v>2272</v>
      </c>
      <c r="I26" s="210">
        <f>VLOOKUP(H26,'Well Survey WQ Data'!$A$5:$C$182,3,FALSE)</f>
        <v>520</v>
      </c>
      <c r="J26" s="210">
        <v>1852.6883681875001</v>
      </c>
      <c r="K26" s="210" t="str">
        <f t="shared" si="0"/>
        <v>&gt;1200-3000</v>
      </c>
      <c r="L26" s="479" t="s">
        <v>7</v>
      </c>
    </row>
    <row r="27" spans="1:12" x14ac:dyDescent="0.25">
      <c r="A27" s="409" t="s">
        <v>4199</v>
      </c>
      <c r="B27" s="408" t="s">
        <v>4056</v>
      </c>
      <c r="C27" s="406">
        <v>1385</v>
      </c>
      <c r="D27" s="406">
        <v>1044.5201229999998</v>
      </c>
      <c r="H27" s="304" t="s">
        <v>4108</v>
      </c>
      <c r="I27" s="210">
        <f>VLOOKUP(H27,'Well Survey WQ Data'!$A$5:$C$182,3,FALSE)</f>
        <v>1044</v>
      </c>
      <c r="J27" s="210">
        <v>606.23805612499996</v>
      </c>
      <c r="K27" s="210" t="str">
        <f t="shared" si="0"/>
        <v>&gt;500-1200</v>
      </c>
      <c r="L27" s="479" t="s">
        <v>7</v>
      </c>
    </row>
    <row r="28" spans="1:12" x14ac:dyDescent="0.25">
      <c r="A28" s="409" t="s">
        <v>4200</v>
      </c>
      <c r="B28" s="408">
        <v>41719</v>
      </c>
      <c r="C28" s="406">
        <v>1603</v>
      </c>
      <c r="D28" s="406">
        <v>1049.3463598333333</v>
      </c>
      <c r="H28" s="201" t="s">
        <v>2252</v>
      </c>
      <c r="I28" s="210">
        <f>VLOOKUP(H28,'Well Survey WQ Data'!$A$5:$C$182,3,FALSE)</f>
        <v>1231</v>
      </c>
      <c r="J28" s="210">
        <v>811.71255550000001</v>
      </c>
      <c r="K28" s="210" t="str">
        <f t="shared" si="0"/>
        <v>&gt;500-1200</v>
      </c>
      <c r="L28" s="479" t="s">
        <v>7</v>
      </c>
    </row>
    <row r="29" spans="1:12" x14ac:dyDescent="0.25">
      <c r="A29" s="404" t="s">
        <v>2406</v>
      </c>
      <c r="B29" s="408">
        <v>41672</v>
      </c>
      <c r="C29" s="406">
        <v>2927</v>
      </c>
      <c r="D29" s="406">
        <v>1996.0892150833336</v>
      </c>
      <c r="H29" s="201" t="s">
        <v>2294</v>
      </c>
      <c r="I29" s="210">
        <f>VLOOKUP(H29,'Well Survey WQ Data'!$A$5:$C$182,3,FALSE)</f>
        <v>3136</v>
      </c>
      <c r="J29" s="210">
        <v>2509.4558324999998</v>
      </c>
      <c r="K29" s="210" t="str">
        <f t="shared" si="0"/>
        <v>&gt;1200-3000</v>
      </c>
      <c r="L29" s="479" t="s">
        <v>7</v>
      </c>
    </row>
    <row r="30" spans="1:12" x14ac:dyDescent="0.25">
      <c r="A30" s="404" t="s">
        <v>4060</v>
      </c>
      <c r="B30" s="408">
        <v>41340</v>
      </c>
      <c r="C30" s="406">
        <v>2751</v>
      </c>
      <c r="D30" s="406">
        <v>2104.6630147083333</v>
      </c>
      <c r="H30" s="201" t="s">
        <v>2246</v>
      </c>
      <c r="I30" s="210">
        <f>VLOOKUP(H30,'Well Survey WQ Data'!$A$5:$C$182,3,FALSE)</f>
        <v>1254.5</v>
      </c>
      <c r="J30" s="210">
        <v>831.78865045833345</v>
      </c>
      <c r="K30" s="210" t="str">
        <f t="shared" si="0"/>
        <v>&gt;500-1200</v>
      </c>
      <c r="L30" s="479" t="s">
        <v>7</v>
      </c>
    </row>
    <row r="31" spans="1:12" x14ac:dyDescent="0.25">
      <c r="A31" s="404" t="s">
        <v>2288</v>
      </c>
      <c r="B31" s="408">
        <v>40894</v>
      </c>
      <c r="C31" s="406">
        <v>1153</v>
      </c>
      <c r="D31" s="406">
        <v>905.30133462499998</v>
      </c>
      <c r="H31" s="232" t="s">
        <v>2380</v>
      </c>
      <c r="I31" s="210">
        <f>VLOOKUP(H31,'Well Survey WQ Data'!$A$5:$C$182,3,FALSE)</f>
        <v>2384</v>
      </c>
      <c r="J31" s="210">
        <v>1683.3932634999999</v>
      </c>
      <c r="K31" s="210" t="str">
        <f t="shared" si="0"/>
        <v>&gt;1200-3000</v>
      </c>
      <c r="L31" s="479" t="s">
        <v>7</v>
      </c>
    </row>
    <row r="32" spans="1:12" x14ac:dyDescent="0.25">
      <c r="A32" s="404" t="s">
        <v>2327</v>
      </c>
      <c r="B32" s="408">
        <v>40950</v>
      </c>
      <c r="C32" s="406">
        <v>2843</v>
      </c>
      <c r="D32" s="406">
        <v>2984.9133478750005</v>
      </c>
      <c r="H32" s="232" t="s">
        <v>2329</v>
      </c>
      <c r="I32" s="210">
        <f>VLOOKUP(H32,'Well Survey WQ Data'!$A$5:$C$182,3,FALSE)</f>
        <v>2037</v>
      </c>
      <c r="J32" s="210">
        <v>1394.2426807500001</v>
      </c>
      <c r="K32" s="210" t="str">
        <f t="shared" si="0"/>
        <v>&gt;1200-3000</v>
      </c>
      <c r="L32" s="479" t="s">
        <v>7</v>
      </c>
    </row>
    <row r="33" spans="1:12" x14ac:dyDescent="0.25">
      <c r="A33" s="404" t="s">
        <v>2378</v>
      </c>
      <c r="B33" s="408">
        <v>41316</v>
      </c>
      <c r="C33" s="406">
        <v>1541</v>
      </c>
      <c r="D33" s="406">
        <v>990.1799847499999</v>
      </c>
      <c r="H33" s="268" t="s">
        <v>4023</v>
      </c>
      <c r="I33" s="210">
        <f>VLOOKUP(H33,'Well Survey WQ Data'!$A$5:$C$182,3,FALSE)</f>
        <v>1655</v>
      </c>
      <c r="J33" s="210">
        <v>957.23801718749996</v>
      </c>
      <c r="K33" s="210" t="str">
        <f t="shared" si="0"/>
        <v>&gt;500-1200</v>
      </c>
      <c r="L33" s="479" t="s">
        <v>7</v>
      </c>
    </row>
    <row r="34" spans="1:12" x14ac:dyDescent="0.25">
      <c r="A34" s="404" t="s">
        <v>2292</v>
      </c>
      <c r="B34" s="408">
        <v>40933</v>
      </c>
      <c r="C34" s="406">
        <v>1312</v>
      </c>
      <c r="D34" s="406">
        <v>891.77834062500006</v>
      </c>
      <c r="H34" s="201" t="s">
        <v>2344</v>
      </c>
      <c r="I34" s="210">
        <f>VLOOKUP(H34,'Well Survey WQ Data'!$A$5:$C$182,3,FALSE)</f>
        <v>883</v>
      </c>
      <c r="J34" s="210">
        <v>514.70491412499996</v>
      </c>
      <c r="K34" s="210" t="str">
        <f t="shared" si="0"/>
        <v>&gt;500-1200</v>
      </c>
      <c r="L34" s="479" t="s">
        <v>7</v>
      </c>
    </row>
    <row r="35" spans="1:12" x14ac:dyDescent="0.25">
      <c r="A35" s="404" t="s">
        <v>2264</v>
      </c>
      <c r="B35" s="408">
        <v>40950</v>
      </c>
      <c r="C35" s="406">
        <v>298</v>
      </c>
      <c r="D35" s="406">
        <v>497.56462937499992</v>
      </c>
      <c r="H35" s="201" t="s">
        <v>2396</v>
      </c>
      <c r="I35" s="210">
        <f>VLOOKUP(H35,'Well Survey WQ Data'!$A$5:$C$182,3,FALSE)</f>
        <v>1770.5</v>
      </c>
      <c r="J35" s="210">
        <v>1290.067419</v>
      </c>
      <c r="K35" s="210" t="str">
        <f t="shared" si="0"/>
        <v>&gt;1200-3000</v>
      </c>
      <c r="L35" s="479" t="s">
        <v>7</v>
      </c>
    </row>
    <row r="36" spans="1:12" x14ac:dyDescent="0.25">
      <c r="A36" s="404" t="s">
        <v>2284</v>
      </c>
      <c r="B36" s="408">
        <v>40937</v>
      </c>
      <c r="C36" s="406">
        <v>802</v>
      </c>
      <c r="D36" s="406">
        <v>774.74791312499985</v>
      </c>
      <c r="H36" s="232" t="s">
        <v>2342</v>
      </c>
      <c r="I36" s="210">
        <f>VLOOKUP(H36,'Well Survey WQ Data'!$A$5:$C$182,3,FALSE)</f>
        <v>835</v>
      </c>
      <c r="J36" s="210">
        <v>500.31593983333335</v>
      </c>
      <c r="K36" s="210" t="str">
        <f t="shared" si="0"/>
        <v>&gt;500-1200</v>
      </c>
      <c r="L36" s="205" t="s">
        <v>7</v>
      </c>
    </row>
    <row r="37" spans="1:12" x14ac:dyDescent="0.25">
      <c r="A37" s="404" t="s">
        <v>2290</v>
      </c>
      <c r="B37" s="408">
        <v>40937</v>
      </c>
      <c r="C37" s="406">
        <v>1231</v>
      </c>
      <c r="D37" s="406">
        <v>767.06719912499977</v>
      </c>
      <c r="H37" s="232" t="s">
        <v>2331</v>
      </c>
      <c r="I37" s="210">
        <f>VLOOKUP(H37,'Well Survey WQ Data'!$A$5:$C$182,3,FALSE)</f>
        <v>647</v>
      </c>
      <c r="J37" s="210">
        <v>387.42071358333328</v>
      </c>
      <c r="K37" s="210" t="str">
        <f t="shared" ref="K37:K68" si="1">IF(J37&lt;=500,"&lt;=500",IF(J37&lt;=1200,"&gt;500-1200",IF(J37&lt;=3000,"&gt;1200-3000","&gt;3000")))</f>
        <v>&lt;=500</v>
      </c>
      <c r="L37" s="205" t="s">
        <v>7</v>
      </c>
    </row>
    <row r="38" spans="1:12" x14ac:dyDescent="0.25">
      <c r="A38" s="404" t="s">
        <v>4064</v>
      </c>
      <c r="B38" s="408">
        <v>41294</v>
      </c>
      <c r="C38" s="406">
        <v>3080</v>
      </c>
      <c r="D38" s="406">
        <v>2260.6710503749996</v>
      </c>
      <c r="H38" s="201" t="s">
        <v>2298</v>
      </c>
      <c r="I38" s="210">
        <f>VLOOKUP(H38,'Well Survey WQ Data'!$A$5:$C$182,3,FALSE)</f>
        <v>5582</v>
      </c>
      <c r="J38" s="210">
        <v>1784.61353975</v>
      </c>
      <c r="K38" s="210" t="str">
        <f t="shared" si="1"/>
        <v>&gt;1200-3000</v>
      </c>
      <c r="L38" s="479" t="s">
        <v>7</v>
      </c>
    </row>
    <row r="39" spans="1:12" x14ac:dyDescent="0.25">
      <c r="A39" s="409" t="s">
        <v>4201</v>
      </c>
      <c r="B39" s="408">
        <v>40886</v>
      </c>
      <c r="C39" s="406">
        <v>3660</v>
      </c>
      <c r="D39" s="406">
        <v>2481.7930423749999</v>
      </c>
      <c r="H39" s="201" t="s">
        <v>2248</v>
      </c>
      <c r="I39" s="210">
        <f>VLOOKUP(H39,'Well Survey WQ Data'!$A$5:$C$182,3,FALSE)</f>
        <v>2244.5</v>
      </c>
      <c r="J39" s="210">
        <v>1633.8740583749998</v>
      </c>
      <c r="K39" s="210" t="str">
        <f t="shared" si="1"/>
        <v>&gt;1200-3000</v>
      </c>
      <c r="L39" s="479" t="s">
        <v>7</v>
      </c>
    </row>
    <row r="40" spans="1:12" x14ac:dyDescent="0.25">
      <c r="A40" s="409" t="s">
        <v>4202</v>
      </c>
      <c r="B40" s="408">
        <v>41718</v>
      </c>
      <c r="C40" s="406">
        <v>3741</v>
      </c>
      <c r="D40" s="406">
        <v>2576.4163306250002</v>
      </c>
      <c r="H40" s="201" t="s">
        <v>2308</v>
      </c>
      <c r="I40" s="210">
        <f>VLOOKUP(H40,'Well Survey WQ Data'!$A$5:$C$182,3,FALSE)</f>
        <v>3374</v>
      </c>
      <c r="J40" s="210">
        <v>2478.9606702499996</v>
      </c>
      <c r="K40" s="210" t="str">
        <f t="shared" si="1"/>
        <v>&gt;1200-3000</v>
      </c>
      <c r="L40" s="479" t="s">
        <v>7</v>
      </c>
    </row>
    <row r="41" spans="1:12" x14ac:dyDescent="0.25">
      <c r="A41" s="404" t="s">
        <v>2400</v>
      </c>
      <c r="B41" s="408">
        <v>41293</v>
      </c>
      <c r="C41" s="406">
        <v>1834</v>
      </c>
      <c r="D41" s="406">
        <v>1164.1088572083336</v>
      </c>
      <c r="H41" s="269" t="s">
        <v>2388</v>
      </c>
      <c r="I41" s="210">
        <f>VLOOKUP(H41,'Well Survey WQ Data'!$A$5:$C$182,3,FALSE)</f>
        <v>2418</v>
      </c>
      <c r="J41" s="210">
        <v>1769.050912125</v>
      </c>
      <c r="K41" s="210" t="str">
        <f t="shared" si="1"/>
        <v>&gt;1200-3000</v>
      </c>
      <c r="L41" s="205" t="s">
        <v>7</v>
      </c>
    </row>
    <row r="42" spans="1:12" x14ac:dyDescent="0.25">
      <c r="A42" s="404" t="s">
        <v>2278</v>
      </c>
      <c r="B42" s="408">
        <v>40936</v>
      </c>
      <c r="C42" s="406">
        <v>1744</v>
      </c>
      <c r="D42" s="406">
        <v>1187.79183975</v>
      </c>
      <c r="H42" s="201" t="s">
        <v>2398</v>
      </c>
      <c r="I42" s="210">
        <f>VLOOKUP(H42,'Well Survey WQ Data'!$A$5:$C$182,3,FALSE)</f>
        <v>4018</v>
      </c>
      <c r="J42" s="210">
        <v>2862.6569788541665</v>
      </c>
      <c r="K42" s="210" t="str">
        <f t="shared" si="1"/>
        <v>&gt;1200-3000</v>
      </c>
      <c r="L42" s="205" t="s">
        <v>7</v>
      </c>
    </row>
    <row r="43" spans="1:12" x14ac:dyDescent="0.25">
      <c r="A43" s="404" t="s">
        <v>2286</v>
      </c>
      <c r="B43" s="408">
        <v>40894</v>
      </c>
      <c r="C43" s="406">
        <v>3049</v>
      </c>
      <c r="D43" s="406">
        <v>2566.3068389999999</v>
      </c>
      <c r="H43" s="232" t="s">
        <v>2262</v>
      </c>
      <c r="I43" s="210">
        <f>VLOOKUP(H43,'Well Survey WQ Data'!$A$5:$C$182,3,FALSE)</f>
        <v>308</v>
      </c>
      <c r="J43" s="210">
        <v>2295.3208387499999</v>
      </c>
      <c r="K43" s="210" t="str">
        <f t="shared" si="1"/>
        <v>&gt;1200-3000</v>
      </c>
      <c r="L43" s="205" t="s">
        <v>7</v>
      </c>
    </row>
    <row r="44" spans="1:12" x14ac:dyDescent="0.25">
      <c r="A44" s="404" t="s">
        <v>2296</v>
      </c>
      <c r="B44" s="408">
        <v>40895</v>
      </c>
      <c r="C44" s="406">
        <v>218</v>
      </c>
      <c r="D44" s="406">
        <v>152.31428224999999</v>
      </c>
      <c r="H44" s="232" t="s">
        <v>2384</v>
      </c>
      <c r="I44" s="210">
        <f>VLOOKUP(H44,'Well Survey WQ Data'!$A$5:$C$182,3,FALSE)</f>
        <v>2722</v>
      </c>
      <c r="J44" s="210">
        <v>1792.7288269999997</v>
      </c>
      <c r="K44" s="210" t="str">
        <f t="shared" si="1"/>
        <v>&gt;1200-3000</v>
      </c>
      <c r="L44" s="205" t="s">
        <v>7</v>
      </c>
    </row>
    <row r="45" spans="1:12" x14ac:dyDescent="0.25">
      <c r="A45" s="409" t="s">
        <v>4203</v>
      </c>
      <c r="B45" s="408">
        <v>40944</v>
      </c>
      <c r="C45" s="406">
        <v>3421</v>
      </c>
      <c r="D45" s="406">
        <v>3146.8319093750001</v>
      </c>
      <c r="H45" s="232" t="s">
        <v>2364</v>
      </c>
      <c r="I45" s="210">
        <f>VLOOKUP(H45,'Well Survey WQ Data'!$A$5:$C$182,3,FALSE)</f>
        <v>3157</v>
      </c>
      <c r="J45" s="210">
        <v>2246.3984314583331</v>
      </c>
      <c r="K45" s="210" t="str">
        <f t="shared" si="1"/>
        <v>&gt;1200-3000</v>
      </c>
      <c r="L45" s="205" t="s">
        <v>7</v>
      </c>
    </row>
    <row r="46" spans="1:12" x14ac:dyDescent="0.25">
      <c r="A46" s="409" t="s">
        <v>4204</v>
      </c>
      <c r="B46" s="408">
        <v>41707</v>
      </c>
      <c r="C46" s="406">
        <v>3562</v>
      </c>
      <c r="D46" s="406">
        <v>2999.9627434166669</v>
      </c>
      <c r="H46" s="232" t="s">
        <v>2338</v>
      </c>
      <c r="I46" s="210">
        <f>VLOOKUP(H46,'Well Survey WQ Data'!$A$5:$C$182,3,FALSE)</f>
        <v>1706</v>
      </c>
      <c r="J46" s="210">
        <v>1139.39927025</v>
      </c>
      <c r="K46" s="210" t="str">
        <f t="shared" si="1"/>
        <v>&gt;500-1200</v>
      </c>
      <c r="L46" s="205" t="s">
        <v>7</v>
      </c>
    </row>
    <row r="47" spans="1:12" x14ac:dyDescent="0.25">
      <c r="A47" s="404" t="s">
        <v>2300</v>
      </c>
      <c r="B47" s="408">
        <v>40882</v>
      </c>
      <c r="C47" s="406">
        <v>1076</v>
      </c>
      <c r="D47" s="406">
        <v>708.6816970000001</v>
      </c>
      <c r="H47" s="232" t="s">
        <v>2346</v>
      </c>
      <c r="I47" s="210">
        <f>VLOOKUP(H47,'Well Survey WQ Data'!$A$5:$C$182,3,FALSE)</f>
        <v>1296</v>
      </c>
      <c r="J47" s="210">
        <v>859.83572445833317</v>
      </c>
      <c r="K47" s="210" t="str">
        <f t="shared" si="1"/>
        <v>&gt;500-1200</v>
      </c>
      <c r="L47" s="205" t="s">
        <v>7</v>
      </c>
    </row>
    <row r="48" spans="1:12" x14ac:dyDescent="0.25">
      <c r="A48" s="404" t="s">
        <v>2319</v>
      </c>
      <c r="B48" s="408">
        <v>41083</v>
      </c>
      <c r="C48" s="406">
        <v>1523</v>
      </c>
      <c r="D48" s="406">
        <v>964.22076887499998</v>
      </c>
      <c r="H48" s="232" t="s">
        <v>2354</v>
      </c>
      <c r="I48" s="210">
        <f>VLOOKUP(H48,'Well Survey WQ Data'!$A$5:$C$182,3,FALSE)</f>
        <v>1754</v>
      </c>
      <c r="J48" s="210">
        <v>1025.4247461666669</v>
      </c>
      <c r="K48" s="210" t="str">
        <f t="shared" si="1"/>
        <v>&gt;500-1200</v>
      </c>
      <c r="L48" s="205" t="s">
        <v>7</v>
      </c>
    </row>
    <row r="49" spans="1:12" x14ac:dyDescent="0.25">
      <c r="A49" s="404" t="s">
        <v>2236</v>
      </c>
      <c r="B49" s="408" t="s">
        <v>4056</v>
      </c>
      <c r="C49" s="406">
        <v>745</v>
      </c>
      <c r="D49" s="406">
        <v>517.28170074999991</v>
      </c>
      <c r="H49" s="304" t="s">
        <v>4156</v>
      </c>
      <c r="I49" s="210">
        <f>VLOOKUP(H49,'Well Survey WQ Data'!$A$5:$C$182,3,FALSE)</f>
        <v>1378</v>
      </c>
      <c r="J49" s="210">
        <v>791.8752598333333</v>
      </c>
      <c r="K49" s="210" t="str">
        <f t="shared" si="1"/>
        <v>&gt;500-1200</v>
      </c>
      <c r="L49" s="479" t="s">
        <v>7</v>
      </c>
    </row>
    <row r="50" spans="1:12" x14ac:dyDescent="0.25">
      <c r="A50" s="404" t="s">
        <v>4070</v>
      </c>
      <c r="B50" s="408">
        <v>41713</v>
      </c>
      <c r="C50" s="406">
        <v>890</v>
      </c>
      <c r="D50" s="406">
        <v>537.43787070833332</v>
      </c>
      <c r="H50" s="201" t="s">
        <v>2258</v>
      </c>
      <c r="I50" s="210">
        <f>VLOOKUP(H50,'Well Survey WQ Data'!$A$5:$C$182,3,FALSE)</f>
        <v>3624</v>
      </c>
      <c r="J50" s="210">
        <v>2835.6397313124999</v>
      </c>
      <c r="K50" s="210" t="str">
        <f t="shared" si="1"/>
        <v>&gt;1200-3000</v>
      </c>
      <c r="L50" s="205" t="s">
        <v>7</v>
      </c>
    </row>
    <row r="51" spans="1:12" x14ac:dyDescent="0.25">
      <c r="A51" s="404" t="s">
        <v>4104</v>
      </c>
      <c r="B51" s="408">
        <v>41713</v>
      </c>
      <c r="C51" s="406">
        <v>2834</v>
      </c>
      <c r="D51" s="406">
        <v>1827.3845654166666</v>
      </c>
      <c r="H51" s="232" t="s">
        <v>2304</v>
      </c>
      <c r="I51" s="210">
        <f>VLOOKUP(H51,'Well Survey WQ Data'!$A$5:$C$182,3,FALSE)</f>
        <v>1689</v>
      </c>
      <c r="J51" s="210">
        <v>1035.0905499999999</v>
      </c>
      <c r="K51" s="210" t="str">
        <f t="shared" si="1"/>
        <v>&gt;500-1200</v>
      </c>
      <c r="L51" s="205" t="s">
        <v>7</v>
      </c>
    </row>
    <row r="52" spans="1:12" x14ac:dyDescent="0.25">
      <c r="A52" s="404" t="s">
        <v>2266</v>
      </c>
      <c r="B52" s="408">
        <v>40940</v>
      </c>
      <c r="C52" s="406">
        <v>308</v>
      </c>
      <c r="D52" s="406">
        <v>163.87478362499996</v>
      </c>
      <c r="H52" s="232" t="s">
        <v>2374</v>
      </c>
      <c r="I52" s="210">
        <f>VLOOKUP(H52,'Well Survey WQ Data'!$A$5:$C$182,3,FALSE)</f>
        <v>1070</v>
      </c>
      <c r="J52" s="210">
        <v>669.73648587499986</v>
      </c>
      <c r="K52" s="210" t="str">
        <f t="shared" si="1"/>
        <v>&gt;500-1200</v>
      </c>
      <c r="L52" s="479" t="s">
        <v>7</v>
      </c>
    </row>
    <row r="53" spans="1:12" x14ac:dyDescent="0.25">
      <c r="A53" s="404" t="s">
        <v>2242</v>
      </c>
      <c r="B53" s="408">
        <v>40877</v>
      </c>
      <c r="C53" s="406">
        <v>826</v>
      </c>
      <c r="D53" s="406">
        <v>549.81441699999993</v>
      </c>
      <c r="H53" s="201" t="s">
        <v>2217</v>
      </c>
      <c r="I53" s="210">
        <f>VLOOKUP(H53,'Well Survey WQ Data'!$A$5:$C$182,3,FALSE)</f>
        <v>1059</v>
      </c>
      <c r="J53" s="210">
        <v>678.76591462500016</v>
      </c>
      <c r="K53" s="210" t="str">
        <f t="shared" si="1"/>
        <v>&gt;500-1200</v>
      </c>
      <c r="L53" s="479" t="s">
        <v>7</v>
      </c>
    </row>
    <row r="54" spans="1:12" x14ac:dyDescent="0.25">
      <c r="A54" s="404" t="s">
        <v>2317</v>
      </c>
      <c r="B54" s="408">
        <v>41164</v>
      </c>
      <c r="C54" s="406">
        <v>717</v>
      </c>
      <c r="D54" s="406">
        <v>502.68155999999988</v>
      </c>
      <c r="H54" s="232" t="s">
        <v>2340</v>
      </c>
      <c r="I54" s="210">
        <f>VLOOKUP(H54,'Well Survey WQ Data'!$A$5:$C$182,3,FALSE)</f>
        <v>4657</v>
      </c>
      <c r="J54" s="210">
        <v>3184.9651242499999</v>
      </c>
      <c r="K54" s="210" t="str">
        <f t="shared" si="1"/>
        <v>&gt;3000</v>
      </c>
      <c r="L54" s="479" t="s">
        <v>7</v>
      </c>
    </row>
    <row r="55" spans="1:12" x14ac:dyDescent="0.25">
      <c r="A55" s="404" t="s">
        <v>4106</v>
      </c>
      <c r="B55" s="408">
        <v>41716</v>
      </c>
      <c r="C55" s="406">
        <v>728.6</v>
      </c>
      <c r="D55" s="406">
        <v>393.15739329166672</v>
      </c>
      <c r="H55" s="381" t="s">
        <v>4229</v>
      </c>
      <c r="I55" s="210">
        <f>VLOOKUP(H55,'Well Survey WQ Data'!$A$5:$C$182,3,FALSE)</f>
        <v>1254</v>
      </c>
      <c r="J55" s="1">
        <v>721.029</v>
      </c>
      <c r="K55" s="210" t="str">
        <f t="shared" si="1"/>
        <v>&gt;500-1200</v>
      </c>
      <c r="L55" s="479" t="s">
        <v>7</v>
      </c>
    </row>
    <row r="56" spans="1:12" x14ac:dyDescent="0.25">
      <c r="A56" s="409" t="s">
        <v>4560</v>
      </c>
      <c r="B56" s="408">
        <v>40951</v>
      </c>
      <c r="C56" s="406">
        <v>520</v>
      </c>
      <c r="D56" s="406">
        <v>1852.0335467499999</v>
      </c>
      <c r="H56" s="382" t="s">
        <v>4231</v>
      </c>
      <c r="I56" s="210">
        <f>VLOOKUP(H56,'Well Survey WQ Data'!$A$5:$C$182,3,FALSE)</f>
        <v>1630</v>
      </c>
      <c r="J56" s="1">
        <v>1156.4960000000001</v>
      </c>
      <c r="K56" s="210" t="str">
        <f t="shared" si="1"/>
        <v>&gt;500-1200</v>
      </c>
      <c r="L56" s="479" t="s">
        <v>7</v>
      </c>
    </row>
    <row r="57" spans="1:12" x14ac:dyDescent="0.25">
      <c r="A57" s="404" t="s">
        <v>4108</v>
      </c>
      <c r="B57" s="408">
        <v>41719</v>
      </c>
      <c r="C57" s="406">
        <v>1044</v>
      </c>
      <c r="D57" s="406">
        <v>606.23805612499996</v>
      </c>
      <c r="H57" s="382" t="s">
        <v>4233</v>
      </c>
      <c r="I57" s="210">
        <f>VLOOKUP(H57,'Well Survey WQ Data'!$A$5:$C$182,3,FALSE)</f>
        <v>1814</v>
      </c>
      <c r="J57" s="1">
        <v>1198.9649999999999</v>
      </c>
      <c r="K57" s="210" t="str">
        <f t="shared" si="1"/>
        <v>&gt;500-1200</v>
      </c>
      <c r="L57" s="479" t="s">
        <v>7</v>
      </c>
    </row>
    <row r="58" spans="1:12" x14ac:dyDescent="0.25">
      <c r="A58" s="404" t="s">
        <v>2240</v>
      </c>
      <c r="B58" s="408" t="s">
        <v>4109</v>
      </c>
      <c r="C58" s="406">
        <v>570</v>
      </c>
      <c r="D58" s="406">
        <v>399.67534637499989</v>
      </c>
      <c r="H58" s="382" t="s">
        <v>4235</v>
      </c>
      <c r="I58" s="210">
        <f>VLOOKUP(H58,'Well Survey WQ Data'!$A$5:$C$182,3,FALSE)</f>
        <v>1896</v>
      </c>
      <c r="J58" s="1">
        <v>1229.48</v>
      </c>
      <c r="K58" s="210" t="str">
        <f t="shared" si="1"/>
        <v>&gt;1200-3000</v>
      </c>
      <c r="L58" s="479" t="s">
        <v>7</v>
      </c>
    </row>
    <row r="59" spans="1:12" x14ac:dyDescent="0.25">
      <c r="A59" s="404" t="s">
        <v>2252</v>
      </c>
      <c r="B59" s="408" t="s">
        <v>4110</v>
      </c>
      <c r="C59" s="406">
        <v>1231</v>
      </c>
      <c r="D59" s="406">
        <v>811.71255550000001</v>
      </c>
      <c r="H59" s="382" t="s">
        <v>4237</v>
      </c>
      <c r="I59" s="210">
        <f>VLOOKUP(H59,'Well Survey WQ Data'!$A$5:$C$182,3,FALSE)</f>
        <v>1228</v>
      </c>
      <c r="J59" s="1">
        <v>826.15499999999997</v>
      </c>
      <c r="K59" s="210" t="str">
        <f t="shared" si="1"/>
        <v>&gt;500-1200</v>
      </c>
      <c r="L59" s="479" t="s">
        <v>7</v>
      </c>
    </row>
    <row r="60" spans="1:12" x14ac:dyDescent="0.25">
      <c r="A60" s="404" t="s">
        <v>2294</v>
      </c>
      <c r="B60" s="408">
        <v>40895</v>
      </c>
      <c r="C60" s="406">
        <v>3136</v>
      </c>
      <c r="D60" s="406">
        <v>2509.4558324999998</v>
      </c>
      <c r="H60" s="382" t="s">
        <v>4239</v>
      </c>
      <c r="I60" s="210">
        <f>VLOOKUP(H60,'Well Survey WQ Data'!$A$5:$C$182,3,FALSE)</f>
        <v>2244</v>
      </c>
      <c r="J60" s="1">
        <v>1542.7210000000002</v>
      </c>
      <c r="K60" s="210" t="str">
        <f t="shared" si="1"/>
        <v>&gt;1200-3000</v>
      </c>
      <c r="L60" s="479" t="s">
        <v>7</v>
      </c>
    </row>
    <row r="61" spans="1:12" x14ac:dyDescent="0.25">
      <c r="A61" s="409" t="s">
        <v>4205</v>
      </c>
      <c r="B61" s="408" t="s">
        <v>4111</v>
      </c>
      <c r="C61" s="406">
        <v>1115</v>
      </c>
      <c r="D61" s="406">
        <v>775.92419912500009</v>
      </c>
      <c r="H61" s="382" t="s">
        <v>4241</v>
      </c>
      <c r="I61" s="210">
        <f>VLOOKUP(H61,'Well Survey WQ Data'!$A$5:$C$182,3,FALSE)</f>
        <v>1616</v>
      </c>
      <c r="J61" s="1">
        <v>845.25699999999995</v>
      </c>
      <c r="K61" s="210" t="str">
        <f t="shared" si="1"/>
        <v>&gt;500-1200</v>
      </c>
      <c r="L61" s="479" t="s">
        <v>7</v>
      </c>
    </row>
    <row r="62" spans="1:12" x14ac:dyDescent="0.25">
      <c r="A62" s="409" t="s">
        <v>4206</v>
      </c>
      <c r="B62" s="408">
        <v>41718</v>
      </c>
      <c r="C62" s="406">
        <v>1394</v>
      </c>
      <c r="D62" s="406">
        <v>887.6531017916667</v>
      </c>
      <c r="H62" s="382" t="s">
        <v>4243</v>
      </c>
      <c r="I62" s="210">
        <f>VLOOKUP(H62,'Well Survey WQ Data'!$A$5:$C$182,3,FALSE)</f>
        <v>2274</v>
      </c>
      <c r="J62" s="1">
        <v>1461.0129999999999</v>
      </c>
      <c r="K62" s="210" t="str">
        <f t="shared" si="1"/>
        <v>&gt;1200-3000</v>
      </c>
      <c r="L62" s="479" t="s">
        <v>7</v>
      </c>
    </row>
    <row r="63" spans="1:12" x14ac:dyDescent="0.25">
      <c r="A63" s="404" t="s">
        <v>2380</v>
      </c>
      <c r="B63" s="408">
        <v>41282</v>
      </c>
      <c r="C63" s="406">
        <v>2384</v>
      </c>
      <c r="D63" s="406">
        <v>1683.3932634999999</v>
      </c>
      <c r="H63" s="382" t="s">
        <v>4245</v>
      </c>
      <c r="I63" s="210">
        <f>VLOOKUP(H63,'Well Survey WQ Data'!$A$5:$C$182,3,FALSE)</f>
        <v>4180</v>
      </c>
      <c r="J63" s="1">
        <v>3312.6079999999997</v>
      </c>
      <c r="K63" s="210" t="str">
        <f t="shared" si="1"/>
        <v>&gt;3000</v>
      </c>
      <c r="L63" s="479" t="s">
        <v>7</v>
      </c>
    </row>
    <row r="64" spans="1:12" x14ac:dyDescent="0.25">
      <c r="A64" s="404" t="s">
        <v>2329</v>
      </c>
      <c r="B64" s="408">
        <v>40951</v>
      </c>
      <c r="C64" s="406">
        <v>2037</v>
      </c>
      <c r="D64" s="406">
        <v>1394.2426807500001</v>
      </c>
      <c r="H64" s="382" t="s">
        <v>4247</v>
      </c>
      <c r="I64" s="210">
        <f>VLOOKUP(H64,'Well Survey WQ Data'!$A$5:$C$182,3,FALSE)</f>
        <v>3851</v>
      </c>
      <c r="J64" s="1">
        <v>3270.8969999999999</v>
      </c>
      <c r="K64" s="210" t="str">
        <f t="shared" si="1"/>
        <v>&gt;3000</v>
      </c>
      <c r="L64" s="479" t="s">
        <v>7</v>
      </c>
    </row>
    <row r="65" spans="1:12" x14ac:dyDescent="0.25">
      <c r="A65" s="404" t="s">
        <v>2321</v>
      </c>
      <c r="B65" s="408">
        <v>41083</v>
      </c>
      <c r="C65" s="406">
        <v>966</v>
      </c>
      <c r="D65" s="406">
        <v>575.40857995833323</v>
      </c>
      <c r="H65" s="382" t="s">
        <v>4249</v>
      </c>
      <c r="I65" s="210">
        <f>VLOOKUP(H65,'Well Survey WQ Data'!$A$5:$C$182,3,FALSE)</f>
        <v>1545</v>
      </c>
      <c r="J65" s="1">
        <v>1128.1089999999999</v>
      </c>
      <c r="K65" s="210" t="str">
        <f t="shared" si="1"/>
        <v>&gt;500-1200</v>
      </c>
      <c r="L65" s="479" t="s">
        <v>7</v>
      </c>
    </row>
    <row r="66" spans="1:12" x14ac:dyDescent="0.25">
      <c r="A66" s="404" t="s">
        <v>4116</v>
      </c>
      <c r="B66" s="408">
        <v>40855</v>
      </c>
      <c r="C66" s="406">
        <v>233</v>
      </c>
      <c r="D66" s="406">
        <v>211.82513799999998</v>
      </c>
      <c r="H66" s="382" t="s">
        <v>4251</v>
      </c>
      <c r="I66" s="210">
        <f>VLOOKUP(H66,'Well Survey WQ Data'!$A$5:$C$182,3,FALSE)</f>
        <v>1257</v>
      </c>
      <c r="J66" s="1">
        <v>771.08400000000006</v>
      </c>
      <c r="K66" s="210" t="str">
        <f t="shared" si="1"/>
        <v>&gt;500-1200</v>
      </c>
      <c r="L66" s="479" t="s">
        <v>7</v>
      </c>
    </row>
    <row r="67" spans="1:12" x14ac:dyDescent="0.25">
      <c r="A67" s="404" t="s">
        <v>4118</v>
      </c>
      <c r="B67" s="408">
        <v>41714</v>
      </c>
      <c r="C67" s="406">
        <v>1644</v>
      </c>
      <c r="D67" s="406">
        <v>1020.5535474999999</v>
      </c>
      <c r="H67" s="382" t="s">
        <v>4253</v>
      </c>
      <c r="I67" s="210">
        <f>VLOOKUP(H67,'Well Survey WQ Data'!$A$5:$C$182,3,FALSE)</f>
        <v>2323</v>
      </c>
      <c r="J67" s="1">
        <v>1437.9290000000001</v>
      </c>
      <c r="K67" s="210" t="str">
        <f t="shared" si="1"/>
        <v>&gt;1200-3000</v>
      </c>
      <c r="L67" s="479" t="s">
        <v>7</v>
      </c>
    </row>
    <row r="68" spans="1:12" x14ac:dyDescent="0.25">
      <c r="A68" s="404" t="s">
        <v>4120</v>
      </c>
      <c r="B68" s="408">
        <v>41714</v>
      </c>
      <c r="C68" s="406">
        <v>1000</v>
      </c>
      <c r="D68" s="406">
        <v>605.05993808333335</v>
      </c>
      <c r="H68" s="382" t="s">
        <v>4255</v>
      </c>
      <c r="I68" s="210">
        <f>VLOOKUP(H68,'Well Survey WQ Data'!$A$5:$C$182,3,FALSE)</f>
        <v>1653</v>
      </c>
      <c r="J68" s="1">
        <v>1165.8610000000001</v>
      </c>
      <c r="K68" s="210" t="str">
        <f t="shared" si="1"/>
        <v>&gt;500-1200</v>
      </c>
      <c r="L68" s="479" t="s">
        <v>7</v>
      </c>
    </row>
    <row r="69" spans="1:12" x14ac:dyDescent="0.25">
      <c r="A69" s="404" t="s">
        <v>2386</v>
      </c>
      <c r="B69" s="408">
        <v>41306</v>
      </c>
      <c r="C69" s="406">
        <v>1655</v>
      </c>
      <c r="D69" s="406">
        <v>957.23801718749996</v>
      </c>
      <c r="H69" s="382" t="s">
        <v>4257</v>
      </c>
      <c r="I69" s="210">
        <f>VLOOKUP(H69,'Well Survey WQ Data'!$A$5:$C$182,3,FALSE)</f>
        <v>1101</v>
      </c>
      <c r="J69" s="1">
        <v>658.75000000000011</v>
      </c>
      <c r="K69" s="210" t="str">
        <f t="shared" ref="K69:K100" si="2">IF(J69&lt;=500,"&lt;=500",IF(J69&lt;=1200,"&gt;500-1200",IF(J69&lt;=3000,"&gt;1200-3000","&gt;3000")))</f>
        <v>&gt;500-1200</v>
      </c>
      <c r="L69" s="479" t="s">
        <v>7</v>
      </c>
    </row>
    <row r="70" spans="1:12" x14ac:dyDescent="0.25">
      <c r="A70" s="404" t="s">
        <v>2276</v>
      </c>
      <c r="B70" s="408">
        <v>40894</v>
      </c>
      <c r="C70" s="406">
        <v>880</v>
      </c>
      <c r="D70" s="406">
        <v>558.96262737500001</v>
      </c>
      <c r="H70" s="382" t="s">
        <v>4259</v>
      </c>
      <c r="I70" s="210">
        <f>VLOOKUP(H70,'Well Survey WQ Data'!$A$5:$C$182,3,FALSE)</f>
        <v>1295</v>
      </c>
      <c r="J70" s="1">
        <v>938.11799999999994</v>
      </c>
      <c r="K70" s="210" t="str">
        <f t="shared" si="2"/>
        <v>&gt;500-1200</v>
      </c>
      <c r="L70" s="479" t="s">
        <v>7</v>
      </c>
    </row>
    <row r="71" spans="1:12" x14ac:dyDescent="0.25">
      <c r="A71" s="404" t="s">
        <v>2358</v>
      </c>
      <c r="B71" s="408">
        <v>41293</v>
      </c>
      <c r="C71" s="406">
        <v>1044</v>
      </c>
      <c r="D71" s="406">
        <v>647.36974716666668</v>
      </c>
      <c r="H71" s="382" t="s">
        <v>4261</v>
      </c>
      <c r="I71" s="210">
        <f>VLOOKUP(H71,'Well Survey WQ Data'!$A$5:$C$182,3,FALSE)</f>
        <v>1573</v>
      </c>
      <c r="J71" s="1">
        <v>1081.9279999999999</v>
      </c>
      <c r="K71" s="210" t="str">
        <f t="shared" si="2"/>
        <v>&gt;500-1200</v>
      </c>
      <c r="L71" s="479" t="s">
        <v>7</v>
      </c>
    </row>
    <row r="72" spans="1:12" x14ac:dyDescent="0.25">
      <c r="A72" s="404" t="s">
        <v>2344</v>
      </c>
      <c r="B72" s="408">
        <v>41236</v>
      </c>
      <c r="C72" s="406">
        <v>883</v>
      </c>
      <c r="D72" s="406">
        <v>514.70491412499996</v>
      </c>
      <c r="H72" s="382" t="s">
        <v>4263</v>
      </c>
      <c r="I72" s="210">
        <f>VLOOKUP(H72,'Well Survey WQ Data'!$A$5:$C$182,3,FALSE)</f>
        <v>2048</v>
      </c>
      <c r="J72" s="1">
        <v>1273.2280000000001</v>
      </c>
      <c r="K72" s="210" t="str">
        <f t="shared" si="2"/>
        <v>&gt;1200-3000</v>
      </c>
      <c r="L72" s="479" t="s">
        <v>7</v>
      </c>
    </row>
    <row r="73" spans="1:12" x14ac:dyDescent="0.25">
      <c r="A73" s="404" t="s">
        <v>4122</v>
      </c>
      <c r="B73" s="408">
        <v>41713</v>
      </c>
      <c r="C73" s="406">
        <v>762.5</v>
      </c>
      <c r="D73" s="406">
        <v>433.70926379166667</v>
      </c>
      <c r="H73" s="382" t="s">
        <v>4265</v>
      </c>
      <c r="I73" s="210">
        <f>VLOOKUP(H73,'Well Survey WQ Data'!$A$5:$C$182,3,FALSE)</f>
        <v>2504</v>
      </c>
      <c r="J73" s="1">
        <v>1643.5259999999998</v>
      </c>
      <c r="K73" s="210" t="str">
        <f t="shared" si="2"/>
        <v>&gt;1200-3000</v>
      </c>
      <c r="L73" s="479" t="s">
        <v>7</v>
      </c>
    </row>
    <row r="74" spans="1:12" x14ac:dyDescent="0.25">
      <c r="A74" s="404" t="s">
        <v>4124</v>
      </c>
      <c r="B74" s="408">
        <v>40856</v>
      </c>
      <c r="C74" s="406">
        <v>169</v>
      </c>
      <c r="D74" s="406">
        <v>156.551496125</v>
      </c>
      <c r="H74" s="382" t="s">
        <v>4267</v>
      </c>
      <c r="I74" s="210">
        <f>VLOOKUP(H74,'Well Survey WQ Data'!$A$5:$C$182,3,FALSE)</f>
        <v>827</v>
      </c>
      <c r="J74" s="1">
        <v>493.53600000000006</v>
      </c>
      <c r="K74" s="210" t="str">
        <f t="shared" si="2"/>
        <v>&lt;=500</v>
      </c>
      <c r="L74" s="479" t="s">
        <v>7</v>
      </c>
    </row>
    <row r="75" spans="1:12" x14ac:dyDescent="0.25">
      <c r="A75" s="409" t="s">
        <v>4213</v>
      </c>
      <c r="B75" s="408">
        <v>41288</v>
      </c>
      <c r="C75" s="406">
        <v>1769</v>
      </c>
      <c r="D75" s="406">
        <v>1253.2144362083334</v>
      </c>
      <c r="H75" s="382" t="s">
        <v>4269</v>
      </c>
      <c r="I75" s="210">
        <f>VLOOKUP(H75,'Well Survey WQ Data'!$A$5:$C$182,3,FALSE)</f>
        <v>1398</v>
      </c>
      <c r="J75" s="1">
        <v>879.13300000000004</v>
      </c>
      <c r="K75" s="210" t="str">
        <f t="shared" si="2"/>
        <v>&gt;500-1200</v>
      </c>
      <c r="L75" s="479" t="s">
        <v>7</v>
      </c>
    </row>
    <row r="76" spans="1:12" x14ac:dyDescent="0.25">
      <c r="A76" s="409" t="s">
        <v>4214</v>
      </c>
      <c r="B76" s="408">
        <v>41705</v>
      </c>
      <c r="C76" s="406">
        <v>1772</v>
      </c>
      <c r="D76" s="406">
        <v>1326.9204017916666</v>
      </c>
      <c r="H76" s="201" t="s">
        <v>2270</v>
      </c>
      <c r="I76" s="210">
        <f>VLOOKUP(H76,'Well Survey WQ Data'!$A$5:$C$182,3,FALSE)</f>
        <v>1310</v>
      </c>
      <c r="J76" s="210">
        <v>950.64084324999999</v>
      </c>
      <c r="K76" s="210" t="str">
        <f t="shared" si="2"/>
        <v>&gt;500-1200</v>
      </c>
      <c r="L76" s="479" t="s">
        <v>1897</v>
      </c>
    </row>
    <row r="77" spans="1:12" x14ac:dyDescent="0.25">
      <c r="A77" s="409" t="s">
        <v>4215</v>
      </c>
      <c r="B77" s="408">
        <v>41097</v>
      </c>
      <c r="C77" s="406">
        <v>828</v>
      </c>
      <c r="D77" s="406">
        <v>502.30455874999996</v>
      </c>
      <c r="H77" s="232" t="s">
        <v>2372</v>
      </c>
      <c r="I77" s="210">
        <f>VLOOKUP(H77,'Well Survey WQ Data'!$A$5:$C$182,3,FALSE)</f>
        <v>2140</v>
      </c>
      <c r="J77" s="210">
        <v>1454.3391432083336</v>
      </c>
      <c r="K77" s="210" t="str">
        <f t="shared" si="2"/>
        <v>&gt;1200-3000</v>
      </c>
      <c r="L77" s="479" t="s">
        <v>1897</v>
      </c>
    </row>
    <row r="78" spans="1:12" x14ac:dyDescent="0.25">
      <c r="A78" s="409" t="s">
        <v>4216</v>
      </c>
      <c r="B78" s="408">
        <v>41718</v>
      </c>
      <c r="C78" s="406">
        <v>842</v>
      </c>
      <c r="D78" s="406">
        <v>498.32732091666668</v>
      </c>
      <c r="H78" s="232" t="s">
        <v>2356</v>
      </c>
      <c r="I78" s="210">
        <f>VLOOKUP(H78,'Well Survey WQ Data'!$A$5:$C$182,3,FALSE)</f>
        <v>353</v>
      </c>
      <c r="J78" s="210">
        <v>195.06175716666667</v>
      </c>
      <c r="K78" s="210" t="str">
        <f t="shared" si="2"/>
        <v>&lt;=500</v>
      </c>
      <c r="L78" s="479" t="s">
        <v>1897</v>
      </c>
    </row>
    <row r="79" spans="1:12" x14ac:dyDescent="0.25">
      <c r="A79" s="409" t="s">
        <v>4217</v>
      </c>
      <c r="B79" s="408">
        <v>41178</v>
      </c>
      <c r="C79" s="406">
        <v>641</v>
      </c>
      <c r="D79" s="406">
        <v>383.17889441666665</v>
      </c>
      <c r="H79" s="232" t="s">
        <v>2323</v>
      </c>
      <c r="I79" s="210">
        <f>VLOOKUP(H79,'Well Survey WQ Data'!$A$5:$C$182,3,FALSE)</f>
        <v>1330</v>
      </c>
      <c r="J79" s="210">
        <v>782.16641775000005</v>
      </c>
      <c r="K79" s="210" t="str">
        <f t="shared" si="2"/>
        <v>&gt;500-1200</v>
      </c>
      <c r="L79" s="479" t="s">
        <v>1897</v>
      </c>
    </row>
    <row r="80" spans="1:12" x14ac:dyDescent="0.25">
      <c r="A80" s="409" t="s">
        <v>4218</v>
      </c>
      <c r="B80" s="408">
        <v>41718</v>
      </c>
      <c r="C80" s="406">
        <v>653</v>
      </c>
      <c r="D80" s="406">
        <v>391.66253274999997</v>
      </c>
      <c r="H80" s="201" t="s">
        <v>2256</v>
      </c>
      <c r="I80" s="210">
        <f>VLOOKUP(H80,'Well Survey WQ Data'!$A$5:$C$182,3,FALSE)</f>
        <v>364</v>
      </c>
      <c r="J80" s="210">
        <v>814.58691737499998</v>
      </c>
      <c r="K80" s="210" t="str">
        <f t="shared" si="2"/>
        <v>&gt;500-1200</v>
      </c>
      <c r="L80" s="479" t="s">
        <v>1897</v>
      </c>
    </row>
    <row r="81" spans="1:12" x14ac:dyDescent="0.25">
      <c r="A81" s="404" t="s">
        <v>2260</v>
      </c>
      <c r="B81" s="408">
        <v>40937</v>
      </c>
      <c r="C81" s="406">
        <v>1045</v>
      </c>
      <c r="D81" s="406">
        <v>610.56648487500001</v>
      </c>
      <c r="H81" s="232" t="s">
        <v>2408</v>
      </c>
      <c r="I81" s="210">
        <f>VLOOKUP(H81,'Well Survey WQ Data'!$A$5:$C$182,3,FALSE)</f>
        <v>2254</v>
      </c>
      <c r="J81" s="210">
        <v>1525.1509485833335</v>
      </c>
      <c r="K81" s="210" t="str">
        <f t="shared" si="2"/>
        <v>&gt;1200-3000</v>
      </c>
      <c r="L81" s="479" t="s">
        <v>1897</v>
      </c>
    </row>
    <row r="82" spans="1:12" x14ac:dyDescent="0.25">
      <c r="A82" s="404" t="s">
        <v>4132</v>
      </c>
      <c r="B82" s="408"/>
      <c r="C82" s="406">
        <v>1059</v>
      </c>
      <c r="D82" s="406">
        <v>117.42421112500001</v>
      </c>
      <c r="H82" s="304" t="s">
        <v>4053</v>
      </c>
      <c r="I82" s="210">
        <f>VLOOKUP(H82,'Well Survey WQ Data'!$A$5:$C$182,3,FALSE)</f>
        <v>823</v>
      </c>
      <c r="J82" s="210">
        <v>475.62160641666674</v>
      </c>
      <c r="K82" s="210" t="str">
        <f t="shared" si="2"/>
        <v>&lt;=500</v>
      </c>
      <c r="L82" s="479" t="s">
        <v>1897</v>
      </c>
    </row>
    <row r="83" spans="1:12" x14ac:dyDescent="0.25">
      <c r="A83" s="404" t="s">
        <v>2306</v>
      </c>
      <c r="B83" s="408">
        <v>40933</v>
      </c>
      <c r="C83" s="406">
        <v>874</v>
      </c>
      <c r="D83" s="406">
        <v>527.15605812500007</v>
      </c>
      <c r="H83" s="201" t="s">
        <v>2250</v>
      </c>
      <c r="I83" s="210">
        <f>VLOOKUP(H83,'Well Survey WQ Data'!$A$5:$C$182,3,FALSE)</f>
        <v>1494</v>
      </c>
      <c r="J83" s="210">
        <v>1046.9332414166665</v>
      </c>
      <c r="K83" s="210" t="str">
        <f t="shared" si="2"/>
        <v>&gt;500-1200</v>
      </c>
      <c r="L83" s="479" t="s">
        <v>1897</v>
      </c>
    </row>
    <row r="84" spans="1:12" x14ac:dyDescent="0.25">
      <c r="A84" s="404" t="s">
        <v>2298</v>
      </c>
      <c r="B84" s="408">
        <v>40919</v>
      </c>
      <c r="C84" s="406">
        <v>5582</v>
      </c>
      <c r="D84" s="406">
        <v>1784.61353975</v>
      </c>
      <c r="H84" s="232" t="s">
        <v>2378</v>
      </c>
      <c r="I84" s="210">
        <f>VLOOKUP(H84,'Well Survey WQ Data'!$A$5:$C$182,3,FALSE)</f>
        <v>1541</v>
      </c>
      <c r="J84" s="210">
        <v>990.1799847499999</v>
      </c>
      <c r="K84" s="210" t="str">
        <f t="shared" si="2"/>
        <v>&gt;500-1200</v>
      </c>
      <c r="L84" s="479" t="s">
        <v>1897</v>
      </c>
    </row>
    <row r="85" spans="1:12" x14ac:dyDescent="0.25">
      <c r="A85" s="409" t="s">
        <v>4207</v>
      </c>
      <c r="B85" s="408" t="s">
        <v>4110</v>
      </c>
      <c r="C85" s="406">
        <v>2067</v>
      </c>
      <c r="D85" s="406">
        <v>1627.9016151249998</v>
      </c>
      <c r="H85" s="201" t="s">
        <v>2264</v>
      </c>
      <c r="I85" s="210">
        <f>VLOOKUP(H85,'Well Survey WQ Data'!$A$5:$C$182,3,FALSE)</f>
        <v>298</v>
      </c>
      <c r="J85" s="210">
        <v>497.56462937499992</v>
      </c>
      <c r="K85" s="210" t="str">
        <f t="shared" si="2"/>
        <v>&lt;=500</v>
      </c>
      <c r="L85" s="479" t="s">
        <v>1897</v>
      </c>
    </row>
    <row r="86" spans="1:12" x14ac:dyDescent="0.25">
      <c r="A86" s="409" t="s">
        <v>4208</v>
      </c>
      <c r="B86" s="408">
        <v>41712</v>
      </c>
      <c r="C86" s="406">
        <v>2422</v>
      </c>
      <c r="D86" s="406">
        <v>1639.8465016249997</v>
      </c>
      <c r="H86" s="232" t="s">
        <v>2400</v>
      </c>
      <c r="I86" s="210">
        <f>VLOOKUP(H86,'Well Survey WQ Data'!$A$5:$C$182,3,FALSE)</f>
        <v>1834</v>
      </c>
      <c r="J86" s="210">
        <v>1164.1088572083336</v>
      </c>
      <c r="K86" s="210" t="str">
        <f t="shared" si="2"/>
        <v>&gt;500-1200</v>
      </c>
      <c r="L86" s="479" t="s">
        <v>1897</v>
      </c>
    </row>
    <row r="87" spans="1:12" x14ac:dyDescent="0.25">
      <c r="A87" s="404" t="s">
        <v>4136</v>
      </c>
      <c r="B87" s="408">
        <v>41716</v>
      </c>
      <c r="C87" s="406">
        <v>1715</v>
      </c>
      <c r="D87" s="406">
        <v>1019.2357769583333</v>
      </c>
      <c r="H87" s="232" t="s">
        <v>2278</v>
      </c>
      <c r="I87" s="210">
        <f>VLOOKUP(H87,'Well Survey WQ Data'!$A$5:$C$182,3,FALSE)</f>
        <v>1744</v>
      </c>
      <c r="J87" s="210">
        <v>1187.79183975</v>
      </c>
      <c r="K87" s="210" t="str">
        <f t="shared" si="2"/>
        <v>&gt;500-1200</v>
      </c>
      <c r="L87" s="479" t="s">
        <v>1897</v>
      </c>
    </row>
    <row r="88" spans="1:12" x14ac:dyDescent="0.25">
      <c r="A88" s="404" t="s">
        <v>2308</v>
      </c>
      <c r="B88" s="408">
        <v>40881</v>
      </c>
      <c r="C88" s="406">
        <v>3374</v>
      </c>
      <c r="D88" s="406">
        <v>2478.9606702499996</v>
      </c>
      <c r="H88" s="205" t="s">
        <v>2300</v>
      </c>
      <c r="I88" s="210">
        <f>VLOOKUP(H88,'Well Survey WQ Data'!$A$5:$C$182,3,FALSE)</f>
        <v>1076</v>
      </c>
      <c r="J88" s="210">
        <v>708.6816970000001</v>
      </c>
      <c r="K88" s="210" t="str">
        <f t="shared" si="2"/>
        <v>&gt;500-1200</v>
      </c>
      <c r="L88" s="479" t="s">
        <v>1897</v>
      </c>
    </row>
    <row r="89" spans="1:12" x14ac:dyDescent="0.25">
      <c r="A89" s="404" t="s">
        <v>2313</v>
      </c>
      <c r="B89" s="408">
        <v>41099</v>
      </c>
      <c r="C89" s="406">
        <v>1035</v>
      </c>
      <c r="D89" s="406">
        <v>360.89268079166663</v>
      </c>
      <c r="H89" s="201" t="s">
        <v>2319</v>
      </c>
      <c r="I89" s="210">
        <f>VLOOKUP(H89,'Well Survey WQ Data'!$A$5:$C$182,3,FALSE)</f>
        <v>1523</v>
      </c>
      <c r="J89" s="210">
        <v>964.22076887499998</v>
      </c>
      <c r="K89" s="210" t="str">
        <f t="shared" si="2"/>
        <v>&gt;500-1200</v>
      </c>
      <c r="L89" s="479" t="s">
        <v>1897</v>
      </c>
    </row>
    <row r="90" spans="1:12" x14ac:dyDescent="0.25">
      <c r="A90" s="404" t="s">
        <v>4137</v>
      </c>
      <c r="B90" s="408">
        <v>41289</v>
      </c>
      <c r="C90" s="406">
        <v>2123</v>
      </c>
      <c r="D90" s="406">
        <v>1563.8597943333336</v>
      </c>
      <c r="H90" s="304" t="s">
        <v>4070</v>
      </c>
      <c r="I90" s="210">
        <f>VLOOKUP(H90,'Well Survey WQ Data'!$A$5:$C$182,3,FALSE)</f>
        <v>890</v>
      </c>
      <c r="J90" s="210">
        <v>537.43787070833332</v>
      </c>
      <c r="K90" s="210" t="str">
        <f t="shared" si="2"/>
        <v>&gt;500-1200</v>
      </c>
      <c r="L90" s="479" t="s">
        <v>1897</v>
      </c>
    </row>
    <row r="91" spans="1:12" x14ac:dyDescent="0.25">
      <c r="A91" s="404" t="s">
        <v>2348</v>
      </c>
      <c r="B91" s="408"/>
      <c r="C91" s="406">
        <v>1423</v>
      </c>
      <c r="D91" s="406">
        <v>989.40979783333319</v>
      </c>
      <c r="H91" s="304" t="s">
        <v>4104</v>
      </c>
      <c r="I91" s="210">
        <f>VLOOKUP(H91,'Well Survey WQ Data'!$A$5:$C$182,3,FALSE)</f>
        <v>2834</v>
      </c>
      <c r="J91" s="210">
        <v>1827.3845654166666</v>
      </c>
      <c r="K91" s="210" t="str">
        <f t="shared" si="2"/>
        <v>&gt;1200-3000</v>
      </c>
      <c r="L91" s="479" t="s">
        <v>1897</v>
      </c>
    </row>
    <row r="92" spans="1:12" x14ac:dyDescent="0.25">
      <c r="A92" s="404" t="s">
        <v>2388</v>
      </c>
      <c r="B92" s="408">
        <v>41336</v>
      </c>
      <c r="C92" s="406">
        <v>2418</v>
      </c>
      <c r="D92" s="406">
        <v>1769.050912125</v>
      </c>
      <c r="H92" s="201" t="s">
        <v>2266</v>
      </c>
      <c r="I92" s="210">
        <f>VLOOKUP(H92,'Well Survey WQ Data'!$A$5:$C$182,3,FALSE)</f>
        <v>308</v>
      </c>
      <c r="J92" s="210">
        <v>163.87478362499996</v>
      </c>
      <c r="K92" s="210" t="str">
        <f t="shared" si="2"/>
        <v>&lt;=500</v>
      </c>
      <c r="L92" s="479" t="s">
        <v>1897</v>
      </c>
    </row>
    <row r="93" spans="1:12" x14ac:dyDescent="0.25">
      <c r="A93" s="409" t="s">
        <v>4209</v>
      </c>
      <c r="B93" s="408">
        <v>40941</v>
      </c>
      <c r="C93" s="406">
        <v>1119</v>
      </c>
      <c r="D93" s="406">
        <v>769.19048437499998</v>
      </c>
      <c r="H93" s="201" t="s">
        <v>2242</v>
      </c>
      <c r="I93" s="210">
        <f>VLOOKUP(H93,'Well Survey WQ Data'!$A$5:$C$182,3,FALSE)</f>
        <v>826</v>
      </c>
      <c r="J93" s="210">
        <v>549.81441699999993</v>
      </c>
      <c r="K93" s="210" t="str">
        <f t="shared" si="2"/>
        <v>&gt;500-1200</v>
      </c>
      <c r="L93" s="479" t="s">
        <v>1897</v>
      </c>
    </row>
    <row r="94" spans="1:12" x14ac:dyDescent="0.25">
      <c r="A94" s="409" t="s">
        <v>4210</v>
      </c>
      <c r="B94" s="408">
        <v>41719</v>
      </c>
      <c r="C94" s="406">
        <v>1200</v>
      </c>
      <c r="D94" s="406">
        <v>746.47169874999986</v>
      </c>
      <c r="H94" s="232" t="s">
        <v>2317</v>
      </c>
      <c r="I94" s="210">
        <f>VLOOKUP(H94,'Well Survey WQ Data'!$A$5:$C$182,3,FALSE)</f>
        <v>717</v>
      </c>
      <c r="J94" s="210">
        <v>502.68155999999988</v>
      </c>
      <c r="K94" s="210" t="str">
        <f t="shared" si="2"/>
        <v>&gt;500-1200</v>
      </c>
      <c r="L94" s="479" t="s">
        <v>1897</v>
      </c>
    </row>
    <row r="95" spans="1:12" x14ac:dyDescent="0.25">
      <c r="A95" s="404" t="s">
        <v>2362</v>
      </c>
      <c r="B95" s="408">
        <v>41316</v>
      </c>
      <c r="C95" s="406">
        <v>4449</v>
      </c>
      <c r="D95" s="406">
        <v>3220.7709253333328</v>
      </c>
      <c r="H95" s="304" t="s">
        <v>4106</v>
      </c>
      <c r="I95" s="210">
        <f>VLOOKUP(H95,'Well Survey WQ Data'!$A$5:$C$182,3,FALSE)</f>
        <v>728.6</v>
      </c>
      <c r="J95" s="210">
        <v>393.15739329166672</v>
      </c>
      <c r="K95" s="210" t="str">
        <f t="shared" si="2"/>
        <v>&lt;=500</v>
      </c>
      <c r="L95" s="479" t="s">
        <v>1897</v>
      </c>
    </row>
    <row r="96" spans="1:12" x14ac:dyDescent="0.25">
      <c r="A96" s="409" t="s">
        <v>4211</v>
      </c>
      <c r="B96" s="408">
        <v>41316</v>
      </c>
      <c r="C96" s="406">
        <v>4468</v>
      </c>
      <c r="D96" s="406">
        <v>3348.135789583333</v>
      </c>
      <c r="H96" s="201" t="s">
        <v>2240</v>
      </c>
      <c r="I96" s="210">
        <f>VLOOKUP(H96,'Well Survey WQ Data'!$A$5:$C$182,3,FALSE)</f>
        <v>570</v>
      </c>
      <c r="J96" s="210">
        <v>399.67534637499989</v>
      </c>
      <c r="K96" s="210" t="str">
        <f t="shared" si="2"/>
        <v>&lt;=500</v>
      </c>
      <c r="L96" s="479" t="s">
        <v>1897</v>
      </c>
    </row>
    <row r="97" spans="1:12" x14ac:dyDescent="0.25">
      <c r="A97" s="409" t="s">
        <v>4212</v>
      </c>
      <c r="B97" s="408">
        <v>41715</v>
      </c>
      <c r="C97" s="406">
        <v>4505</v>
      </c>
      <c r="D97" s="406">
        <v>3348.4191931249998</v>
      </c>
      <c r="H97" s="232" t="s">
        <v>2321</v>
      </c>
      <c r="I97" s="210">
        <f>VLOOKUP(H97,'Well Survey WQ Data'!$A$5:$C$182,3,FALSE)</f>
        <v>966</v>
      </c>
      <c r="J97" s="210">
        <v>575.40857995833323</v>
      </c>
      <c r="K97" s="210" t="str">
        <f t="shared" si="2"/>
        <v>&gt;500-1200</v>
      </c>
      <c r="L97" s="479" t="s">
        <v>1897</v>
      </c>
    </row>
    <row r="98" spans="1:12" x14ac:dyDescent="0.25">
      <c r="A98" s="409" t="s">
        <v>4219</v>
      </c>
      <c r="B98" s="408">
        <v>41287</v>
      </c>
      <c r="C98" s="406">
        <v>3990</v>
      </c>
      <c r="D98" s="406">
        <v>2696.4106118750001</v>
      </c>
      <c r="H98" s="304" t="s">
        <v>4118</v>
      </c>
      <c r="I98" s="210">
        <f>VLOOKUP(H98,'Well Survey WQ Data'!$A$5:$C$182,3,FALSE)</f>
        <v>1644</v>
      </c>
      <c r="J98" s="210">
        <v>1020.5535474999999</v>
      </c>
      <c r="K98" s="210" t="str">
        <f t="shared" si="2"/>
        <v>&gt;500-1200</v>
      </c>
      <c r="L98" s="479" t="s">
        <v>1897</v>
      </c>
    </row>
    <row r="99" spans="1:12" x14ac:dyDescent="0.25">
      <c r="A99" s="409" t="s">
        <v>4220</v>
      </c>
      <c r="B99" s="408">
        <v>41711</v>
      </c>
      <c r="C99" s="406">
        <v>4046</v>
      </c>
      <c r="D99" s="406">
        <v>3028.9033458333333</v>
      </c>
      <c r="H99" s="304" t="s">
        <v>4120</v>
      </c>
      <c r="I99" s="210">
        <f>VLOOKUP(H99,'Well Survey WQ Data'!$A$5:$C$182,3,FALSE)</f>
        <v>1000</v>
      </c>
      <c r="J99" s="210">
        <v>605.05993808333335</v>
      </c>
      <c r="K99" s="210" t="str">
        <f t="shared" si="2"/>
        <v>&gt;500-1200</v>
      </c>
      <c r="L99" s="479" t="s">
        <v>1897</v>
      </c>
    </row>
    <row r="100" spans="1:12" x14ac:dyDescent="0.25">
      <c r="A100" s="404" t="s">
        <v>2254</v>
      </c>
      <c r="B100" s="408">
        <v>40877</v>
      </c>
      <c r="C100" s="406">
        <v>327</v>
      </c>
      <c r="D100" s="406">
        <v>228.47706687499993</v>
      </c>
      <c r="H100" s="268" t="s">
        <v>2276</v>
      </c>
      <c r="I100" s="210">
        <f>VLOOKUP(H100,'Well Survey WQ Data'!$A$5:$C$182,3,FALSE)</f>
        <v>880</v>
      </c>
      <c r="J100" s="210">
        <v>558.96262737500001</v>
      </c>
      <c r="K100" s="210" t="str">
        <f t="shared" si="2"/>
        <v>&gt;500-1200</v>
      </c>
      <c r="L100" s="479" t="s">
        <v>1897</v>
      </c>
    </row>
    <row r="101" spans="1:12" x14ac:dyDescent="0.25">
      <c r="A101" s="404" t="s">
        <v>2280</v>
      </c>
      <c r="B101" s="408">
        <v>40937</v>
      </c>
      <c r="C101" s="406">
        <v>903</v>
      </c>
      <c r="D101" s="406">
        <v>514.59205762499994</v>
      </c>
      <c r="H101" s="201" t="s">
        <v>2358</v>
      </c>
      <c r="I101" s="210">
        <f>VLOOKUP(H101,'Well Survey WQ Data'!$A$5:$C$182,3,FALSE)</f>
        <v>1044</v>
      </c>
      <c r="J101" s="210">
        <v>647.36974716666668</v>
      </c>
      <c r="K101" s="210" t="str">
        <f t="shared" ref="K101:K127" si="3">IF(J101&lt;=500,"&lt;=500",IF(J101&lt;=1200,"&gt;500-1200",IF(J101&lt;=3000,"&gt;1200-3000","&gt;3000")))</f>
        <v>&gt;500-1200</v>
      </c>
      <c r="L101" s="479" t="s">
        <v>1897</v>
      </c>
    </row>
    <row r="102" spans="1:12" x14ac:dyDescent="0.25">
      <c r="A102" s="404" t="s">
        <v>2262</v>
      </c>
      <c r="B102" s="408">
        <v>40951</v>
      </c>
      <c r="C102" s="406">
        <v>308</v>
      </c>
      <c r="D102" s="406">
        <v>2295.3208387499999</v>
      </c>
      <c r="H102" s="304" t="s">
        <v>4122</v>
      </c>
      <c r="I102" s="210">
        <f>VLOOKUP(H102,'Well Survey WQ Data'!$A$5:$C$182,3,FALSE)</f>
        <v>762.5</v>
      </c>
      <c r="J102" s="210">
        <v>433.70926379166667</v>
      </c>
      <c r="K102" s="210" t="str">
        <f t="shared" si="3"/>
        <v>&lt;=500</v>
      </c>
      <c r="L102" s="479" t="s">
        <v>1897</v>
      </c>
    </row>
    <row r="103" spans="1:12" x14ac:dyDescent="0.25">
      <c r="A103" s="404" t="s">
        <v>2384</v>
      </c>
      <c r="B103" s="408">
        <v>41302</v>
      </c>
      <c r="C103" s="406">
        <v>2722</v>
      </c>
      <c r="D103" s="406">
        <v>1792.7288269999997</v>
      </c>
      <c r="H103" s="268" t="s">
        <v>2260</v>
      </c>
      <c r="I103" s="210">
        <f>VLOOKUP(H103,'Well Survey WQ Data'!$A$5:$C$182,3,FALSE)</f>
        <v>1045</v>
      </c>
      <c r="J103" s="210">
        <v>610.56648487500001</v>
      </c>
      <c r="K103" s="210" t="str">
        <f t="shared" si="3"/>
        <v>&gt;500-1200</v>
      </c>
      <c r="L103" s="479" t="s">
        <v>1897</v>
      </c>
    </row>
    <row r="104" spans="1:12" x14ac:dyDescent="0.25">
      <c r="A104" s="404" t="s">
        <v>2364</v>
      </c>
      <c r="B104" s="408">
        <v>41302</v>
      </c>
      <c r="C104" s="406">
        <v>3157</v>
      </c>
      <c r="D104" s="406">
        <v>2246.3984314583331</v>
      </c>
      <c r="H104" s="201" t="s">
        <v>2306</v>
      </c>
      <c r="I104" s="210">
        <f>VLOOKUP(H104,'Well Survey WQ Data'!$A$5:$C$182,3,FALSE)</f>
        <v>874</v>
      </c>
      <c r="J104" s="210">
        <v>527.15605812500007</v>
      </c>
      <c r="K104" s="210" t="str">
        <f t="shared" si="3"/>
        <v>&gt;500-1200</v>
      </c>
      <c r="L104" s="479" t="s">
        <v>1897</v>
      </c>
    </row>
    <row r="105" spans="1:12" x14ac:dyDescent="0.25">
      <c r="A105" s="409" t="s">
        <v>4221</v>
      </c>
      <c r="B105" s="408">
        <v>41291</v>
      </c>
      <c r="C105" s="406">
        <v>3115</v>
      </c>
      <c r="D105" s="406">
        <v>2140.4938297500003</v>
      </c>
      <c r="H105" s="304" t="s">
        <v>4136</v>
      </c>
      <c r="I105" s="210">
        <f>VLOOKUP(H105,'Well Survey WQ Data'!$A$5:$C$182,3,FALSE)</f>
        <v>1715</v>
      </c>
      <c r="J105" s="210">
        <v>1019.2357769583333</v>
      </c>
      <c r="K105" s="210" t="str">
        <f t="shared" si="3"/>
        <v>&gt;500-1200</v>
      </c>
      <c r="L105" s="479" t="s">
        <v>1897</v>
      </c>
    </row>
    <row r="106" spans="1:12" x14ac:dyDescent="0.25">
      <c r="A106" s="409" t="s">
        <v>4222</v>
      </c>
      <c r="B106" s="408">
        <v>41715</v>
      </c>
      <c r="C106" s="406">
        <v>3172</v>
      </c>
      <c r="D106" s="406">
        <v>2085.5883347916661</v>
      </c>
      <c r="H106" s="269" t="s">
        <v>2313</v>
      </c>
      <c r="I106" s="210">
        <f>VLOOKUP(H106,'Well Survey WQ Data'!$A$5:$C$182,3,FALSE)</f>
        <v>1035</v>
      </c>
      <c r="J106" s="210">
        <v>360.89268079166663</v>
      </c>
      <c r="K106" s="210" t="str">
        <f t="shared" si="3"/>
        <v>&lt;=500</v>
      </c>
      <c r="L106" s="479" t="s">
        <v>1897</v>
      </c>
    </row>
    <row r="107" spans="1:12" x14ac:dyDescent="0.25">
      <c r="A107" s="404" t="s">
        <v>2338</v>
      </c>
      <c r="B107" s="408">
        <v>41208</v>
      </c>
      <c r="C107" s="406">
        <v>1706</v>
      </c>
      <c r="D107" s="406">
        <v>1139.39927025</v>
      </c>
      <c r="H107" s="232" t="s">
        <v>2268</v>
      </c>
      <c r="I107" s="210">
        <f>VLOOKUP(H107,'Well Survey WQ Data'!$A$5:$C$182,3,FALSE)</f>
        <v>1159.5</v>
      </c>
      <c r="J107" s="210">
        <v>757.83109156249998</v>
      </c>
      <c r="K107" s="210" t="str">
        <f t="shared" si="3"/>
        <v>&gt;500-1200</v>
      </c>
      <c r="L107" s="479" t="s">
        <v>1897</v>
      </c>
    </row>
    <row r="108" spans="1:12" x14ac:dyDescent="0.25">
      <c r="A108" s="404" t="s">
        <v>2346</v>
      </c>
      <c r="B108" s="408">
        <v>41289</v>
      </c>
      <c r="C108" s="406">
        <v>1296</v>
      </c>
      <c r="D108" s="406">
        <v>859.83572445833317</v>
      </c>
      <c r="H108" s="232" t="s">
        <v>2362</v>
      </c>
      <c r="I108" s="210">
        <f>VLOOKUP(H108,'Well Survey WQ Data'!$A$5:$C$182,3,FALSE)</f>
        <v>4449</v>
      </c>
      <c r="J108" s="210">
        <v>3220.7709253333328</v>
      </c>
      <c r="K108" s="210" t="str">
        <f t="shared" si="3"/>
        <v>&gt;3000</v>
      </c>
      <c r="L108" s="479" t="s">
        <v>1897</v>
      </c>
    </row>
    <row r="109" spans="1:12" x14ac:dyDescent="0.25">
      <c r="A109" s="404" t="s">
        <v>2336</v>
      </c>
      <c r="B109" s="408">
        <v>41180</v>
      </c>
      <c r="C109" s="406">
        <v>919</v>
      </c>
      <c r="D109" s="406">
        <v>571.92425154166665</v>
      </c>
      <c r="H109" s="201" t="s">
        <v>2360</v>
      </c>
      <c r="I109" s="210">
        <f>VLOOKUP(H109,'Well Survey WQ Data'!$A$5:$C$182,3,FALSE)</f>
        <v>4486.5</v>
      </c>
      <c r="J109" s="210">
        <v>3348.2774913541662</v>
      </c>
      <c r="K109" s="210" t="str">
        <f t="shared" si="3"/>
        <v>&gt;3000</v>
      </c>
      <c r="L109" s="479" t="s">
        <v>1897</v>
      </c>
    </row>
    <row r="110" spans="1:12" x14ac:dyDescent="0.25">
      <c r="A110" s="404" t="s">
        <v>2390</v>
      </c>
      <c r="B110" s="408">
        <v>41293</v>
      </c>
      <c r="C110" s="406">
        <v>1514</v>
      </c>
      <c r="D110" s="406">
        <v>965.18036233333328</v>
      </c>
      <c r="H110" s="268" t="s">
        <v>2254</v>
      </c>
      <c r="I110" s="210">
        <f>VLOOKUP(H110,'Well Survey WQ Data'!$A$5:$C$182,3,FALSE)</f>
        <v>327</v>
      </c>
      <c r="J110" s="210">
        <v>228.47706687499993</v>
      </c>
      <c r="K110" s="210" t="str">
        <f t="shared" si="3"/>
        <v>&lt;=500</v>
      </c>
      <c r="L110" s="479" t="s">
        <v>1897</v>
      </c>
    </row>
    <row r="111" spans="1:12" x14ac:dyDescent="0.25">
      <c r="A111" s="404" t="s">
        <v>4144</v>
      </c>
      <c r="B111" s="408">
        <v>41340</v>
      </c>
      <c r="C111" s="406">
        <v>3243</v>
      </c>
      <c r="D111" s="406">
        <v>3111.2086603333332</v>
      </c>
      <c r="H111" s="201" t="s">
        <v>2280</v>
      </c>
      <c r="I111" s="210">
        <f>VLOOKUP(H111,'Well Survey WQ Data'!$A$5:$C$182,3,FALSE)</f>
        <v>903</v>
      </c>
      <c r="J111" s="210">
        <v>514.59205762499994</v>
      </c>
      <c r="K111" s="210" t="str">
        <f t="shared" si="3"/>
        <v>&gt;500-1200</v>
      </c>
      <c r="L111" s="479" t="s">
        <v>1897</v>
      </c>
    </row>
    <row r="112" spans="1:12" x14ac:dyDescent="0.25">
      <c r="A112" s="404" t="s">
        <v>4146</v>
      </c>
      <c r="B112" s="408">
        <v>41340</v>
      </c>
      <c r="C112" s="406">
        <v>3206</v>
      </c>
      <c r="D112" s="406">
        <v>2817.7719198750001</v>
      </c>
      <c r="H112" s="201" t="s">
        <v>2368</v>
      </c>
      <c r="I112" s="210">
        <f>VLOOKUP(H112,'Well Survey WQ Data'!$A$5:$C$182,3,FALSE)</f>
        <v>3143.5</v>
      </c>
      <c r="J112" s="210">
        <v>2113.0410822708332</v>
      </c>
      <c r="K112" s="210" t="str">
        <f t="shared" si="3"/>
        <v>&gt;1200-3000</v>
      </c>
      <c r="L112" s="479" t="s">
        <v>1897</v>
      </c>
    </row>
    <row r="113" spans="1:12" x14ac:dyDescent="0.25">
      <c r="A113" s="404" t="s">
        <v>4148</v>
      </c>
      <c r="B113" s="408">
        <v>41340</v>
      </c>
      <c r="C113" s="406">
        <v>3548</v>
      </c>
      <c r="D113" s="406">
        <v>2849.0763700833336</v>
      </c>
      <c r="H113" s="201" t="s">
        <v>2336</v>
      </c>
      <c r="I113" s="210">
        <f>VLOOKUP(H113,'Well Survey WQ Data'!$A$5:$C$182,3,FALSE)</f>
        <v>919</v>
      </c>
      <c r="J113" s="210">
        <v>571.92425154166665</v>
      </c>
      <c r="K113" s="210" t="str">
        <f t="shared" si="3"/>
        <v>&gt;500-1200</v>
      </c>
      <c r="L113" s="205" t="s">
        <v>1897</v>
      </c>
    </row>
    <row r="114" spans="1:12" x14ac:dyDescent="0.25">
      <c r="A114" s="404" t="s">
        <v>4150</v>
      </c>
      <c r="B114" s="408">
        <v>41672</v>
      </c>
      <c r="C114" s="406">
        <v>2143</v>
      </c>
      <c r="D114" s="406">
        <v>1514.8907871666668</v>
      </c>
      <c r="H114" s="201" t="s">
        <v>2390</v>
      </c>
      <c r="I114" s="210">
        <f>VLOOKUP(H114,'Well Survey WQ Data'!$A$5:$C$182,3,FALSE)</f>
        <v>1514</v>
      </c>
      <c r="J114" s="210">
        <v>965.18036233333328</v>
      </c>
      <c r="K114" s="210" t="str">
        <f t="shared" si="3"/>
        <v>&gt;500-1200</v>
      </c>
      <c r="L114" s="479" t="s">
        <v>1897</v>
      </c>
    </row>
    <row r="115" spans="1:12" x14ac:dyDescent="0.25">
      <c r="A115" s="404" t="s">
        <v>2354</v>
      </c>
      <c r="B115" s="408">
        <v>41321</v>
      </c>
      <c r="C115" s="406">
        <v>1754</v>
      </c>
      <c r="D115" s="406">
        <v>1025.4247461666669</v>
      </c>
      <c r="H115" s="269" t="s">
        <v>2282</v>
      </c>
      <c r="I115" s="210">
        <f>VLOOKUP(H115,'Well Survey WQ Data'!$A$5:$C$182,3,FALSE)</f>
        <v>3215.5</v>
      </c>
      <c r="J115" s="210">
        <v>2936.521187958333</v>
      </c>
      <c r="K115" s="210" t="str">
        <f t="shared" si="3"/>
        <v>&gt;1200-3000</v>
      </c>
      <c r="L115" s="479" t="s">
        <v>1897</v>
      </c>
    </row>
    <row r="116" spans="1:12" x14ac:dyDescent="0.25">
      <c r="A116" s="404" t="s">
        <v>4156</v>
      </c>
      <c r="B116" s="408">
        <v>41651</v>
      </c>
      <c r="C116" s="406">
        <v>1378</v>
      </c>
      <c r="D116" s="406">
        <v>791.8752598333333</v>
      </c>
      <c r="H116" s="232" t="s">
        <v>2382</v>
      </c>
      <c r="I116" s="210">
        <f>VLOOKUP(H116,'Well Survey WQ Data'!$A$5:$C$182,3,FALSE)</f>
        <v>427</v>
      </c>
      <c r="J116" s="210">
        <v>264.29918741666665</v>
      </c>
      <c r="K116" s="210" t="str">
        <f t="shared" si="3"/>
        <v>&lt;=500</v>
      </c>
      <c r="L116" s="479" t="s">
        <v>1897</v>
      </c>
    </row>
    <row r="117" spans="1:12" x14ac:dyDescent="0.25">
      <c r="A117" s="409" t="s">
        <v>4223</v>
      </c>
      <c r="B117" s="408">
        <v>40937</v>
      </c>
      <c r="C117" s="406">
        <v>3640</v>
      </c>
      <c r="D117" s="406">
        <v>2845.7663391250003</v>
      </c>
      <c r="H117" s="304" t="s">
        <v>4166</v>
      </c>
      <c r="I117" s="210">
        <f>VLOOKUP(H117,'Well Survey WQ Data'!$A$5:$C$182,3,FALSE)</f>
        <v>765</v>
      </c>
      <c r="J117" s="210">
        <v>433.38362079166671</v>
      </c>
      <c r="K117" s="210" t="str">
        <f t="shared" si="3"/>
        <v>&lt;=500</v>
      </c>
      <c r="L117" s="479" t="s">
        <v>1897</v>
      </c>
    </row>
    <row r="118" spans="1:12" x14ac:dyDescent="0.25">
      <c r="A118" s="409" t="s">
        <v>4224</v>
      </c>
      <c r="B118" s="408">
        <v>41719</v>
      </c>
      <c r="C118" s="406">
        <v>3608</v>
      </c>
      <c r="D118" s="406">
        <v>2825.5131234999994</v>
      </c>
      <c r="H118" s="304" t="s">
        <v>4168</v>
      </c>
      <c r="I118" s="210">
        <f>VLOOKUP(H118,'Well Survey WQ Data'!$A$5:$C$182,3,FALSE)</f>
        <v>815</v>
      </c>
      <c r="J118" s="210">
        <v>440.51729645833331</v>
      </c>
      <c r="K118" s="210" t="str">
        <f t="shared" si="3"/>
        <v>&lt;=500</v>
      </c>
      <c r="L118" s="479" t="s">
        <v>1897</v>
      </c>
    </row>
    <row r="119" spans="1:12" x14ac:dyDescent="0.25">
      <c r="A119" s="409" t="s">
        <v>4558</v>
      </c>
      <c r="B119" s="408">
        <v>40919</v>
      </c>
      <c r="C119" s="406">
        <v>1689</v>
      </c>
      <c r="D119" s="406">
        <v>1038.7242637499999</v>
      </c>
      <c r="H119" s="201" t="s">
        <v>2238</v>
      </c>
      <c r="I119" s="210">
        <f>VLOOKUP(H119,'Well Survey WQ Data'!$A$5:$C$182,3,FALSE)</f>
        <v>807</v>
      </c>
      <c r="J119" s="210">
        <v>609.84963037499995</v>
      </c>
      <c r="K119" s="210" t="str">
        <f t="shared" si="3"/>
        <v>&gt;500-1200</v>
      </c>
      <c r="L119" s="479" t="s">
        <v>1897</v>
      </c>
    </row>
    <row r="120" spans="1:12" x14ac:dyDescent="0.25">
      <c r="A120" s="409" t="s">
        <v>4225</v>
      </c>
      <c r="B120" s="408">
        <v>40920</v>
      </c>
      <c r="C120" s="406">
        <v>3241</v>
      </c>
      <c r="D120" s="406">
        <v>3143.9412742499999</v>
      </c>
      <c r="H120" s="304" t="s">
        <v>4171</v>
      </c>
      <c r="I120" s="210">
        <f>VLOOKUP(H120,'Well Survey WQ Data'!$A$5:$C$182,3,FALSE)</f>
        <v>783.6</v>
      </c>
      <c r="J120" s="210">
        <v>467.26567716666671</v>
      </c>
      <c r="K120" s="210" t="str">
        <f t="shared" si="3"/>
        <v>&lt;=500</v>
      </c>
      <c r="L120" s="205" t="s">
        <v>1897</v>
      </c>
    </row>
    <row r="121" spans="1:12" x14ac:dyDescent="0.25">
      <c r="A121" s="409" t="s">
        <v>4226</v>
      </c>
      <c r="B121" s="408">
        <v>41705</v>
      </c>
      <c r="C121" s="406">
        <v>3190</v>
      </c>
      <c r="D121" s="406">
        <v>2729.1011016666666</v>
      </c>
      <c r="H121" s="304" t="s">
        <v>4173</v>
      </c>
      <c r="I121" s="210">
        <f>VLOOKUP(H121,'Well Survey WQ Data'!$A$5:$C$182,3,FALSE)</f>
        <v>1945</v>
      </c>
      <c r="J121" s="210">
        <v>1343.7010004583333</v>
      </c>
      <c r="K121" s="210" t="str">
        <f t="shared" si="3"/>
        <v>&gt;1200-3000</v>
      </c>
      <c r="L121" s="205" t="s">
        <v>1897</v>
      </c>
    </row>
    <row r="122" spans="1:12" x14ac:dyDescent="0.25">
      <c r="A122" s="404" t="s">
        <v>2374</v>
      </c>
      <c r="B122" s="408">
        <v>41282</v>
      </c>
      <c r="C122" s="406">
        <v>1070</v>
      </c>
      <c r="D122" s="406">
        <v>669.73648587499986</v>
      </c>
      <c r="H122" s="232" t="s">
        <v>2350</v>
      </c>
      <c r="I122" s="210">
        <f>VLOOKUP(H122,'Well Survey WQ Data'!$A$5:$C$182,3,FALSE)</f>
        <v>1119</v>
      </c>
      <c r="J122" s="210">
        <v>646.17563237499985</v>
      </c>
      <c r="K122" s="210" t="str">
        <f t="shared" si="3"/>
        <v>&gt;500-1200</v>
      </c>
      <c r="L122" s="479" t="s">
        <v>1897</v>
      </c>
    </row>
    <row r="123" spans="1:12" x14ac:dyDescent="0.25">
      <c r="A123" s="404" t="s">
        <v>4164</v>
      </c>
      <c r="B123" s="408">
        <v>40855</v>
      </c>
      <c r="C123" s="406">
        <v>133</v>
      </c>
      <c r="D123" s="406">
        <v>115.92499725000002</v>
      </c>
      <c r="H123" s="269" t="s">
        <v>2334</v>
      </c>
      <c r="I123" s="210">
        <f>VLOOKUP(H123,'Well Survey WQ Data'!$A$5:$C$182,3,FALSE)</f>
        <v>836</v>
      </c>
      <c r="J123" s="210">
        <v>483.92596404166659</v>
      </c>
      <c r="K123" s="210" t="str">
        <f t="shared" si="3"/>
        <v>&lt;=500</v>
      </c>
      <c r="L123" s="479" t="s">
        <v>1897</v>
      </c>
    </row>
    <row r="124" spans="1:12" x14ac:dyDescent="0.25">
      <c r="A124" s="404" t="s">
        <v>2382</v>
      </c>
      <c r="B124" s="408">
        <v>41287</v>
      </c>
      <c r="C124" s="406">
        <v>427</v>
      </c>
      <c r="D124" s="406">
        <v>264.29918741666665</v>
      </c>
      <c r="H124" s="480" t="s">
        <v>2392</v>
      </c>
      <c r="I124" s="210">
        <f>VLOOKUP(H124,'Well Survey WQ Data'!$A$5:$C$182,3,FALSE)</f>
        <v>84</v>
      </c>
      <c r="J124" s="210">
        <v>44.895022958333335</v>
      </c>
      <c r="K124" s="210" t="str">
        <f t="shared" si="3"/>
        <v>&lt;=500</v>
      </c>
      <c r="L124" s="479" t="s">
        <v>1897</v>
      </c>
    </row>
    <row r="125" spans="1:12" x14ac:dyDescent="0.25">
      <c r="A125" s="404" t="s">
        <v>4166</v>
      </c>
      <c r="B125" s="408">
        <v>41714</v>
      </c>
      <c r="C125" s="406">
        <v>765</v>
      </c>
      <c r="D125" s="406">
        <v>433.38362079166671</v>
      </c>
      <c r="H125" s="381" t="s">
        <v>4228</v>
      </c>
      <c r="I125" s="210">
        <f>VLOOKUP(H125,'Well Survey WQ Data'!$A$5:$C$182,3,FALSE)</f>
        <v>1665</v>
      </c>
      <c r="J125" s="1">
        <v>1092.6379999999999</v>
      </c>
      <c r="K125" s="210" t="str">
        <f t="shared" si="3"/>
        <v>&gt;500-1200</v>
      </c>
      <c r="L125" s="479" t="s">
        <v>1897</v>
      </c>
    </row>
    <row r="126" spans="1:12" x14ac:dyDescent="0.25">
      <c r="A126" s="404" t="s">
        <v>4168</v>
      </c>
      <c r="B126" s="408">
        <v>41716</v>
      </c>
      <c r="C126" s="406">
        <v>815</v>
      </c>
      <c r="D126" s="406">
        <v>440.51729645833331</v>
      </c>
      <c r="H126" s="232" t="s">
        <v>2376</v>
      </c>
      <c r="I126" s="210">
        <f>VLOOKUP(H126,'Well Survey WQ Data'!$A$5:$C$182,3,FALSE)</f>
        <v>2123</v>
      </c>
      <c r="J126" s="210">
        <v>1563.8597943333336</v>
      </c>
      <c r="K126" s="210" t="str">
        <f t="shared" si="3"/>
        <v>&gt;1200-3000</v>
      </c>
      <c r="L126" s="479" t="s">
        <v>4584</v>
      </c>
    </row>
    <row r="127" spans="1:12" x14ac:dyDescent="0.25">
      <c r="A127" s="404" t="s">
        <v>2238</v>
      </c>
      <c r="B127" s="408" t="s">
        <v>4169</v>
      </c>
      <c r="C127" s="406">
        <v>807</v>
      </c>
      <c r="D127" s="406">
        <v>609.84963037499995</v>
      </c>
      <c r="H127" s="232" t="s">
        <v>2348</v>
      </c>
      <c r="I127" s="210">
        <f>VLOOKUP(H127,'Well Survey WQ Data'!$A$5:$C$182,3,FALSE)</f>
        <v>1423</v>
      </c>
      <c r="J127" s="210">
        <v>989.40979783333319</v>
      </c>
      <c r="K127" s="210" t="str">
        <f t="shared" si="3"/>
        <v>&gt;500-1200</v>
      </c>
      <c r="L127" s="479" t="s">
        <v>4584</v>
      </c>
    </row>
    <row r="128" spans="1:12" x14ac:dyDescent="0.25">
      <c r="A128" s="404" t="s">
        <v>4171</v>
      </c>
      <c r="B128" s="408">
        <v>41714</v>
      </c>
      <c r="C128" s="406">
        <v>783.6</v>
      </c>
      <c r="D128" s="406">
        <v>467.26567716666671</v>
      </c>
    </row>
    <row r="129" spans="1:7" x14ac:dyDescent="0.25">
      <c r="A129" s="404" t="s">
        <v>4173</v>
      </c>
      <c r="B129" s="408">
        <v>41713</v>
      </c>
      <c r="C129" s="406">
        <v>1945</v>
      </c>
      <c r="D129" s="406">
        <v>1343.7010004583333</v>
      </c>
    </row>
    <row r="130" spans="1:7" x14ac:dyDescent="0.25">
      <c r="A130" s="404" t="s">
        <v>2217</v>
      </c>
      <c r="B130" s="408" t="s">
        <v>4056</v>
      </c>
      <c r="C130" s="406">
        <v>1059</v>
      </c>
      <c r="D130" s="406">
        <v>678.76591462500016</v>
      </c>
    </row>
    <row r="131" spans="1:7" x14ac:dyDescent="0.25">
      <c r="A131" s="404" t="s">
        <v>2340</v>
      </c>
      <c r="B131" s="408">
        <v>41178</v>
      </c>
      <c r="C131" s="406">
        <v>4657</v>
      </c>
      <c r="D131" s="406">
        <v>3184.9651242499999</v>
      </c>
    </row>
    <row r="132" spans="1:7" x14ac:dyDescent="0.25">
      <c r="A132" s="404" t="s">
        <v>2350</v>
      </c>
      <c r="B132" s="408">
        <v>41210</v>
      </c>
      <c r="C132" s="406">
        <v>1119</v>
      </c>
      <c r="D132" s="406">
        <v>646.17563237499985</v>
      </c>
    </row>
    <row r="133" spans="1:7" x14ac:dyDescent="0.25">
      <c r="A133" s="404" t="s">
        <v>2334</v>
      </c>
      <c r="B133" s="408">
        <v>41097</v>
      </c>
      <c r="C133" s="406">
        <v>836</v>
      </c>
      <c r="D133" s="406">
        <v>483.92596404166659</v>
      </c>
    </row>
    <row r="134" spans="1:7" x14ac:dyDescent="0.25">
      <c r="A134" s="404" t="s">
        <v>2392</v>
      </c>
      <c r="B134" s="408">
        <v>41331</v>
      </c>
      <c r="C134" s="406">
        <v>84</v>
      </c>
      <c r="D134" s="406">
        <v>44.895022958333335</v>
      </c>
    </row>
    <row r="135" spans="1:7" x14ac:dyDescent="0.25">
      <c r="A135" s="410" t="s">
        <v>4229</v>
      </c>
      <c r="B135" s="411"/>
      <c r="C135" s="407">
        <v>1254</v>
      </c>
      <c r="D135" s="406">
        <v>721.029</v>
      </c>
    </row>
    <row r="136" spans="1:7" x14ac:dyDescent="0.25">
      <c r="A136" s="412" t="s">
        <v>4231</v>
      </c>
      <c r="C136" s="406">
        <v>1630</v>
      </c>
      <c r="D136" s="406">
        <v>1156.4960000000001</v>
      </c>
    </row>
    <row r="137" spans="1:7" x14ac:dyDescent="0.25">
      <c r="A137" s="412" t="s">
        <v>4233</v>
      </c>
      <c r="C137" s="406">
        <v>1814</v>
      </c>
      <c r="D137" s="406">
        <v>1198.9649999999999</v>
      </c>
    </row>
    <row r="138" spans="1:7" x14ac:dyDescent="0.25">
      <c r="A138" s="412" t="s">
        <v>4235</v>
      </c>
      <c r="C138" s="406">
        <v>1896</v>
      </c>
      <c r="D138" s="406">
        <v>1229.48</v>
      </c>
      <c r="G138" s="406" t="s">
        <v>4614</v>
      </c>
    </row>
    <row r="139" spans="1:7" x14ac:dyDescent="0.25">
      <c r="A139" s="412" t="s">
        <v>4237</v>
      </c>
      <c r="C139" s="406">
        <v>1228</v>
      </c>
      <c r="D139" s="406">
        <v>826.15499999999997</v>
      </c>
    </row>
    <row r="140" spans="1:7" x14ac:dyDescent="0.25">
      <c r="A140" s="412" t="s">
        <v>4239</v>
      </c>
      <c r="C140" s="406">
        <v>2244</v>
      </c>
      <c r="D140" s="406">
        <v>1542.7210000000002</v>
      </c>
    </row>
    <row r="141" spans="1:7" x14ac:dyDescent="0.25">
      <c r="A141" s="412" t="s">
        <v>4241</v>
      </c>
      <c r="C141" s="406">
        <v>1616</v>
      </c>
      <c r="D141" s="406">
        <v>845.25699999999995</v>
      </c>
    </row>
    <row r="142" spans="1:7" x14ac:dyDescent="0.25">
      <c r="A142" s="412" t="s">
        <v>4243</v>
      </c>
      <c r="C142" s="406">
        <v>2274</v>
      </c>
      <c r="D142" s="406">
        <v>1461.0129999999999</v>
      </c>
    </row>
    <row r="143" spans="1:7" x14ac:dyDescent="0.25">
      <c r="A143" s="412" t="s">
        <v>4245</v>
      </c>
      <c r="C143" s="406">
        <v>4180</v>
      </c>
      <c r="D143" s="406">
        <v>3312.6079999999997</v>
      </c>
    </row>
    <row r="144" spans="1:7" x14ac:dyDescent="0.25">
      <c r="A144" s="412" t="s">
        <v>4247</v>
      </c>
      <c r="C144" s="406">
        <v>3851</v>
      </c>
      <c r="D144" s="406">
        <v>3270.8969999999999</v>
      </c>
    </row>
    <row r="145" spans="1:4" x14ac:dyDescent="0.25">
      <c r="A145" s="412" t="s">
        <v>4249</v>
      </c>
      <c r="C145" s="406">
        <v>1545</v>
      </c>
      <c r="D145" s="406">
        <v>1128.1089999999999</v>
      </c>
    </row>
    <row r="146" spans="1:4" x14ac:dyDescent="0.25">
      <c r="A146" s="412" t="s">
        <v>4251</v>
      </c>
      <c r="C146" s="406">
        <v>1257</v>
      </c>
      <c r="D146" s="406">
        <v>771.08400000000006</v>
      </c>
    </row>
    <row r="147" spans="1:4" x14ac:dyDescent="0.25">
      <c r="A147" s="412" t="s">
        <v>4253</v>
      </c>
      <c r="C147" s="406">
        <v>2323</v>
      </c>
      <c r="D147" s="406">
        <v>1437.9290000000001</v>
      </c>
    </row>
    <row r="148" spans="1:4" x14ac:dyDescent="0.25">
      <c r="A148" s="412" t="s">
        <v>4255</v>
      </c>
      <c r="C148" s="406">
        <v>1653</v>
      </c>
      <c r="D148" s="406">
        <v>1165.8610000000001</v>
      </c>
    </row>
    <row r="149" spans="1:4" x14ac:dyDescent="0.25">
      <c r="A149" s="412" t="s">
        <v>4257</v>
      </c>
      <c r="C149" s="406">
        <v>1101</v>
      </c>
      <c r="D149" s="406">
        <v>658.75000000000011</v>
      </c>
    </row>
    <row r="150" spans="1:4" x14ac:dyDescent="0.25">
      <c r="A150" s="412" t="s">
        <v>4259</v>
      </c>
      <c r="C150" s="406">
        <v>1295</v>
      </c>
      <c r="D150" s="406">
        <v>938.11799999999994</v>
      </c>
    </row>
    <row r="151" spans="1:4" x14ac:dyDescent="0.25">
      <c r="A151" s="412" t="s">
        <v>4261</v>
      </c>
      <c r="C151" s="406">
        <v>1573</v>
      </c>
      <c r="D151" s="406">
        <v>1081.9279999999999</v>
      </c>
    </row>
    <row r="152" spans="1:4" x14ac:dyDescent="0.25">
      <c r="A152" s="412" t="s">
        <v>4263</v>
      </c>
      <c r="C152" s="406">
        <v>2048</v>
      </c>
      <c r="D152" s="406">
        <v>1273.2280000000001</v>
      </c>
    </row>
    <row r="153" spans="1:4" x14ac:dyDescent="0.25">
      <c r="A153" s="412" t="s">
        <v>4265</v>
      </c>
      <c r="C153" s="406">
        <v>2504</v>
      </c>
      <c r="D153" s="406">
        <v>1643.5259999999998</v>
      </c>
    </row>
    <row r="154" spans="1:4" x14ac:dyDescent="0.25">
      <c r="A154" s="412" t="s">
        <v>4267</v>
      </c>
      <c r="C154" s="406">
        <v>827</v>
      </c>
      <c r="D154" s="406">
        <v>493.53600000000006</v>
      </c>
    </row>
    <row r="155" spans="1:4" x14ac:dyDescent="0.25">
      <c r="A155" s="412" t="s">
        <v>4269</v>
      </c>
      <c r="C155" s="406">
        <v>1398</v>
      </c>
      <c r="D155" s="406">
        <v>879.13300000000004</v>
      </c>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opLeftCell="C1" workbookViewId="0">
      <selection activeCell="K10" sqref="K10:L10"/>
    </sheetView>
  </sheetViews>
  <sheetFormatPr defaultRowHeight="15" x14ac:dyDescent="0.25"/>
  <cols>
    <col min="1" max="1" width="20.28515625" style="324" bestFit="1" customWidth="1"/>
    <col min="2" max="3" width="20.28515625" style="324" customWidth="1"/>
    <col min="4" max="4" width="9.5703125" style="324" bestFit="1" customWidth="1"/>
    <col min="5" max="5" width="6" style="324" bestFit="1" customWidth="1"/>
    <col min="6" max="6" width="15.85546875" style="324" bestFit="1" customWidth="1"/>
    <col min="7" max="7" width="19.42578125" style="324" bestFit="1" customWidth="1"/>
    <col min="8" max="8" width="19" style="324" bestFit="1" customWidth="1"/>
    <col min="9" max="10" width="12" style="324" bestFit="1" customWidth="1"/>
    <col min="11" max="11" width="32.42578125" style="352" bestFit="1" customWidth="1"/>
    <col min="12" max="13" width="12" style="352" bestFit="1" customWidth="1"/>
    <col min="14" max="14" width="18.7109375" style="352" bestFit="1" customWidth="1"/>
    <col min="15" max="15" width="16.28515625" style="352" bestFit="1" customWidth="1"/>
    <col min="16" max="16384" width="9.140625" style="324"/>
  </cols>
  <sheetData>
    <row r="1" spans="1:15" x14ac:dyDescent="0.25">
      <c r="H1" s="481" t="s">
        <v>4309</v>
      </c>
      <c r="I1" s="481"/>
      <c r="J1" s="481"/>
      <c r="K1" s="482" t="s">
        <v>4310</v>
      </c>
      <c r="L1" s="482"/>
      <c r="M1" s="482"/>
      <c r="N1" s="482"/>
      <c r="O1" s="482"/>
    </row>
    <row r="2" spans="1:15" x14ac:dyDescent="0.25">
      <c r="A2" s="325" t="s">
        <v>4311</v>
      </c>
      <c r="B2" s="325" t="s">
        <v>4311</v>
      </c>
      <c r="C2" s="325" t="s">
        <v>4312</v>
      </c>
      <c r="D2" s="325">
        <v>10</v>
      </c>
      <c r="E2" s="325">
        <v>1.89</v>
      </c>
      <c r="F2" s="326">
        <v>41306.439583333333</v>
      </c>
      <c r="G2" s="327">
        <v>1.4930555555555556E-3</v>
      </c>
      <c r="H2" s="325">
        <v>645321.79110000003</v>
      </c>
      <c r="I2" s="325">
        <v>6219773.6900000004</v>
      </c>
      <c r="J2" s="325">
        <v>736.16159700000003</v>
      </c>
      <c r="K2" s="328">
        <v>645322.70880000002</v>
      </c>
      <c r="L2" s="328">
        <v>6219772.3190000001</v>
      </c>
      <c r="M2" s="328">
        <v>735.29896369999994</v>
      </c>
      <c r="N2" s="328">
        <v>0.36699999999999999</v>
      </c>
      <c r="O2" s="328">
        <v>0.442</v>
      </c>
    </row>
    <row r="3" spans="1:15" x14ac:dyDescent="0.25">
      <c r="A3" s="325" t="s">
        <v>4313</v>
      </c>
      <c r="B3" s="325" t="s">
        <v>4314</v>
      </c>
      <c r="C3" s="325" t="s">
        <v>4315</v>
      </c>
      <c r="D3" s="325">
        <v>10</v>
      </c>
      <c r="E3" s="325">
        <v>1.7</v>
      </c>
      <c r="F3" s="326">
        <v>41293.448611111111</v>
      </c>
      <c r="G3" s="327">
        <v>1.4120370370370369E-3</v>
      </c>
      <c r="H3" s="325">
        <v>637989.97149999999</v>
      </c>
      <c r="I3" s="325">
        <v>6187062.608</v>
      </c>
      <c r="J3" s="325">
        <v>748.29996989999995</v>
      </c>
      <c r="K3" s="328">
        <v>637990.97210000001</v>
      </c>
      <c r="L3" s="328">
        <v>6187062.3859999999</v>
      </c>
      <c r="M3" s="328">
        <v>747.87392220000004</v>
      </c>
      <c r="N3" s="328">
        <v>0.183</v>
      </c>
      <c r="O3" s="328">
        <v>0.16</v>
      </c>
    </row>
    <row r="4" spans="1:15" x14ac:dyDescent="0.25">
      <c r="A4" s="325" t="s">
        <v>4316</v>
      </c>
      <c r="B4" s="325" t="s">
        <v>4317</v>
      </c>
      <c r="C4" s="329" t="s">
        <v>4318</v>
      </c>
      <c r="D4" s="325">
        <v>10</v>
      </c>
      <c r="E4" s="325">
        <v>1.6</v>
      </c>
      <c r="F4" s="326">
        <v>41288.422222222223</v>
      </c>
      <c r="G4" s="327">
        <v>1.5046296296296294E-3</v>
      </c>
      <c r="H4" s="325">
        <v>643129.83550000004</v>
      </c>
      <c r="I4" s="325">
        <v>6185425.3269999996</v>
      </c>
      <c r="J4" s="325">
        <v>728.07327910000004</v>
      </c>
      <c r="K4" s="330" t="s">
        <v>4319</v>
      </c>
      <c r="L4" s="330"/>
      <c r="M4" s="330"/>
      <c r="N4" s="330"/>
      <c r="O4" s="330"/>
    </row>
    <row r="5" spans="1:15" x14ac:dyDescent="0.25">
      <c r="A5" s="325" t="s">
        <v>4320</v>
      </c>
      <c r="B5" s="325" t="s">
        <v>4321</v>
      </c>
      <c r="C5" s="325" t="s">
        <v>4322</v>
      </c>
      <c r="D5" s="325">
        <v>10</v>
      </c>
      <c r="E5" s="325">
        <v>1.6</v>
      </c>
      <c r="F5" s="326">
        <v>41288.534722222219</v>
      </c>
      <c r="G5" s="327">
        <v>1.6782407407407406E-3</v>
      </c>
      <c r="H5" s="325">
        <v>638828.44570000004</v>
      </c>
      <c r="I5" s="325">
        <v>6187373.5429999996</v>
      </c>
      <c r="J5" s="325">
        <v>760.22832330000006</v>
      </c>
      <c r="K5" s="328">
        <v>638829.61930000002</v>
      </c>
      <c r="L5" s="328">
        <v>6187371.8380000005</v>
      </c>
      <c r="M5" s="328">
        <v>759.55209660000003</v>
      </c>
      <c r="N5" s="328">
        <v>0.188</v>
      </c>
      <c r="O5" s="328">
        <v>0.18099999999999999</v>
      </c>
    </row>
    <row r="6" spans="1:15" x14ac:dyDescent="0.25">
      <c r="A6" s="325" t="s">
        <v>4323</v>
      </c>
      <c r="B6" s="325" t="s">
        <v>4324</v>
      </c>
      <c r="C6" s="325" t="s">
        <v>3991</v>
      </c>
      <c r="D6" s="325">
        <v>10</v>
      </c>
      <c r="E6" s="325">
        <v>1.89</v>
      </c>
      <c r="F6" s="326">
        <v>41287.490972222222</v>
      </c>
      <c r="G6" s="327">
        <v>1.4467592592592594E-3</v>
      </c>
      <c r="H6" s="325">
        <v>659289.08169999998</v>
      </c>
      <c r="I6" s="325">
        <v>6196996.0480000004</v>
      </c>
      <c r="J6" s="325">
        <v>735.95155060000002</v>
      </c>
      <c r="K6" s="328">
        <v>659290.57570000004</v>
      </c>
      <c r="L6" s="328">
        <v>6196995.4510000004</v>
      </c>
      <c r="M6" s="328">
        <v>735.1475901</v>
      </c>
      <c r="N6" s="328">
        <v>0.28000000000000003</v>
      </c>
      <c r="O6" s="328">
        <v>0.23400000000000001</v>
      </c>
    </row>
    <row r="7" spans="1:15" x14ac:dyDescent="0.25">
      <c r="A7" s="325" t="s">
        <v>4325</v>
      </c>
      <c r="B7" s="331" t="s">
        <v>4326</v>
      </c>
      <c r="C7" s="325" t="s">
        <v>4327</v>
      </c>
      <c r="D7" s="325">
        <v>9</v>
      </c>
      <c r="E7" s="325">
        <v>2.5</v>
      </c>
      <c r="F7" s="326">
        <v>41293.377083333333</v>
      </c>
      <c r="G7" s="327">
        <v>1.4467592592592594E-3</v>
      </c>
      <c r="H7" s="325">
        <v>626681.27060000005</v>
      </c>
      <c r="I7" s="325">
        <v>6191307.841</v>
      </c>
      <c r="J7" s="325">
        <v>719.61482530000001</v>
      </c>
      <c r="K7" s="328">
        <v>626684.35320000001</v>
      </c>
      <c r="L7" s="328">
        <v>6191307.8669999996</v>
      </c>
      <c r="M7" s="328">
        <v>715.19361519999995</v>
      </c>
      <c r="N7" s="328">
        <v>0.253</v>
      </c>
      <c r="O7" s="328">
        <v>0.16300000000000001</v>
      </c>
    </row>
    <row r="8" spans="1:15" x14ac:dyDescent="0.25">
      <c r="A8" s="325" t="s">
        <v>4328</v>
      </c>
      <c r="B8" s="331">
        <v>1629065</v>
      </c>
      <c r="C8" s="325" t="s">
        <v>4329</v>
      </c>
      <c r="D8" s="325">
        <v>7</v>
      </c>
      <c r="E8" s="325">
        <v>2</v>
      </c>
      <c r="F8" s="326">
        <v>41235.48333333333</v>
      </c>
      <c r="G8" s="327">
        <v>1.736111111111111E-3</v>
      </c>
      <c r="H8" s="325">
        <v>619951.40659999999</v>
      </c>
      <c r="I8" s="325">
        <v>6194554.824</v>
      </c>
      <c r="J8" s="325">
        <v>902.11596150000003</v>
      </c>
      <c r="K8" s="328">
        <v>619955.24580000003</v>
      </c>
      <c r="L8" s="328">
        <v>6194554.9440000001</v>
      </c>
      <c r="M8" s="328">
        <v>899.42812300000003</v>
      </c>
      <c r="N8" s="328">
        <v>0.13900000000000001</v>
      </c>
      <c r="O8" s="328">
        <v>0.125</v>
      </c>
    </row>
    <row r="9" spans="1:15" x14ac:dyDescent="0.25">
      <c r="A9" s="325" t="s">
        <v>4330</v>
      </c>
      <c r="B9" s="331" t="s">
        <v>4331</v>
      </c>
      <c r="C9" s="332" t="s">
        <v>4332</v>
      </c>
      <c r="D9" s="325">
        <v>8</v>
      </c>
      <c r="E9" s="325">
        <v>1.74</v>
      </c>
      <c r="F9" s="326">
        <v>41844.536111111112</v>
      </c>
      <c r="G9" s="327">
        <v>2.2106481481481478E-3</v>
      </c>
      <c r="H9" s="325"/>
      <c r="I9" s="325"/>
      <c r="J9" s="325"/>
      <c r="K9" s="325">
        <v>648036.48199999996</v>
      </c>
      <c r="L9" s="325">
        <v>6209290.4720000001</v>
      </c>
      <c r="M9" s="325">
        <v>765.59372050000002</v>
      </c>
      <c r="N9" s="325">
        <v>0.80100000000000005</v>
      </c>
      <c r="O9" s="325">
        <v>0.77300000000000002</v>
      </c>
    </row>
    <row r="10" spans="1:15" x14ac:dyDescent="0.25">
      <c r="A10" s="325" t="s">
        <v>4333</v>
      </c>
      <c r="B10" s="331" t="s">
        <v>4334</v>
      </c>
      <c r="C10" s="332" t="s">
        <v>4227</v>
      </c>
      <c r="D10" s="325">
        <v>10</v>
      </c>
      <c r="E10" s="325">
        <v>1.81</v>
      </c>
      <c r="F10" s="326">
        <v>41844.454861111109</v>
      </c>
      <c r="G10" s="327">
        <v>2.1759259259259258E-3</v>
      </c>
      <c r="H10" s="325"/>
      <c r="I10" s="325"/>
      <c r="J10" s="325"/>
      <c r="K10" s="325">
        <v>656134.56299999997</v>
      </c>
      <c r="L10" s="325">
        <v>6198322.7819999997</v>
      </c>
      <c r="M10" s="325">
        <v>715.97082179999995</v>
      </c>
      <c r="N10" s="325">
        <v>0.628</v>
      </c>
      <c r="O10" s="325">
        <v>0.754</v>
      </c>
    </row>
    <row r="11" spans="1:15" ht="30" x14ac:dyDescent="0.25">
      <c r="A11" s="325" t="s">
        <v>4335</v>
      </c>
      <c r="B11" s="324" t="s">
        <v>4336</v>
      </c>
      <c r="C11" s="332" t="s">
        <v>4230</v>
      </c>
      <c r="D11" s="325">
        <v>10</v>
      </c>
      <c r="E11" s="325">
        <v>1.69</v>
      </c>
      <c r="F11" s="326">
        <v>41851.478472222225</v>
      </c>
      <c r="G11" s="327">
        <v>2.1180555555555553E-3</v>
      </c>
      <c r="H11" s="325"/>
      <c r="I11" s="325"/>
      <c r="J11" s="325"/>
      <c r="K11" s="325">
        <v>618675.09790000005</v>
      </c>
      <c r="L11" s="325">
        <v>6239585.9040000001</v>
      </c>
      <c r="M11" s="325">
        <v>746.54395420000003</v>
      </c>
      <c r="N11" s="325">
        <v>0.48699999999999999</v>
      </c>
      <c r="O11" s="325">
        <v>0.32600000000000001</v>
      </c>
    </row>
    <row r="12" spans="1:15" x14ac:dyDescent="0.25">
      <c r="A12" s="325" t="s">
        <v>4337</v>
      </c>
      <c r="B12" s="331" t="s">
        <v>4338</v>
      </c>
      <c r="C12" s="332" t="s">
        <v>4232</v>
      </c>
      <c r="D12" s="325">
        <v>8</v>
      </c>
      <c r="E12" s="325">
        <v>1.65</v>
      </c>
      <c r="F12" s="326">
        <v>41851.652777777781</v>
      </c>
      <c r="G12" s="327">
        <v>1.5972222222222221E-3</v>
      </c>
      <c r="H12" s="325"/>
      <c r="I12" s="325"/>
      <c r="J12" s="325"/>
      <c r="K12" s="325">
        <v>578085.2953</v>
      </c>
      <c r="L12" s="325">
        <v>6234404.3389999997</v>
      </c>
      <c r="M12" s="325">
        <v>730.51971949999995</v>
      </c>
      <c r="N12" s="325">
        <v>0.28399999999999997</v>
      </c>
      <c r="O12" s="325">
        <v>0.25800000000000001</v>
      </c>
    </row>
    <row r="13" spans="1:15" x14ac:dyDescent="0.25">
      <c r="A13" s="325" t="s">
        <v>4339</v>
      </c>
      <c r="B13" s="325" t="s">
        <v>4340</v>
      </c>
      <c r="C13" s="332" t="s">
        <v>4234</v>
      </c>
      <c r="D13" s="325">
        <v>9</v>
      </c>
      <c r="E13" s="325">
        <v>1.56</v>
      </c>
      <c r="F13" s="326">
        <v>41854.366666666669</v>
      </c>
      <c r="G13" s="327">
        <v>1.9791666666666668E-3</v>
      </c>
      <c r="H13" s="325"/>
      <c r="I13" s="325"/>
      <c r="J13" s="325"/>
      <c r="K13" s="325">
        <v>622318.1642</v>
      </c>
      <c r="L13" s="325">
        <v>6240627.7649999997</v>
      </c>
      <c r="M13" s="325">
        <v>758.83756659999995</v>
      </c>
      <c r="N13" s="325">
        <v>0.65500000000000003</v>
      </c>
      <c r="O13" s="325">
        <v>0.73599999999999999</v>
      </c>
    </row>
    <row r="14" spans="1:15" x14ac:dyDescent="0.25">
      <c r="A14" s="325" t="s">
        <v>4341</v>
      </c>
      <c r="B14" s="325" t="s">
        <v>4342</v>
      </c>
      <c r="C14" s="332" t="s">
        <v>4236</v>
      </c>
      <c r="D14" s="325">
        <v>10</v>
      </c>
      <c r="E14" s="325">
        <v>1.7</v>
      </c>
      <c r="F14" s="326">
        <v>41854.469444444447</v>
      </c>
      <c r="G14" s="327">
        <v>1.8402777777777777E-3</v>
      </c>
      <c r="H14" s="325"/>
      <c r="I14" s="325"/>
      <c r="J14" s="325"/>
      <c r="K14" s="325">
        <v>625009.85649999999</v>
      </c>
      <c r="L14" s="325">
        <v>6241062.2609999999</v>
      </c>
      <c r="M14" s="325">
        <v>716.90097879999996</v>
      </c>
      <c r="N14" s="325">
        <v>0.184</v>
      </c>
      <c r="O14" s="325">
        <v>0.20599999999999999</v>
      </c>
    </row>
    <row r="15" spans="1:15" x14ac:dyDescent="0.25">
      <c r="A15" s="325" t="s">
        <v>4343</v>
      </c>
      <c r="B15" s="325" t="s">
        <v>4344</v>
      </c>
      <c r="C15" s="332" t="s">
        <v>4238</v>
      </c>
      <c r="D15" s="325">
        <v>8</v>
      </c>
      <c r="E15" s="325">
        <v>1.87</v>
      </c>
      <c r="F15" s="326">
        <v>41854.529861111114</v>
      </c>
      <c r="G15" s="327">
        <v>1.8171296296296297E-3</v>
      </c>
      <c r="H15" s="325"/>
      <c r="I15" s="325"/>
      <c r="J15" s="325"/>
      <c r="K15" s="325">
        <v>621388.56409999996</v>
      </c>
      <c r="L15" s="325">
        <v>6243682.3820000002</v>
      </c>
      <c r="M15" s="325">
        <v>818.60715159999995</v>
      </c>
      <c r="N15" s="325">
        <v>0.14899999999999999</v>
      </c>
      <c r="O15" s="325">
        <v>0.19900000000000001</v>
      </c>
    </row>
    <row r="16" spans="1:15" x14ac:dyDescent="0.25">
      <c r="A16" s="325" t="s">
        <v>4345</v>
      </c>
      <c r="B16" s="325" t="s">
        <v>4346</v>
      </c>
      <c r="C16" s="332" t="s">
        <v>4240</v>
      </c>
      <c r="D16" s="325">
        <v>9</v>
      </c>
      <c r="E16" s="325">
        <v>1.89</v>
      </c>
      <c r="F16" s="326">
        <v>41858.431944444441</v>
      </c>
      <c r="G16" s="327">
        <v>1.7013888888888892E-3</v>
      </c>
      <c r="H16" s="325"/>
      <c r="I16" s="325"/>
      <c r="J16" s="325"/>
      <c r="K16" s="325">
        <v>624610.09900000005</v>
      </c>
      <c r="L16" s="325">
        <v>6261126.9859999996</v>
      </c>
      <c r="M16" s="325">
        <v>701.19969920000005</v>
      </c>
      <c r="N16" s="325" t="s">
        <v>2067</v>
      </c>
      <c r="O16" s="325" t="s">
        <v>2067</v>
      </c>
    </row>
    <row r="17" spans="1:15" x14ac:dyDescent="0.25">
      <c r="A17" s="325" t="s">
        <v>4347</v>
      </c>
      <c r="B17" s="325" t="s">
        <v>4348</v>
      </c>
      <c r="C17" s="332" t="s">
        <v>4242</v>
      </c>
      <c r="D17" s="325">
        <v>8</v>
      </c>
      <c r="E17" s="325">
        <v>2.29</v>
      </c>
      <c r="F17" s="326">
        <v>41858.454861111109</v>
      </c>
      <c r="G17" s="327">
        <v>1.9097222222222222E-3</v>
      </c>
      <c r="H17" s="325"/>
      <c r="I17" s="325"/>
      <c r="J17" s="325"/>
      <c r="K17" s="325">
        <v>626620.09770000004</v>
      </c>
      <c r="L17" s="325">
        <v>6259793.6399999997</v>
      </c>
      <c r="M17" s="325">
        <v>688.00541420000002</v>
      </c>
      <c r="N17" s="325" t="s">
        <v>2067</v>
      </c>
      <c r="O17" s="325" t="s">
        <v>2067</v>
      </c>
    </row>
    <row r="18" spans="1:15" x14ac:dyDescent="0.25">
      <c r="A18" s="325" t="s">
        <v>4349</v>
      </c>
      <c r="B18" s="325" t="s">
        <v>4350</v>
      </c>
      <c r="C18" s="332" t="s">
        <v>4244</v>
      </c>
      <c r="D18" s="325">
        <v>8</v>
      </c>
      <c r="E18" s="325">
        <v>2</v>
      </c>
      <c r="F18" s="326">
        <v>41858.536111111112</v>
      </c>
      <c r="G18" s="327">
        <v>1.7708333333333332E-3</v>
      </c>
      <c r="H18" s="325"/>
      <c r="I18" s="325"/>
      <c r="J18" s="325"/>
      <c r="K18" s="325">
        <v>624192.80350000004</v>
      </c>
      <c r="L18" s="325">
        <v>6259715.557</v>
      </c>
      <c r="M18" s="325">
        <v>712.2247873</v>
      </c>
      <c r="N18" s="325" t="s">
        <v>2067</v>
      </c>
      <c r="O18" s="325" t="s">
        <v>2067</v>
      </c>
    </row>
    <row r="19" spans="1:15" x14ac:dyDescent="0.25">
      <c r="A19" s="325" t="s">
        <v>4351</v>
      </c>
      <c r="B19" s="325" t="s">
        <v>4352</v>
      </c>
      <c r="C19" s="332" t="s">
        <v>4246</v>
      </c>
      <c r="D19" s="325">
        <v>10</v>
      </c>
      <c r="E19" s="325">
        <v>1.52</v>
      </c>
      <c r="F19" s="326">
        <v>41858.601388888892</v>
      </c>
      <c r="G19" s="327">
        <v>1.7245370370370372E-3</v>
      </c>
      <c r="H19" s="325"/>
      <c r="I19" s="325"/>
      <c r="J19" s="325"/>
      <c r="K19" s="325">
        <v>623813.07420000003</v>
      </c>
      <c r="L19" s="325">
        <v>6260112.9800000004</v>
      </c>
      <c r="M19" s="325">
        <v>725.15006819999996</v>
      </c>
      <c r="N19" s="325">
        <v>0.627</v>
      </c>
      <c r="O19" s="325">
        <v>0.61699999999999999</v>
      </c>
    </row>
    <row r="20" spans="1:15" x14ac:dyDescent="0.25">
      <c r="A20" s="325" t="s">
        <v>4353</v>
      </c>
      <c r="B20" s="325" t="s">
        <v>4354</v>
      </c>
      <c r="C20" s="332" t="s">
        <v>4248</v>
      </c>
      <c r="D20" s="325">
        <v>8</v>
      </c>
      <c r="E20" s="325">
        <v>2.29</v>
      </c>
      <c r="F20" s="326">
        <v>41858.670138888891</v>
      </c>
      <c r="G20" s="327">
        <v>1.423611111111111E-3</v>
      </c>
      <c r="H20" s="325"/>
      <c r="I20" s="325"/>
      <c r="J20" s="325"/>
      <c r="K20" s="325">
        <v>623566.89599999995</v>
      </c>
      <c r="L20" s="325">
        <v>6259742.0109999999</v>
      </c>
      <c r="M20" s="325">
        <v>749.45931629999995</v>
      </c>
      <c r="N20" s="325">
        <v>0.90500000000000003</v>
      </c>
      <c r="O20" s="325">
        <v>1.2729999999999999</v>
      </c>
    </row>
    <row r="21" spans="1:15" x14ac:dyDescent="0.25">
      <c r="A21" s="325" t="s">
        <v>4355</v>
      </c>
      <c r="B21" s="325" t="s">
        <v>4356</v>
      </c>
      <c r="C21" s="332" t="s">
        <v>4250</v>
      </c>
      <c r="D21" s="325">
        <v>8</v>
      </c>
      <c r="E21" s="325">
        <v>1.71</v>
      </c>
      <c r="F21" s="326">
        <v>41858.727777777778</v>
      </c>
      <c r="G21" s="327">
        <v>1.5740740740740741E-3</v>
      </c>
      <c r="H21" s="325"/>
      <c r="I21" s="325"/>
      <c r="J21" s="325"/>
      <c r="K21" s="325">
        <v>622855.17330000002</v>
      </c>
      <c r="L21" s="325">
        <v>6263915.6270000003</v>
      </c>
      <c r="M21" s="325">
        <v>692.59017319999998</v>
      </c>
      <c r="N21" s="325">
        <v>0.121</v>
      </c>
      <c r="O21" s="325">
        <v>0.114</v>
      </c>
    </row>
    <row r="22" spans="1:15" x14ac:dyDescent="0.25">
      <c r="A22" s="325" t="s">
        <v>4357</v>
      </c>
      <c r="B22" s="325" t="s">
        <v>4358</v>
      </c>
      <c r="C22" s="332" t="s">
        <v>4252</v>
      </c>
      <c r="D22" s="325">
        <v>7</v>
      </c>
      <c r="E22" s="325">
        <v>2.1800000000000002</v>
      </c>
      <c r="F22" s="326">
        <v>41862.817361111112</v>
      </c>
      <c r="G22" s="327">
        <v>2.5925925925925925E-3</v>
      </c>
      <c r="H22" s="325"/>
      <c r="I22" s="325"/>
      <c r="J22" s="325"/>
      <c r="K22" s="325">
        <v>581613.03700000001</v>
      </c>
      <c r="L22" s="325">
        <v>6171260.4680000003</v>
      </c>
      <c r="M22" s="325">
        <v>687.60119950000001</v>
      </c>
      <c r="N22" s="325">
        <v>0.90800000000000003</v>
      </c>
      <c r="O22" s="325">
        <v>0.91</v>
      </c>
    </row>
    <row r="23" spans="1:15" x14ac:dyDescent="0.25">
      <c r="A23" s="325" t="s">
        <v>4359</v>
      </c>
      <c r="B23" s="325" t="s">
        <v>4360</v>
      </c>
      <c r="C23" s="332" t="s">
        <v>4254</v>
      </c>
      <c r="D23" s="325">
        <v>9</v>
      </c>
      <c r="E23" s="325">
        <v>1.88</v>
      </c>
      <c r="F23" s="326">
        <v>41863.431944444441</v>
      </c>
      <c r="G23" s="327">
        <v>1.4583333333333334E-3</v>
      </c>
      <c r="H23" s="325"/>
      <c r="I23" s="325"/>
      <c r="J23" s="325"/>
      <c r="K23" s="325">
        <v>634239.18370000005</v>
      </c>
      <c r="L23" s="325">
        <v>6256063.4189999998</v>
      </c>
      <c r="M23" s="325">
        <v>696.39697009999998</v>
      </c>
      <c r="N23" s="325">
        <v>0.17699999999999999</v>
      </c>
      <c r="O23" s="325">
        <v>0.42599999999999999</v>
      </c>
    </row>
    <row r="24" spans="1:15" x14ac:dyDescent="0.25">
      <c r="A24" s="325" t="s">
        <v>4361</v>
      </c>
      <c r="B24" s="325" t="s">
        <v>4362</v>
      </c>
      <c r="C24" s="332" t="s">
        <v>4256</v>
      </c>
      <c r="D24" s="325">
        <v>7</v>
      </c>
      <c r="E24" s="325">
        <v>2.09</v>
      </c>
      <c r="F24" s="326">
        <v>41863.541666666664</v>
      </c>
      <c r="G24" s="327">
        <v>1.5624999999999999E-3</v>
      </c>
      <c r="H24" s="325"/>
      <c r="I24" s="325"/>
      <c r="J24" s="325"/>
      <c r="K24" s="325">
        <v>628722.44960000005</v>
      </c>
      <c r="L24" s="325">
        <v>6235827.4000000004</v>
      </c>
      <c r="M24" s="325">
        <v>713.8963023</v>
      </c>
      <c r="N24" s="325" t="s">
        <v>2067</v>
      </c>
      <c r="O24" s="325" t="s">
        <v>2067</v>
      </c>
    </row>
    <row r="25" spans="1:15" x14ac:dyDescent="0.25">
      <c r="A25" s="325" t="s">
        <v>4363</v>
      </c>
      <c r="B25" s="325" t="s">
        <v>4363</v>
      </c>
      <c r="C25" s="332" t="s">
        <v>4256</v>
      </c>
      <c r="D25" s="325">
        <v>8</v>
      </c>
      <c r="E25" s="325">
        <v>1.89</v>
      </c>
      <c r="F25" s="326">
        <v>41863.545138888891</v>
      </c>
      <c r="G25" s="327">
        <v>2.3148148148148151E-3</v>
      </c>
      <c r="H25" s="325"/>
      <c r="I25" s="325"/>
      <c r="J25" s="325"/>
      <c r="K25" s="325">
        <v>628731.78899999999</v>
      </c>
      <c r="L25" s="325">
        <v>6235803.1009999998</v>
      </c>
      <c r="M25" s="325">
        <v>715.48626879999995</v>
      </c>
      <c r="N25" s="325" t="s">
        <v>2067</v>
      </c>
      <c r="O25" s="325" t="s">
        <v>2067</v>
      </c>
    </row>
    <row r="26" spans="1:15" x14ac:dyDescent="0.25">
      <c r="A26" s="325" t="s">
        <v>4364</v>
      </c>
      <c r="B26" s="325" t="s">
        <v>4365</v>
      </c>
      <c r="C26" s="332" t="s">
        <v>4258</v>
      </c>
      <c r="D26" s="325">
        <v>8</v>
      </c>
      <c r="E26" s="325">
        <v>1.67</v>
      </c>
      <c r="F26" s="326">
        <v>41863.62222222222</v>
      </c>
      <c r="G26" s="327">
        <v>2.0486111111111113E-3</v>
      </c>
      <c r="H26" s="325"/>
      <c r="I26" s="325"/>
      <c r="J26" s="325"/>
      <c r="K26" s="325">
        <v>626009.4719</v>
      </c>
      <c r="L26" s="325">
        <v>6235401.5690000001</v>
      </c>
      <c r="M26" s="325">
        <v>731.07461160000003</v>
      </c>
      <c r="N26" s="325">
        <v>0.223</v>
      </c>
      <c r="O26" s="325">
        <v>0.29199999999999998</v>
      </c>
    </row>
    <row r="27" spans="1:15" x14ac:dyDescent="0.25">
      <c r="A27" s="325" t="s">
        <v>4366</v>
      </c>
      <c r="B27" s="325" t="s">
        <v>4367</v>
      </c>
      <c r="C27" s="332" t="s">
        <v>4260</v>
      </c>
      <c r="D27" s="325">
        <v>7</v>
      </c>
      <c r="E27" s="325">
        <v>3.52</v>
      </c>
      <c r="F27" s="326">
        <v>41866.370833333334</v>
      </c>
      <c r="G27" s="327">
        <v>2.1180555555555553E-3</v>
      </c>
      <c r="H27" s="325"/>
      <c r="I27" s="325"/>
      <c r="J27" s="325"/>
      <c r="K27" s="325">
        <v>623158.20719999995</v>
      </c>
      <c r="L27" s="325">
        <v>6244928.0149999997</v>
      </c>
      <c r="M27" s="325">
        <v>703.58666879999998</v>
      </c>
      <c r="N27" s="325">
        <v>0.498</v>
      </c>
      <c r="O27" s="325">
        <v>0.70099999999999996</v>
      </c>
    </row>
    <row r="28" spans="1:15" s="333" customFormat="1" x14ac:dyDescent="0.25">
      <c r="A28" s="325" t="s">
        <v>4368</v>
      </c>
      <c r="B28" s="325" t="s">
        <v>4369</v>
      </c>
      <c r="C28" s="332" t="s">
        <v>4262</v>
      </c>
      <c r="D28" s="325">
        <v>8</v>
      </c>
      <c r="E28" s="325">
        <v>1.93</v>
      </c>
      <c r="F28" s="326">
        <v>41866.480555555558</v>
      </c>
      <c r="G28" s="327">
        <v>1.5277777777777779E-3</v>
      </c>
      <c r="H28" s="325"/>
      <c r="I28" s="325"/>
      <c r="J28" s="325"/>
      <c r="K28" s="325">
        <v>623600.33459999994</v>
      </c>
      <c r="L28" s="325">
        <v>6238628.8169999998</v>
      </c>
      <c r="M28" s="325">
        <v>736.27737100000002</v>
      </c>
      <c r="N28" s="325">
        <v>0.83799999999999997</v>
      </c>
      <c r="O28" s="325">
        <v>0.80400000000000005</v>
      </c>
    </row>
    <row r="29" spans="1:15" x14ac:dyDescent="0.25">
      <c r="A29" s="325" t="s">
        <v>4370</v>
      </c>
      <c r="B29" s="325" t="s">
        <v>4371</v>
      </c>
      <c r="C29" s="332" t="s">
        <v>4264</v>
      </c>
      <c r="D29" s="325">
        <v>7</v>
      </c>
      <c r="E29" s="325">
        <v>3.72</v>
      </c>
      <c r="F29" s="326">
        <v>41867.370138888888</v>
      </c>
      <c r="G29" s="327">
        <v>2.1180555555555553E-3</v>
      </c>
      <c r="H29" s="325"/>
      <c r="I29" s="325"/>
      <c r="J29" s="325"/>
      <c r="K29" s="325">
        <v>612293.61170000001</v>
      </c>
      <c r="L29" s="325">
        <v>6257763.5640000002</v>
      </c>
      <c r="M29" s="325">
        <v>823.26920389999998</v>
      </c>
      <c r="N29" s="325">
        <v>0.13900000000000001</v>
      </c>
      <c r="O29" s="325">
        <v>0.11600000000000001</v>
      </c>
    </row>
    <row r="30" spans="1:15" x14ac:dyDescent="0.25">
      <c r="A30" s="325" t="s">
        <v>4372</v>
      </c>
      <c r="B30" s="325" t="s">
        <v>4265</v>
      </c>
      <c r="C30" s="332" t="s">
        <v>4266</v>
      </c>
      <c r="D30" s="325">
        <v>9</v>
      </c>
      <c r="E30" s="325">
        <v>1.79</v>
      </c>
      <c r="F30" s="326">
        <v>41867.452777777777</v>
      </c>
      <c r="G30" s="327">
        <v>1.5740740740740741E-3</v>
      </c>
      <c r="H30" s="325"/>
      <c r="I30" s="325"/>
      <c r="J30" s="325"/>
      <c r="K30" s="325">
        <v>623597.31700000004</v>
      </c>
      <c r="L30" s="325">
        <v>6241838.085</v>
      </c>
      <c r="M30" s="325">
        <v>800.86500000000001</v>
      </c>
      <c r="N30" s="325">
        <v>1.956</v>
      </c>
      <c r="O30" s="325">
        <v>2.1669999999999998</v>
      </c>
    </row>
    <row r="31" spans="1:15" x14ac:dyDescent="0.25">
      <c r="A31" s="325" t="s">
        <v>4373</v>
      </c>
      <c r="B31" s="325" t="s">
        <v>4374</v>
      </c>
      <c r="C31" s="332" t="s">
        <v>4268</v>
      </c>
      <c r="D31" s="325">
        <v>9</v>
      </c>
      <c r="E31" s="325">
        <v>2.27</v>
      </c>
      <c r="F31" s="326">
        <v>41867.547222222223</v>
      </c>
      <c r="G31" s="327">
        <v>1.6666666666666668E-3</v>
      </c>
      <c r="H31" s="325"/>
      <c r="I31" s="325"/>
      <c r="J31" s="325"/>
      <c r="K31" s="325">
        <v>621389.60439999995</v>
      </c>
      <c r="L31" s="325">
        <v>6234383.7439999999</v>
      </c>
      <c r="M31" s="325">
        <v>686.48215679999998</v>
      </c>
      <c r="N31" s="325">
        <v>0.77</v>
      </c>
      <c r="O31" s="325">
        <v>0.73299999999999998</v>
      </c>
    </row>
    <row r="32" spans="1:15" x14ac:dyDescent="0.25">
      <c r="A32" s="325" t="s">
        <v>4375</v>
      </c>
      <c r="B32" s="325" t="s">
        <v>4376</v>
      </c>
      <c r="C32" s="332" t="s">
        <v>4270</v>
      </c>
      <c r="D32" s="325">
        <v>7</v>
      </c>
      <c r="E32" s="325">
        <v>1.7</v>
      </c>
      <c r="F32" s="326">
        <v>41867.606249999997</v>
      </c>
      <c r="G32" s="327">
        <v>3.3680555555555551E-3</v>
      </c>
      <c r="H32" s="325"/>
      <c r="I32" s="325"/>
      <c r="J32" s="325"/>
      <c r="K32" s="325">
        <v>621843.19999999995</v>
      </c>
      <c r="L32" s="325">
        <v>6235998.4299999997</v>
      </c>
      <c r="M32" s="325">
        <v>811.23699999999997</v>
      </c>
      <c r="N32" s="325">
        <v>1.7969999999999999</v>
      </c>
      <c r="O32" s="325">
        <v>2.1629999999999998</v>
      </c>
    </row>
    <row r="33" spans="1:15" x14ac:dyDescent="0.25">
      <c r="A33" s="325" t="s">
        <v>4377</v>
      </c>
      <c r="B33" s="325" t="s">
        <v>4378</v>
      </c>
      <c r="C33" s="325" t="s">
        <v>4283</v>
      </c>
      <c r="D33" s="325">
        <v>9</v>
      </c>
      <c r="E33" s="325">
        <v>2.09</v>
      </c>
      <c r="F33" s="326">
        <v>40937.497916666667</v>
      </c>
      <c r="G33" s="327">
        <v>1.4699074074074074E-3</v>
      </c>
      <c r="H33" s="325">
        <v>628740.25340000005</v>
      </c>
      <c r="I33" s="325">
        <v>6182084.5360000003</v>
      </c>
      <c r="J33" s="325">
        <v>705.67539739999995</v>
      </c>
      <c r="K33" s="328">
        <v>628741.79429999995</v>
      </c>
      <c r="L33" s="328">
        <v>6182083.8949999996</v>
      </c>
      <c r="M33" s="328">
        <v>704.48418990000005</v>
      </c>
      <c r="N33" s="328">
        <v>0.214</v>
      </c>
      <c r="O33" s="328">
        <v>0.17699999999999999</v>
      </c>
    </row>
    <row r="34" spans="1:15" x14ac:dyDescent="0.25">
      <c r="A34" s="325" t="s">
        <v>4379</v>
      </c>
      <c r="B34" s="325" t="s">
        <v>4380</v>
      </c>
      <c r="C34" s="332" t="s">
        <v>4381</v>
      </c>
      <c r="D34" s="325">
        <v>8</v>
      </c>
      <c r="E34" s="325">
        <v>1.98</v>
      </c>
      <c r="F34" s="326">
        <v>41925.714583333334</v>
      </c>
      <c r="G34" s="327">
        <v>2.5810185185185185E-3</v>
      </c>
      <c r="H34" s="325"/>
      <c r="I34" s="325"/>
      <c r="J34" s="325"/>
      <c r="K34" s="325">
        <v>623856.76890000002</v>
      </c>
      <c r="L34" s="325">
        <v>6241064.335</v>
      </c>
      <c r="M34" s="325">
        <v>798.14028559999997</v>
      </c>
      <c r="N34" s="325">
        <v>2.827</v>
      </c>
      <c r="O34" s="325">
        <v>2.7429999999999999</v>
      </c>
    </row>
    <row r="35" spans="1:15" x14ac:dyDescent="0.25">
      <c r="A35" s="325" t="s">
        <v>4382</v>
      </c>
      <c r="B35" s="325" t="s">
        <v>4382</v>
      </c>
      <c r="C35" s="332" t="s">
        <v>4383</v>
      </c>
      <c r="D35" s="325">
        <v>7</v>
      </c>
      <c r="E35" s="325">
        <v>2.41</v>
      </c>
      <c r="F35" s="326">
        <v>41925.722916666666</v>
      </c>
      <c r="G35" s="327">
        <v>1.4699074074074074E-3</v>
      </c>
      <c r="H35" s="325"/>
      <c r="I35" s="325"/>
      <c r="J35" s="325"/>
      <c r="K35" s="325">
        <v>623749.58719999995</v>
      </c>
      <c r="L35" s="325">
        <v>6241246.3289999999</v>
      </c>
      <c r="M35" s="325">
        <v>789.21440289999998</v>
      </c>
      <c r="N35" s="325">
        <v>3.99</v>
      </c>
      <c r="O35" s="325">
        <v>3.5950000000000002</v>
      </c>
    </row>
    <row r="36" spans="1:15" x14ac:dyDescent="0.25">
      <c r="A36" s="325" t="s">
        <v>4384</v>
      </c>
      <c r="B36" s="325" t="s">
        <v>4385</v>
      </c>
      <c r="C36" s="334" t="s">
        <v>4386</v>
      </c>
      <c r="D36" s="325">
        <v>8</v>
      </c>
      <c r="E36" s="325">
        <v>1.89</v>
      </c>
      <c r="F36" s="326">
        <v>41913.5</v>
      </c>
      <c r="G36" s="327">
        <v>1.6319444444444445E-3</v>
      </c>
      <c r="H36" s="325"/>
      <c r="I36" s="325"/>
      <c r="J36" s="325"/>
      <c r="K36" s="325">
        <v>651118.10149999999</v>
      </c>
      <c r="L36" s="325">
        <v>6161132.6179999998</v>
      </c>
      <c r="M36" s="325">
        <v>778.68321830000002</v>
      </c>
      <c r="N36" s="325" t="s">
        <v>2067</v>
      </c>
      <c r="O36" s="325" t="s">
        <v>2067</v>
      </c>
    </row>
    <row r="37" spans="1:15" x14ac:dyDescent="0.25">
      <c r="A37" s="325" t="s">
        <v>4387</v>
      </c>
      <c r="B37" s="325" t="s">
        <v>4388</v>
      </c>
      <c r="C37" s="325" t="s">
        <v>4389</v>
      </c>
      <c r="D37" s="325">
        <v>8</v>
      </c>
      <c r="E37" s="325">
        <v>2.11</v>
      </c>
      <c r="F37" s="326">
        <v>41908.652777777781</v>
      </c>
      <c r="G37" s="327">
        <v>1.5740740740740741E-3</v>
      </c>
      <c r="H37" s="325"/>
      <c r="I37" s="325"/>
      <c r="J37" s="325"/>
      <c r="K37" s="325">
        <v>572808.79240000003</v>
      </c>
      <c r="L37" s="325">
        <v>6216490.8300000001</v>
      </c>
      <c r="M37" s="325">
        <v>478.32651179999999</v>
      </c>
      <c r="N37" s="325">
        <v>0.61</v>
      </c>
      <c r="O37" s="325">
        <v>0.498</v>
      </c>
    </row>
    <row r="38" spans="1:15" x14ac:dyDescent="0.25">
      <c r="A38" s="325" t="s">
        <v>4390</v>
      </c>
      <c r="B38" s="325" t="s">
        <v>4391</v>
      </c>
      <c r="C38" s="332" t="s">
        <v>4392</v>
      </c>
      <c r="D38" s="325">
        <v>8</v>
      </c>
      <c r="E38" s="325">
        <v>1.62</v>
      </c>
      <c r="F38" s="326">
        <v>41908.75</v>
      </c>
      <c r="G38" s="327">
        <v>2.8356481481481479E-3</v>
      </c>
      <c r="H38" s="325"/>
      <c r="I38" s="325"/>
      <c r="J38" s="325"/>
      <c r="K38" s="325">
        <v>567953.14040000003</v>
      </c>
      <c r="L38" s="325">
        <v>6209651.3389999997</v>
      </c>
      <c r="M38" s="325">
        <v>487.12705440000002</v>
      </c>
      <c r="N38" s="325">
        <v>0.39</v>
      </c>
      <c r="O38" s="325">
        <v>0.60499999999999998</v>
      </c>
    </row>
    <row r="39" spans="1:15" x14ac:dyDescent="0.25">
      <c r="A39" s="325" t="s">
        <v>4393</v>
      </c>
      <c r="B39" s="325" t="s">
        <v>4394</v>
      </c>
      <c r="C39" s="332" t="s">
        <v>4395</v>
      </c>
      <c r="D39" s="325">
        <v>8</v>
      </c>
      <c r="E39" s="325">
        <v>1.94</v>
      </c>
      <c r="F39" s="326">
        <v>41909.368750000001</v>
      </c>
      <c r="G39" s="327">
        <v>2.7662037037037034E-3</v>
      </c>
      <c r="H39" s="325"/>
      <c r="I39" s="325"/>
      <c r="J39" s="325"/>
      <c r="K39" s="325">
        <v>567193.71230000001</v>
      </c>
      <c r="L39" s="325">
        <v>6209906.0829999996</v>
      </c>
      <c r="M39" s="325">
        <v>534.29633809999996</v>
      </c>
      <c r="N39" s="325">
        <v>0.72899999999999998</v>
      </c>
      <c r="O39" s="325">
        <v>0.84699999999999998</v>
      </c>
    </row>
    <row r="40" spans="1:15" x14ac:dyDescent="0.25">
      <c r="A40" s="325" t="s">
        <v>4396</v>
      </c>
      <c r="B40" s="325" t="s">
        <v>4397</v>
      </c>
      <c r="C40" s="325" t="s">
        <v>4398</v>
      </c>
      <c r="D40" s="325">
        <v>7</v>
      </c>
      <c r="E40" s="325">
        <v>2.0099999999999998</v>
      </c>
      <c r="F40" s="326">
        <v>41920.44027777778</v>
      </c>
      <c r="G40" s="327">
        <v>1.5624999999999999E-3</v>
      </c>
      <c r="H40" s="325"/>
      <c r="I40" s="325"/>
      <c r="J40" s="325"/>
      <c r="K40" s="325">
        <v>684410.55</v>
      </c>
      <c r="L40" s="325">
        <v>6150176.9939999999</v>
      </c>
      <c r="M40" s="325">
        <v>760.61971140000003</v>
      </c>
      <c r="N40" s="325">
        <v>0.255</v>
      </c>
      <c r="O40" s="325">
        <v>0.17799999999999999</v>
      </c>
    </row>
    <row r="41" spans="1:15" x14ac:dyDescent="0.25">
      <c r="A41" s="325" t="s">
        <v>4399</v>
      </c>
      <c r="B41" s="325" t="s">
        <v>4400</v>
      </c>
      <c r="C41" s="325" t="s">
        <v>4401</v>
      </c>
      <c r="D41" s="325">
        <v>7</v>
      </c>
      <c r="E41" s="325">
        <v>2.0699999999999998</v>
      </c>
      <c r="F41" s="326">
        <v>41920.463194444441</v>
      </c>
      <c r="G41" s="327">
        <v>1.689814814814815E-3</v>
      </c>
      <c r="H41" s="325"/>
      <c r="I41" s="325"/>
      <c r="J41" s="325"/>
      <c r="K41" s="325">
        <v>684640.12470000004</v>
      </c>
      <c r="L41" s="325">
        <v>6150631.1859999998</v>
      </c>
      <c r="M41" s="325">
        <v>765.70791589999999</v>
      </c>
      <c r="N41" s="325">
        <v>2.4420000000000002</v>
      </c>
      <c r="O41" s="325">
        <v>3.423</v>
      </c>
    </row>
    <row r="42" spans="1:15" x14ac:dyDescent="0.25">
      <c r="A42" s="325" t="s">
        <v>4402</v>
      </c>
      <c r="B42" s="325" t="s">
        <v>4403</v>
      </c>
      <c r="C42" s="325" t="s">
        <v>4401</v>
      </c>
      <c r="D42" s="325">
        <v>8</v>
      </c>
      <c r="E42" s="325">
        <v>1.67</v>
      </c>
      <c r="F42" s="326">
        <v>41920.465277777781</v>
      </c>
      <c r="G42" s="327">
        <v>1.9212962962962962E-3</v>
      </c>
      <c r="H42" s="325"/>
      <c r="I42" s="325"/>
      <c r="J42" s="325"/>
      <c r="K42" s="325">
        <v>684641.78060000006</v>
      </c>
      <c r="L42" s="325">
        <v>6150630.8990000002</v>
      </c>
      <c r="M42" s="325">
        <v>764.24963590000004</v>
      </c>
      <c r="N42" s="325">
        <v>1.252</v>
      </c>
      <c r="O42" s="325">
        <v>1.724</v>
      </c>
    </row>
    <row r="43" spans="1:15" x14ac:dyDescent="0.25">
      <c r="A43" s="325" t="s">
        <v>4404</v>
      </c>
      <c r="B43" s="325" t="s">
        <v>4405</v>
      </c>
      <c r="C43" s="325" t="s">
        <v>4406</v>
      </c>
      <c r="D43" s="325">
        <v>7</v>
      </c>
      <c r="E43" s="325">
        <v>2.0299999999999998</v>
      </c>
      <c r="F43" s="326">
        <v>41922.430555555555</v>
      </c>
      <c r="G43" s="327">
        <v>1.7245370370370372E-3</v>
      </c>
      <c r="H43" s="325"/>
      <c r="I43" s="325"/>
      <c r="J43" s="325"/>
      <c r="K43" s="325">
        <v>580232.24309999996</v>
      </c>
      <c r="L43" s="325">
        <v>6167622.2680000002</v>
      </c>
      <c r="M43" s="325">
        <v>598.67548250000004</v>
      </c>
      <c r="N43" s="325">
        <v>0.95899999999999996</v>
      </c>
      <c r="O43" s="325">
        <v>1.302</v>
      </c>
    </row>
    <row r="44" spans="1:15" x14ac:dyDescent="0.25">
      <c r="A44" s="325" t="s">
        <v>4407</v>
      </c>
      <c r="B44" s="325" t="s">
        <v>4408</v>
      </c>
      <c r="C44" s="332" t="s">
        <v>4409</v>
      </c>
      <c r="D44" s="325">
        <v>6</v>
      </c>
      <c r="E44" s="325">
        <v>2.79</v>
      </c>
      <c r="F44" s="326">
        <v>41922.611805555556</v>
      </c>
      <c r="G44" s="327">
        <v>1.6203703703703703E-3</v>
      </c>
      <c r="H44" s="325"/>
      <c r="I44" s="325"/>
      <c r="J44" s="325"/>
      <c r="K44" s="325">
        <v>580098.97329999995</v>
      </c>
      <c r="L44" s="325">
        <v>6188155.0329999998</v>
      </c>
      <c r="M44" s="325">
        <v>704.8313713</v>
      </c>
      <c r="N44" s="325" t="s">
        <v>2067</v>
      </c>
      <c r="O44" s="325" t="s">
        <v>2067</v>
      </c>
    </row>
    <row r="45" spans="1:15" x14ac:dyDescent="0.25">
      <c r="A45" s="325" t="s">
        <v>4410</v>
      </c>
      <c r="B45" s="325" t="s">
        <v>4410</v>
      </c>
      <c r="C45" s="332" t="s">
        <v>4411</v>
      </c>
      <c r="D45" s="325">
        <v>8</v>
      </c>
      <c r="E45" s="325">
        <v>2.4</v>
      </c>
      <c r="F45" s="326">
        <v>41922.679166666669</v>
      </c>
      <c r="G45" s="327">
        <v>2.3726851851851851E-3</v>
      </c>
      <c r="H45" s="325"/>
      <c r="I45" s="325"/>
      <c r="J45" s="325"/>
      <c r="K45" s="325">
        <v>580151.34550000005</v>
      </c>
      <c r="L45" s="325">
        <v>6188447.7489999998</v>
      </c>
      <c r="M45" s="325">
        <v>717.75824379999995</v>
      </c>
      <c r="N45" s="325">
        <v>2.2709999999999999</v>
      </c>
      <c r="O45" s="325">
        <v>2.8839999999999999</v>
      </c>
    </row>
    <row r="46" spans="1:15" x14ac:dyDescent="0.25">
      <c r="A46" s="325" t="s">
        <v>4412</v>
      </c>
      <c r="B46" s="325" t="s">
        <v>4413</v>
      </c>
      <c r="C46" s="325" t="s">
        <v>4414</v>
      </c>
      <c r="D46" s="325">
        <v>8</v>
      </c>
      <c r="E46" s="325">
        <v>2.34</v>
      </c>
      <c r="F46" s="326">
        <v>41930.604166666664</v>
      </c>
      <c r="G46" s="327">
        <v>2.0949074074074073E-3</v>
      </c>
      <c r="H46" s="325"/>
      <c r="I46" s="325"/>
      <c r="J46" s="325"/>
      <c r="K46" s="325">
        <v>648196.02439999999</v>
      </c>
      <c r="L46" s="325">
        <v>6213582.1550000003</v>
      </c>
      <c r="M46" s="325">
        <v>753.59476489999997</v>
      </c>
      <c r="N46" s="325">
        <v>0.374</v>
      </c>
      <c r="O46" s="325">
        <v>0.38200000000000001</v>
      </c>
    </row>
    <row r="47" spans="1:15" x14ac:dyDescent="0.25">
      <c r="A47" s="325" t="s">
        <v>4415</v>
      </c>
      <c r="B47" s="325" t="s">
        <v>4416</v>
      </c>
      <c r="C47" s="325" t="s">
        <v>4417</v>
      </c>
      <c r="D47" s="325">
        <v>8</v>
      </c>
      <c r="E47" s="325">
        <v>2.29</v>
      </c>
      <c r="F47" s="326">
        <v>41930.465277777781</v>
      </c>
      <c r="G47" s="327">
        <v>2.5810185185185185E-3</v>
      </c>
      <c r="H47" s="325"/>
      <c r="I47" s="325"/>
      <c r="J47" s="325"/>
      <c r="K47" s="325">
        <v>684763.36470000003</v>
      </c>
      <c r="L47" s="325">
        <v>6156134.3909999998</v>
      </c>
      <c r="M47" s="325">
        <v>801.68176440000002</v>
      </c>
      <c r="N47" s="325">
        <v>0.379</v>
      </c>
      <c r="O47" s="325">
        <v>0.30299999999999999</v>
      </c>
    </row>
    <row r="48" spans="1:15" x14ac:dyDescent="0.25">
      <c r="A48" s="325" t="s">
        <v>4418</v>
      </c>
      <c r="B48" s="325" t="s">
        <v>4419</v>
      </c>
      <c r="C48" s="325" t="s">
        <v>4420</v>
      </c>
      <c r="D48" s="325">
        <v>9</v>
      </c>
      <c r="E48" s="325">
        <v>2.2000000000000002</v>
      </c>
      <c r="F48" s="326">
        <v>41180.515277777777</v>
      </c>
      <c r="G48" s="327">
        <v>1.5162037037037036E-3</v>
      </c>
      <c r="H48" s="325">
        <v>682880.35800000001</v>
      </c>
      <c r="I48" s="325">
        <v>6170916.7790000001</v>
      </c>
      <c r="J48" s="325">
        <v>830.38991510000005</v>
      </c>
      <c r="K48" s="328">
        <v>682881.68229999999</v>
      </c>
      <c r="L48" s="328">
        <v>6170915.3219999997</v>
      </c>
      <c r="M48" s="328">
        <v>825.92972559999998</v>
      </c>
      <c r="N48" s="328">
        <v>0.46600000000000003</v>
      </c>
      <c r="O48" s="328">
        <v>0.66500000000000004</v>
      </c>
    </row>
    <row r="49" spans="1:15" s="333" customFormat="1" x14ac:dyDescent="0.25">
      <c r="A49" s="325" t="s">
        <v>4421</v>
      </c>
      <c r="B49" s="325" t="s">
        <v>4422</v>
      </c>
      <c r="C49" s="325" t="s">
        <v>4423</v>
      </c>
      <c r="D49" s="325">
        <v>10</v>
      </c>
      <c r="E49" s="325">
        <v>1.89</v>
      </c>
      <c r="F49" s="326">
        <v>41099.453263888892</v>
      </c>
      <c r="G49" s="327">
        <v>1.7824074074074072E-3</v>
      </c>
      <c r="H49" s="325">
        <v>631740.53640383994</v>
      </c>
      <c r="I49" s="325">
        <v>6192709.3593176901</v>
      </c>
      <c r="J49" s="325">
        <v>724.42535270999997</v>
      </c>
      <c r="K49" s="328">
        <v>631741.96816449997</v>
      </c>
      <c r="L49" s="328">
        <v>6192709.3296555998</v>
      </c>
      <c r="M49" s="328">
        <v>724.61637199999996</v>
      </c>
      <c r="N49" s="328">
        <v>0.23100000000000001</v>
      </c>
      <c r="O49" s="328">
        <v>0.20899999999999999</v>
      </c>
    </row>
    <row r="50" spans="1:15" x14ac:dyDescent="0.25">
      <c r="A50" s="325" t="s">
        <v>4424</v>
      </c>
      <c r="B50" s="325" t="s">
        <v>4425</v>
      </c>
      <c r="C50" s="325" t="s">
        <v>4426</v>
      </c>
      <c r="D50" s="325">
        <v>8</v>
      </c>
      <c r="E50" s="325">
        <v>2</v>
      </c>
      <c r="F50" s="326">
        <v>41203.566666666666</v>
      </c>
      <c r="G50" s="327">
        <v>1.6666666666666668E-3</v>
      </c>
      <c r="H50" s="325">
        <v>673821.32350000006</v>
      </c>
      <c r="I50" s="325">
        <v>6197290.3140000002</v>
      </c>
      <c r="J50" s="325">
        <v>710.4876835</v>
      </c>
      <c r="K50" s="328">
        <v>673822.86140000005</v>
      </c>
      <c r="L50" s="328">
        <v>6197289.7479999997</v>
      </c>
      <c r="M50" s="328">
        <v>709.10731380000004</v>
      </c>
      <c r="N50" s="328">
        <v>0.222</v>
      </c>
      <c r="O50" s="328">
        <v>0.24</v>
      </c>
    </row>
    <row r="51" spans="1:15" x14ac:dyDescent="0.25">
      <c r="A51" s="325" t="s">
        <v>4427</v>
      </c>
      <c r="B51" s="325" t="s">
        <v>2317</v>
      </c>
      <c r="C51" s="325" t="s">
        <v>4428</v>
      </c>
      <c r="D51" s="325">
        <v>8</v>
      </c>
      <c r="E51" s="325">
        <v>1.6</v>
      </c>
      <c r="F51" s="326">
        <v>41164.490972222222</v>
      </c>
      <c r="G51" s="327">
        <v>1.712962962962963E-3</v>
      </c>
      <c r="H51" s="325">
        <v>589719.45559999999</v>
      </c>
      <c r="I51" s="325">
        <v>6173677.5190000003</v>
      </c>
      <c r="J51" s="325">
        <v>633.5474878</v>
      </c>
      <c r="K51" s="328">
        <v>589720.34820000001</v>
      </c>
      <c r="L51" s="328">
        <v>6173677.7130000005</v>
      </c>
      <c r="M51" s="328">
        <v>630.87356030000001</v>
      </c>
      <c r="N51" s="328">
        <v>0.315</v>
      </c>
      <c r="O51" s="328">
        <v>0.36199999999999999</v>
      </c>
    </row>
    <row r="52" spans="1:15" x14ac:dyDescent="0.25">
      <c r="A52" s="325" t="s">
        <v>2319</v>
      </c>
      <c r="B52" s="325" t="s">
        <v>4429</v>
      </c>
      <c r="C52" s="325" t="s">
        <v>4430</v>
      </c>
      <c r="D52" s="325">
        <v>8</v>
      </c>
      <c r="E52" s="325">
        <v>1.7</v>
      </c>
      <c r="F52" s="326">
        <v>41083.58184027778</v>
      </c>
      <c r="G52" s="327">
        <v>1.5624999999999999E-3</v>
      </c>
      <c r="H52" s="325">
        <v>630097.57609988004</v>
      </c>
      <c r="I52" s="325">
        <v>6192239.3144135103</v>
      </c>
      <c r="J52" s="325">
        <v>708.88212753000005</v>
      </c>
      <c r="K52" s="328">
        <v>630098.10577420006</v>
      </c>
      <c r="L52" s="328">
        <v>6192239.9204289997</v>
      </c>
      <c r="M52" s="328">
        <v>705.47266686</v>
      </c>
      <c r="N52" s="328">
        <v>0.23400000000000001</v>
      </c>
      <c r="O52" s="328">
        <v>0.152</v>
      </c>
    </row>
    <row r="53" spans="1:15" x14ac:dyDescent="0.25">
      <c r="A53" s="325" t="s">
        <v>4431</v>
      </c>
      <c r="B53" s="325" t="s">
        <v>4432</v>
      </c>
      <c r="C53" s="325" t="s">
        <v>4433</v>
      </c>
      <c r="D53" s="325">
        <v>10</v>
      </c>
      <c r="E53" s="325">
        <v>1.6</v>
      </c>
      <c r="F53" s="326">
        <v>41083.466585648152</v>
      </c>
      <c r="G53" s="327">
        <v>1.7824074074074072E-3</v>
      </c>
      <c r="H53" s="325">
        <v>626952.33661728003</v>
      </c>
      <c r="I53" s="325">
        <v>6181667.7501722705</v>
      </c>
      <c r="J53" s="325">
        <v>701.64203600999997</v>
      </c>
      <c r="K53" s="328">
        <v>626953.80939215003</v>
      </c>
      <c r="L53" s="328">
        <v>6181668.9021912599</v>
      </c>
      <c r="M53" s="328">
        <v>701.10466443999996</v>
      </c>
      <c r="N53" s="328">
        <v>0.217</v>
      </c>
      <c r="O53" s="328">
        <v>0.187</v>
      </c>
    </row>
    <row r="54" spans="1:15" x14ac:dyDescent="0.25">
      <c r="A54" s="335" t="s">
        <v>4434</v>
      </c>
      <c r="B54" s="335" t="s">
        <v>4435</v>
      </c>
      <c r="C54" s="335" t="s">
        <v>4436</v>
      </c>
      <c r="D54" s="335">
        <v>9</v>
      </c>
      <c r="E54" s="335">
        <v>1.89</v>
      </c>
      <c r="F54" s="336">
        <v>41210.549305555556</v>
      </c>
      <c r="G54" s="337">
        <v>1.6435185185185183E-3</v>
      </c>
      <c r="H54" s="335">
        <v>646253.62520000001</v>
      </c>
      <c r="I54" s="335">
        <v>6221753.3320000004</v>
      </c>
      <c r="J54" s="335">
        <v>479.16597510000003</v>
      </c>
      <c r="K54" s="335">
        <v>646255.18940000003</v>
      </c>
      <c r="L54" s="335">
        <v>6221753.0240000002</v>
      </c>
      <c r="M54" s="335">
        <v>475.39407240000003</v>
      </c>
      <c r="N54" s="335">
        <v>0.49199999999999999</v>
      </c>
      <c r="O54" s="335">
        <v>0.41699999999999998</v>
      </c>
    </row>
    <row r="55" spans="1:15" x14ac:dyDescent="0.25">
      <c r="A55" s="325" t="s">
        <v>4437</v>
      </c>
      <c r="B55" s="325" t="s">
        <v>4438</v>
      </c>
      <c r="C55" s="325" t="s">
        <v>4439</v>
      </c>
      <c r="D55" s="325">
        <v>9</v>
      </c>
      <c r="E55" s="325">
        <v>2</v>
      </c>
      <c r="F55" s="326">
        <v>41206.651388888888</v>
      </c>
      <c r="G55" s="327">
        <v>2.2106481481481478E-3</v>
      </c>
      <c r="H55" s="325">
        <v>664409.34600000002</v>
      </c>
      <c r="I55" s="325">
        <v>6197098.8119999999</v>
      </c>
      <c r="J55" s="325">
        <v>764.38616339999999</v>
      </c>
      <c r="K55" s="328">
        <v>664410.71840000001</v>
      </c>
      <c r="L55" s="328">
        <v>6197098.4720000001</v>
      </c>
      <c r="M55" s="328">
        <v>763.45845240000006</v>
      </c>
      <c r="N55" s="328">
        <v>0.372</v>
      </c>
      <c r="O55" s="328">
        <v>0.35199999999999998</v>
      </c>
    </row>
    <row r="56" spans="1:15" x14ac:dyDescent="0.25">
      <c r="A56" s="338" t="s">
        <v>4440</v>
      </c>
      <c r="B56" s="338" t="s">
        <v>4440</v>
      </c>
      <c r="C56" s="338" t="s">
        <v>4441</v>
      </c>
      <c r="D56" s="338">
        <v>9</v>
      </c>
      <c r="E56" s="338">
        <v>2</v>
      </c>
      <c r="F56" s="339">
        <v>41178.730555555558</v>
      </c>
      <c r="G56" s="340">
        <v>1.4351851851851854E-3</v>
      </c>
      <c r="H56" s="338">
        <v>659402.77560000005</v>
      </c>
      <c r="I56" s="338">
        <v>6130528.9280000003</v>
      </c>
      <c r="J56" s="338">
        <v>986.58790069999998</v>
      </c>
      <c r="K56" s="341">
        <v>659403.99300000002</v>
      </c>
      <c r="L56" s="341">
        <v>6130530.2869999995</v>
      </c>
      <c r="M56" s="341">
        <v>985.73151440000004</v>
      </c>
      <c r="N56" s="341">
        <v>0.67</v>
      </c>
      <c r="O56" s="341">
        <v>0.79</v>
      </c>
    </row>
    <row r="57" spans="1:15" x14ac:dyDescent="0.25">
      <c r="A57" s="338" t="s">
        <v>4442</v>
      </c>
      <c r="B57" s="338" t="s">
        <v>4443</v>
      </c>
      <c r="C57" s="338" t="s">
        <v>4444</v>
      </c>
      <c r="D57" s="338">
        <v>9</v>
      </c>
      <c r="E57" s="338">
        <v>2.4</v>
      </c>
      <c r="F57" s="339">
        <v>41178.743055555555</v>
      </c>
      <c r="G57" s="340">
        <v>1.4930555555555556E-3</v>
      </c>
      <c r="H57" s="338">
        <v>659402.49159999995</v>
      </c>
      <c r="I57" s="338">
        <v>6130528.3609999996</v>
      </c>
      <c r="J57" s="338">
        <v>988.33241039999996</v>
      </c>
      <c r="K57" s="341">
        <v>659404.71169999999</v>
      </c>
      <c r="L57" s="341">
        <v>6130528.8770000003</v>
      </c>
      <c r="M57" s="341">
        <v>986.53672949999998</v>
      </c>
      <c r="N57" s="341">
        <v>0.45300000000000001</v>
      </c>
      <c r="O57" s="341">
        <v>0.47799999999999998</v>
      </c>
    </row>
    <row r="58" spans="1:15" x14ac:dyDescent="0.25">
      <c r="A58" s="338" t="s">
        <v>4445</v>
      </c>
      <c r="B58" s="338" t="s">
        <v>4446</v>
      </c>
      <c r="C58" s="338" t="s">
        <v>4447</v>
      </c>
      <c r="D58" s="338">
        <v>9</v>
      </c>
      <c r="E58" s="338">
        <v>1.6</v>
      </c>
      <c r="F58" s="339">
        <v>41097.54928240741</v>
      </c>
      <c r="G58" s="340">
        <v>1.5393518518518519E-3</v>
      </c>
      <c r="H58" s="338">
        <v>630011.67169351003</v>
      </c>
      <c r="I58" s="338">
        <v>6192715.0488409</v>
      </c>
      <c r="J58" s="338">
        <v>717.10525844999995</v>
      </c>
      <c r="K58" s="341">
        <v>630013.06461204996</v>
      </c>
      <c r="L58" s="341">
        <v>6192715.9280913305</v>
      </c>
      <c r="M58" s="341">
        <v>715.80637138999998</v>
      </c>
      <c r="N58" s="341">
        <v>0.20100000000000001</v>
      </c>
      <c r="O58" s="341">
        <v>0.21199999999999999</v>
      </c>
    </row>
    <row r="59" spans="1:15" x14ac:dyDescent="0.25">
      <c r="A59" s="338" t="s">
        <v>4448</v>
      </c>
      <c r="B59" s="338" t="s">
        <v>4449</v>
      </c>
      <c r="C59" s="338" t="s">
        <v>4450</v>
      </c>
      <c r="D59" s="338">
        <v>9</v>
      </c>
      <c r="E59" s="338">
        <v>1.7</v>
      </c>
      <c r="F59" s="339">
        <v>41180.647222222222</v>
      </c>
      <c r="G59" s="340">
        <v>1.8402777777777777E-3</v>
      </c>
      <c r="H59" s="338">
        <v>685339.23089999997</v>
      </c>
      <c r="I59" s="338">
        <v>6168526.5619999999</v>
      </c>
      <c r="J59" s="338">
        <v>752.27348210000002</v>
      </c>
      <c r="K59" s="341">
        <v>685340.63760000002</v>
      </c>
      <c r="L59" s="341">
        <v>6168526.9970000004</v>
      </c>
      <c r="M59" s="341">
        <v>748.89224690000003</v>
      </c>
      <c r="N59" s="341">
        <v>1.0349999999999999</v>
      </c>
      <c r="O59" s="341">
        <v>1.5089999999999999</v>
      </c>
    </row>
    <row r="60" spans="1:15" x14ac:dyDescent="0.25">
      <c r="A60" s="338" t="s">
        <v>4451</v>
      </c>
      <c r="B60" s="338" t="s">
        <v>4452</v>
      </c>
      <c r="C60" s="338" t="s">
        <v>4453</v>
      </c>
      <c r="D60" s="338">
        <v>8</v>
      </c>
      <c r="E60" s="338">
        <v>2.09</v>
      </c>
      <c r="F60" s="339">
        <v>41236.433333333334</v>
      </c>
      <c r="G60" s="340">
        <v>1.7476851851851852E-3</v>
      </c>
      <c r="H60" s="338">
        <v>643077.15220000001</v>
      </c>
      <c r="I60" s="338">
        <v>6198599.9100000001</v>
      </c>
      <c r="J60" s="338">
        <v>657.76384819999998</v>
      </c>
      <c r="K60" s="341">
        <v>643078.41059999994</v>
      </c>
      <c r="L60" s="341">
        <v>6198599.693</v>
      </c>
      <c r="M60" s="341">
        <v>655.48247449999997</v>
      </c>
      <c r="N60" s="341">
        <v>0.17899999999999999</v>
      </c>
      <c r="O60" s="341">
        <v>0.16800000000000001</v>
      </c>
    </row>
    <row r="61" spans="1:15" x14ac:dyDescent="0.25">
      <c r="A61" s="338" t="s">
        <v>4454</v>
      </c>
      <c r="B61" s="338" t="s">
        <v>4455</v>
      </c>
      <c r="C61" s="338" t="s">
        <v>4456</v>
      </c>
      <c r="D61" s="338">
        <v>7</v>
      </c>
      <c r="E61" s="338">
        <v>1.89</v>
      </c>
      <c r="F61" s="339">
        <v>41178.709027777775</v>
      </c>
      <c r="G61" s="340">
        <v>1.5740740740740741E-3</v>
      </c>
      <c r="H61" s="338">
        <v>659378.40300000005</v>
      </c>
      <c r="I61" s="338">
        <v>6130408.6600000001</v>
      </c>
      <c r="J61" s="338">
        <v>991.46504619999996</v>
      </c>
      <c r="K61" s="341">
        <v>659379.45559999999</v>
      </c>
      <c r="L61" s="341">
        <v>6130409.8490000004</v>
      </c>
      <c r="M61" s="341">
        <v>987.84200109999995</v>
      </c>
      <c r="N61" s="341">
        <v>0.60299999999999998</v>
      </c>
      <c r="O61" s="341">
        <v>0.71599999999999997</v>
      </c>
    </row>
    <row r="62" spans="1:15" x14ac:dyDescent="0.25">
      <c r="A62" s="338" t="s">
        <v>4457</v>
      </c>
      <c r="B62" s="338" t="s">
        <v>4458</v>
      </c>
      <c r="C62" s="338" t="s">
        <v>4459</v>
      </c>
      <c r="D62" s="338">
        <v>10</v>
      </c>
      <c r="E62" s="338">
        <v>1.89</v>
      </c>
      <c r="F62" s="339">
        <v>41097.47451388889</v>
      </c>
      <c r="G62" s="340">
        <v>2.0833333333333333E-3</v>
      </c>
      <c r="H62" s="338">
        <v>626726.00152161997</v>
      </c>
      <c r="I62" s="338">
        <v>6189999.3634218602</v>
      </c>
      <c r="J62" s="338">
        <v>729.59227807000002</v>
      </c>
      <c r="K62" s="341">
        <v>626724.96282590996</v>
      </c>
      <c r="L62" s="341">
        <v>6190000.1841546996</v>
      </c>
      <c r="M62" s="341">
        <v>722.82070038999996</v>
      </c>
      <c r="N62" s="341">
        <v>0.40500000000000003</v>
      </c>
      <c r="O62" s="341">
        <v>0.32500000000000001</v>
      </c>
    </row>
    <row r="63" spans="1:15" x14ac:dyDescent="0.25">
      <c r="A63" s="338" t="s">
        <v>4460</v>
      </c>
      <c r="B63" s="338" t="s">
        <v>4461</v>
      </c>
      <c r="C63" s="338" t="s">
        <v>4462</v>
      </c>
      <c r="D63" s="338">
        <v>8</v>
      </c>
      <c r="E63" s="338">
        <v>2.29</v>
      </c>
      <c r="F63" s="339">
        <v>41236.406944444447</v>
      </c>
      <c r="G63" s="340">
        <v>1.6666666666666668E-3</v>
      </c>
      <c r="H63" s="338">
        <v>643082.00520000001</v>
      </c>
      <c r="I63" s="338">
        <v>6198579.8300000001</v>
      </c>
      <c r="J63" s="338">
        <v>656.58458180000002</v>
      </c>
      <c r="K63" s="341">
        <v>643083.50730000006</v>
      </c>
      <c r="L63" s="341">
        <v>6198578.2640000004</v>
      </c>
      <c r="M63" s="341">
        <v>655.87196310000002</v>
      </c>
      <c r="N63" s="341">
        <v>0.189</v>
      </c>
      <c r="O63" s="341">
        <v>0.185</v>
      </c>
    </row>
    <row r="64" spans="1:15" x14ac:dyDescent="0.25">
      <c r="A64" s="338" t="s">
        <v>2348</v>
      </c>
      <c r="B64" s="338" t="s">
        <v>2348</v>
      </c>
      <c r="C64" s="338" t="s">
        <v>4463</v>
      </c>
      <c r="D64" s="338">
        <v>9</v>
      </c>
      <c r="E64" s="338">
        <v>2.2000000000000002</v>
      </c>
      <c r="F64" s="339">
        <v>41289.456944444442</v>
      </c>
      <c r="G64" s="340">
        <v>1.4351851851851854E-3</v>
      </c>
      <c r="H64" s="338">
        <v>657020.14269999997</v>
      </c>
      <c r="I64" s="338">
        <v>6212180.9759999998</v>
      </c>
      <c r="J64" s="338">
        <v>749.46864660000006</v>
      </c>
      <c r="K64" s="341">
        <v>657021.29749999999</v>
      </c>
      <c r="L64" s="341">
        <v>6212180.227</v>
      </c>
      <c r="M64" s="341">
        <v>748.38032639999994</v>
      </c>
      <c r="N64" s="341">
        <v>1.196</v>
      </c>
      <c r="O64" s="341">
        <v>1.702</v>
      </c>
    </row>
    <row r="65" spans="1:15" x14ac:dyDescent="0.25">
      <c r="A65" s="338" t="s">
        <v>4464</v>
      </c>
      <c r="B65" s="338" t="s">
        <v>4465</v>
      </c>
      <c r="C65" s="338" t="s">
        <v>4466</v>
      </c>
      <c r="D65" s="338">
        <v>7</v>
      </c>
      <c r="E65" s="338">
        <v>1.89</v>
      </c>
      <c r="F65" s="339">
        <v>41210.464583333334</v>
      </c>
      <c r="G65" s="340">
        <v>2.3726851851851851E-3</v>
      </c>
      <c r="H65" s="338">
        <v>647164.82270000002</v>
      </c>
      <c r="I65" s="338">
        <v>6221719.2709999997</v>
      </c>
      <c r="J65" s="338">
        <v>456.67782670000003</v>
      </c>
      <c r="K65" s="341">
        <v>647166.85849999997</v>
      </c>
      <c r="L65" s="341">
        <v>6221715.5939999996</v>
      </c>
      <c r="M65" s="341">
        <v>454.32918310000002</v>
      </c>
      <c r="N65" s="341">
        <v>0.49</v>
      </c>
      <c r="O65" s="341">
        <v>0.56499999999999995</v>
      </c>
    </row>
    <row r="66" spans="1:15" x14ac:dyDescent="0.25">
      <c r="A66" s="338" t="s">
        <v>4467</v>
      </c>
      <c r="B66" s="338" t="s">
        <v>4468</v>
      </c>
      <c r="C66" s="338" t="s">
        <v>4469</v>
      </c>
      <c r="D66" s="338">
        <v>10</v>
      </c>
      <c r="E66" s="338">
        <v>1.7</v>
      </c>
      <c r="F66" s="339">
        <v>41321.57708333333</v>
      </c>
      <c r="G66" s="340">
        <v>1.4583333333333334E-3</v>
      </c>
      <c r="H66" s="338">
        <v>656129.53839999996</v>
      </c>
      <c r="I66" s="338">
        <v>6198131.4110000003</v>
      </c>
      <c r="J66" s="338">
        <v>718.6230577</v>
      </c>
      <c r="K66" s="341">
        <v>656130.7635</v>
      </c>
      <c r="L66" s="341">
        <v>6198130.574</v>
      </c>
      <c r="M66" s="341">
        <v>718.13220980000006</v>
      </c>
      <c r="N66" s="341">
        <v>0.107</v>
      </c>
      <c r="O66" s="341">
        <v>8.7999999999999995E-2</v>
      </c>
    </row>
    <row r="67" spans="1:15" x14ac:dyDescent="0.25">
      <c r="A67" s="338" t="s">
        <v>4470</v>
      </c>
      <c r="B67" s="338" t="s">
        <v>4470</v>
      </c>
      <c r="C67" s="338" t="s">
        <v>4471</v>
      </c>
      <c r="D67" s="338">
        <v>10</v>
      </c>
      <c r="E67" s="338">
        <v>1.5</v>
      </c>
      <c r="F67" s="339">
        <v>41293.527777777781</v>
      </c>
      <c r="G67" s="340">
        <v>1.6087962962962963E-3</v>
      </c>
      <c r="H67" s="338">
        <v>641569.22790000006</v>
      </c>
      <c r="I67" s="338">
        <v>6191556.8109999998</v>
      </c>
      <c r="J67" s="338">
        <v>708.82216370000003</v>
      </c>
      <c r="K67" s="341">
        <v>641570.76619999995</v>
      </c>
      <c r="L67" s="341">
        <v>6191555.9079999998</v>
      </c>
      <c r="M67" s="341">
        <v>707.81734370000004</v>
      </c>
      <c r="N67" s="341">
        <v>0.30399999999999999</v>
      </c>
      <c r="O67" s="341">
        <v>0.26300000000000001</v>
      </c>
    </row>
    <row r="68" spans="1:15" x14ac:dyDescent="0.25">
      <c r="A68" s="338" t="s">
        <v>4472</v>
      </c>
      <c r="B68" s="338" t="s">
        <v>4473</v>
      </c>
      <c r="C68" s="338" t="s">
        <v>4474</v>
      </c>
      <c r="D68" s="338">
        <v>10</v>
      </c>
      <c r="E68" s="338">
        <v>2</v>
      </c>
      <c r="F68" s="339">
        <v>41316.559027777781</v>
      </c>
      <c r="G68" s="340">
        <v>1.6666666666666668E-3</v>
      </c>
      <c r="H68" s="338">
        <v>655531.2365</v>
      </c>
      <c r="I68" s="338">
        <v>6206142.1579999998</v>
      </c>
      <c r="J68" s="338">
        <v>775.12893459999998</v>
      </c>
      <c r="K68" s="342" t="s">
        <v>4319</v>
      </c>
      <c r="L68" s="342"/>
      <c r="M68" s="342"/>
      <c r="N68" s="342"/>
      <c r="O68" s="342"/>
    </row>
    <row r="69" spans="1:15" x14ac:dyDescent="0.25">
      <c r="A69" s="338" t="s">
        <v>4475</v>
      </c>
      <c r="B69" s="338" t="s">
        <v>4475</v>
      </c>
      <c r="C69" s="338" t="s">
        <v>4476</v>
      </c>
      <c r="D69" s="338">
        <v>8</v>
      </c>
      <c r="E69" s="338">
        <v>1.89</v>
      </c>
      <c r="F69" s="339">
        <v>41316.533333333333</v>
      </c>
      <c r="G69" s="340">
        <v>1.5162037037037036E-3</v>
      </c>
      <c r="H69" s="338">
        <v>654791.17520000006</v>
      </c>
      <c r="I69" s="338">
        <v>6205919.0499999998</v>
      </c>
      <c r="J69" s="338">
        <v>753.39526539999997</v>
      </c>
      <c r="K69" s="342" t="s">
        <v>4319</v>
      </c>
      <c r="L69" s="342"/>
      <c r="M69" s="342"/>
      <c r="N69" s="342"/>
      <c r="O69" s="342"/>
    </row>
    <row r="70" spans="1:15" x14ac:dyDescent="0.25">
      <c r="A70" s="338" t="s">
        <v>4477</v>
      </c>
      <c r="B70" s="338" t="s">
        <v>4478</v>
      </c>
      <c r="C70" s="338" t="s">
        <v>4479</v>
      </c>
      <c r="D70" s="338">
        <v>8</v>
      </c>
      <c r="E70" s="338">
        <v>1.89</v>
      </c>
      <c r="F70" s="339">
        <v>41302.545138888891</v>
      </c>
      <c r="G70" s="340">
        <v>1.9212962962962962E-3</v>
      </c>
      <c r="H70" s="338">
        <v>641864.98419999995</v>
      </c>
      <c r="I70" s="338">
        <v>6178770.8859999999</v>
      </c>
      <c r="J70" s="338">
        <v>757.3455391</v>
      </c>
      <c r="K70" s="341">
        <v>641867.54180000001</v>
      </c>
      <c r="L70" s="341">
        <v>6178771.5999999996</v>
      </c>
      <c r="M70" s="341">
        <v>755.12409760000003</v>
      </c>
      <c r="N70" s="341">
        <v>0.375</v>
      </c>
      <c r="O70" s="341">
        <v>0.35399999999999998</v>
      </c>
    </row>
    <row r="71" spans="1:15" x14ac:dyDescent="0.25">
      <c r="A71" s="338">
        <v>429066</v>
      </c>
      <c r="B71" s="338">
        <v>429066</v>
      </c>
      <c r="C71" s="338" t="s">
        <v>4480</v>
      </c>
      <c r="D71" s="338">
        <v>9</v>
      </c>
      <c r="E71" s="338">
        <v>1.7</v>
      </c>
      <c r="F71" s="339">
        <v>41235.57916666667</v>
      </c>
      <c r="G71" s="340">
        <v>1.6435185185185183E-3</v>
      </c>
      <c r="H71" s="338">
        <v>618566.53659999999</v>
      </c>
      <c r="I71" s="338">
        <v>6193154.8959999997</v>
      </c>
      <c r="J71" s="338">
        <v>894.98896960000002</v>
      </c>
      <c r="K71" s="342" t="s">
        <v>4481</v>
      </c>
      <c r="L71" s="342"/>
      <c r="M71" s="342"/>
      <c r="N71" s="342"/>
      <c r="O71" s="342"/>
    </row>
    <row r="72" spans="1:15" x14ac:dyDescent="0.25">
      <c r="A72" s="338" t="s">
        <v>4482</v>
      </c>
      <c r="B72" s="338" t="s">
        <v>4483</v>
      </c>
      <c r="C72" s="338" t="s">
        <v>4484</v>
      </c>
      <c r="D72" s="338">
        <v>9</v>
      </c>
      <c r="E72" s="338">
        <v>2.5</v>
      </c>
      <c r="F72" s="339">
        <v>41291.388194444444</v>
      </c>
      <c r="G72" s="340">
        <v>1.6782407407407406E-3</v>
      </c>
      <c r="H72" s="338">
        <v>669370.11769999994</v>
      </c>
      <c r="I72" s="338">
        <v>6201544.6519999998</v>
      </c>
      <c r="J72" s="338">
        <v>723.80238410000004</v>
      </c>
      <c r="K72" s="341">
        <v>669369.41240000003</v>
      </c>
      <c r="L72" s="341">
        <v>6201544.8899999997</v>
      </c>
      <c r="M72" s="341">
        <v>717.95216300000004</v>
      </c>
      <c r="N72" s="341">
        <v>0.58899999999999997</v>
      </c>
      <c r="O72" s="341">
        <v>0.69899999999999995</v>
      </c>
    </row>
    <row r="73" spans="1:15" x14ac:dyDescent="0.25">
      <c r="A73" s="338" t="s">
        <v>4485</v>
      </c>
      <c r="B73" s="338" t="s">
        <v>4486</v>
      </c>
      <c r="C73" s="343" t="s">
        <v>4487</v>
      </c>
      <c r="D73" s="338">
        <v>8</v>
      </c>
      <c r="E73" s="338">
        <v>1.89</v>
      </c>
      <c r="F73" s="339">
        <v>41286.370138888888</v>
      </c>
      <c r="G73" s="340">
        <v>2.2685185185185182E-3</v>
      </c>
      <c r="H73" s="338">
        <v>650699.34140000003</v>
      </c>
      <c r="I73" s="338">
        <v>6207046.4230000004</v>
      </c>
      <c r="J73" s="338">
        <v>758.08541639999999</v>
      </c>
      <c r="K73" s="341">
        <v>650701.11719999998</v>
      </c>
      <c r="L73" s="341">
        <v>6207046.0199999996</v>
      </c>
      <c r="M73" s="341">
        <v>756.59627499999999</v>
      </c>
      <c r="N73" s="341">
        <v>0.27300000000000002</v>
      </c>
      <c r="O73" s="341">
        <v>0.28999999999999998</v>
      </c>
    </row>
    <row r="74" spans="1:15" x14ac:dyDescent="0.25">
      <c r="A74" s="338" t="s">
        <v>4488</v>
      </c>
      <c r="B74" s="338" t="s">
        <v>4489</v>
      </c>
      <c r="C74" s="343" t="s">
        <v>4490</v>
      </c>
      <c r="D74" s="338">
        <v>9</v>
      </c>
      <c r="E74" s="338">
        <v>2</v>
      </c>
      <c r="F74" s="339">
        <v>41288.469444444447</v>
      </c>
      <c r="G74" s="340">
        <v>1.4467592592592594E-3</v>
      </c>
      <c r="H74" s="338">
        <v>642486.46349999995</v>
      </c>
      <c r="I74" s="338">
        <v>6190326.1540000001</v>
      </c>
      <c r="J74" s="338">
        <v>712.28161790000001</v>
      </c>
      <c r="K74" s="341">
        <v>642487.56810000003</v>
      </c>
      <c r="L74" s="341">
        <v>6190325.0970000001</v>
      </c>
      <c r="M74" s="341">
        <v>710.84062519999998</v>
      </c>
      <c r="N74" s="341">
        <v>0.26900000000000002</v>
      </c>
      <c r="O74" s="341">
        <v>0.25900000000000001</v>
      </c>
    </row>
    <row r="75" spans="1:15" x14ac:dyDescent="0.25">
      <c r="A75" s="338" t="s">
        <v>4491</v>
      </c>
      <c r="B75" s="338" t="s">
        <v>4492</v>
      </c>
      <c r="C75" s="338" t="s">
        <v>4493</v>
      </c>
      <c r="D75" s="338">
        <v>11</v>
      </c>
      <c r="E75" s="338">
        <v>1.7</v>
      </c>
      <c r="F75" s="339">
        <v>41282.538888888892</v>
      </c>
      <c r="G75" s="340">
        <v>1.5277777777777779E-3</v>
      </c>
      <c r="H75" s="338">
        <v>614063.3273</v>
      </c>
      <c r="I75" s="338">
        <v>6176121.4780000001</v>
      </c>
      <c r="J75" s="338">
        <v>614.95144749999997</v>
      </c>
      <c r="K75" s="341">
        <v>614064.73459999997</v>
      </c>
      <c r="L75" s="341">
        <v>6176121.1619999995</v>
      </c>
      <c r="M75" s="341">
        <v>614.68990680000002</v>
      </c>
      <c r="N75" s="341">
        <v>0.44500000000000001</v>
      </c>
      <c r="O75" s="341">
        <v>0.39700000000000002</v>
      </c>
    </row>
    <row r="76" spans="1:15" x14ac:dyDescent="0.25">
      <c r="A76" s="338" t="s">
        <v>4494</v>
      </c>
      <c r="B76" s="338" t="s">
        <v>4137</v>
      </c>
      <c r="C76" s="338" t="s">
        <v>4495</v>
      </c>
      <c r="D76" s="338">
        <v>9</v>
      </c>
      <c r="E76" s="338">
        <v>2.5</v>
      </c>
      <c r="F76" s="339">
        <v>41289.395138888889</v>
      </c>
      <c r="G76" s="340">
        <v>1.423611111111111E-3</v>
      </c>
      <c r="H76" s="338">
        <v>657115.11089999997</v>
      </c>
      <c r="I76" s="338">
        <v>6211890.1639999999</v>
      </c>
      <c r="J76" s="338">
        <v>759.84396340000001</v>
      </c>
      <c r="K76" s="341">
        <v>657115.58140000002</v>
      </c>
      <c r="L76" s="341">
        <v>6211887.9639999997</v>
      </c>
      <c r="M76" s="341">
        <v>758.06029539999997</v>
      </c>
      <c r="N76" s="341">
        <v>0.13500000000000001</v>
      </c>
      <c r="O76" s="341">
        <v>0.111</v>
      </c>
    </row>
    <row r="77" spans="1:15" x14ac:dyDescent="0.25">
      <c r="A77" s="338" t="s">
        <v>4496</v>
      </c>
      <c r="B77" s="338" t="s">
        <v>4497</v>
      </c>
      <c r="C77" s="338" t="s">
        <v>4498</v>
      </c>
      <c r="D77" s="338">
        <v>10</v>
      </c>
      <c r="E77" s="338">
        <v>1.5</v>
      </c>
      <c r="F77" s="339">
        <v>41316.356944444444</v>
      </c>
      <c r="G77" s="340">
        <v>2.0023148148148148E-3</v>
      </c>
      <c r="H77" s="338">
        <v>667301.01139999996</v>
      </c>
      <c r="I77" s="338">
        <v>6202963.7960000001</v>
      </c>
      <c r="J77" s="338">
        <v>772.55241409999996</v>
      </c>
      <c r="K77" s="341">
        <v>667298.12540000002</v>
      </c>
      <c r="L77" s="341">
        <v>6202963.3779999996</v>
      </c>
      <c r="M77" s="341">
        <v>773.13655589999996</v>
      </c>
      <c r="N77" s="341">
        <v>0.64400000000000002</v>
      </c>
      <c r="O77" s="341">
        <v>0.79600000000000004</v>
      </c>
    </row>
    <row r="78" spans="1:15" x14ac:dyDescent="0.25">
      <c r="A78" s="338" t="s">
        <v>4499</v>
      </c>
      <c r="B78" s="338" t="s">
        <v>4500</v>
      </c>
      <c r="C78" s="338" t="s">
        <v>4501</v>
      </c>
      <c r="D78" s="338">
        <v>11</v>
      </c>
      <c r="E78" s="338">
        <v>1.5</v>
      </c>
      <c r="F78" s="339">
        <v>41282.438888888886</v>
      </c>
      <c r="G78" s="340">
        <v>1.4699074074074074E-3</v>
      </c>
      <c r="H78" s="338">
        <v>639961.44889999996</v>
      </c>
      <c r="I78" s="338">
        <v>6181995.9979999997</v>
      </c>
      <c r="J78" s="338">
        <v>807.95294909999996</v>
      </c>
      <c r="K78" s="341">
        <v>639962.94559999998</v>
      </c>
      <c r="L78" s="341">
        <v>6181995.25</v>
      </c>
      <c r="M78" s="341">
        <v>807.44425969999998</v>
      </c>
      <c r="N78" s="341">
        <v>0.18</v>
      </c>
      <c r="O78" s="341">
        <v>0.189</v>
      </c>
    </row>
    <row r="79" spans="1:15" x14ac:dyDescent="0.25">
      <c r="A79" s="338" t="s">
        <v>4502</v>
      </c>
      <c r="B79" s="338" t="s">
        <v>4503</v>
      </c>
      <c r="C79" s="338" t="s">
        <v>4504</v>
      </c>
      <c r="D79" s="338">
        <v>10</v>
      </c>
      <c r="E79" s="338">
        <v>1.6</v>
      </c>
      <c r="F79" s="339">
        <v>41287.559027777781</v>
      </c>
      <c r="G79" s="340">
        <v>1.6550925925925926E-3</v>
      </c>
      <c r="H79" s="338">
        <v>651001.70779999997</v>
      </c>
      <c r="I79" s="338">
        <v>6191762.6459999997</v>
      </c>
      <c r="J79" s="338">
        <v>805.17603350000002</v>
      </c>
      <c r="K79" s="341">
        <v>651003.06599999999</v>
      </c>
      <c r="L79" s="341">
        <v>6191761.4699999997</v>
      </c>
      <c r="M79" s="341">
        <v>803.55782180000006</v>
      </c>
      <c r="N79" s="341">
        <v>0.4</v>
      </c>
      <c r="O79" s="341">
        <v>0.47599999999999998</v>
      </c>
    </row>
    <row r="80" spans="1:15" x14ac:dyDescent="0.25">
      <c r="A80" s="338" t="s">
        <v>4505</v>
      </c>
      <c r="B80" s="338" t="s">
        <v>4506</v>
      </c>
      <c r="C80" s="338" t="s">
        <v>4507</v>
      </c>
      <c r="D80" s="338">
        <v>9</v>
      </c>
      <c r="E80" s="338">
        <v>1.79</v>
      </c>
      <c r="F80" s="339">
        <v>41302.506944444445</v>
      </c>
      <c r="G80" s="340">
        <v>1.4120370370370369E-3</v>
      </c>
      <c r="H80" s="338">
        <v>641825.73100000003</v>
      </c>
      <c r="I80" s="338">
        <v>6178892.1679999996</v>
      </c>
      <c r="J80" s="338">
        <v>769.83705610000004</v>
      </c>
      <c r="K80" s="341">
        <v>641827.95239999995</v>
      </c>
      <c r="L80" s="341">
        <v>6178893.1780000003</v>
      </c>
      <c r="M80" s="341">
        <v>768.78804030000003</v>
      </c>
      <c r="N80" s="341">
        <v>0.36299999999999999</v>
      </c>
      <c r="O80" s="341">
        <v>0.39300000000000002</v>
      </c>
    </row>
    <row r="81" spans="1:15" x14ac:dyDescent="0.25">
      <c r="A81" s="324" t="s">
        <v>4508</v>
      </c>
      <c r="B81" s="324" t="s">
        <v>4509</v>
      </c>
      <c r="C81" s="344" t="s">
        <v>4510</v>
      </c>
      <c r="D81" s="324">
        <v>8</v>
      </c>
      <c r="E81" s="324">
        <v>1.9</v>
      </c>
      <c r="F81" s="345">
        <v>41854.527083333334</v>
      </c>
      <c r="G81" s="346">
        <v>1.9675925925925928E-3</v>
      </c>
      <c r="K81" s="324">
        <v>621476.51489999995</v>
      </c>
      <c r="L81" s="324">
        <v>6243661.9960000003</v>
      </c>
      <c r="M81" s="324">
        <v>816.56762400000002</v>
      </c>
      <c r="N81" s="324">
        <v>0.154</v>
      </c>
      <c r="O81" s="324">
        <v>0.19600000000000001</v>
      </c>
    </row>
    <row r="82" spans="1:15" x14ac:dyDescent="0.25">
      <c r="A82" s="324" t="s">
        <v>4511</v>
      </c>
      <c r="B82" s="324" t="s">
        <v>4511</v>
      </c>
      <c r="C82" s="344" t="s">
        <v>2076</v>
      </c>
      <c r="D82" s="324">
        <v>9</v>
      </c>
      <c r="E82" s="324">
        <v>1.6</v>
      </c>
      <c r="F82" s="345">
        <v>41858.538194444445</v>
      </c>
      <c r="G82" s="346">
        <v>1.7013888888888892E-3</v>
      </c>
      <c r="K82" s="324">
        <v>624193.03720000002</v>
      </c>
      <c r="L82" s="324">
        <v>6259718.4680000003</v>
      </c>
      <c r="M82" s="324">
        <v>711.25046010000005</v>
      </c>
      <c r="N82" s="324" t="s">
        <v>2067</v>
      </c>
      <c r="O82" s="324" t="s">
        <v>2067</v>
      </c>
    </row>
    <row r="83" spans="1:15" x14ac:dyDescent="0.25">
      <c r="A83" s="324" t="s">
        <v>4512</v>
      </c>
      <c r="B83" s="324" t="s">
        <v>4513</v>
      </c>
      <c r="C83" s="344" t="s">
        <v>2076</v>
      </c>
      <c r="D83" s="324">
        <v>7</v>
      </c>
      <c r="E83" s="324">
        <v>2.2400000000000002</v>
      </c>
      <c r="F83" s="345">
        <v>41849.734027777777</v>
      </c>
      <c r="G83" s="346">
        <v>1.4814814814814814E-3</v>
      </c>
      <c r="K83" s="324">
        <v>654294.40399999998</v>
      </c>
      <c r="L83" s="324">
        <v>6199211.2960000001</v>
      </c>
      <c r="M83" s="324">
        <v>699.54992140000002</v>
      </c>
      <c r="N83" s="324">
        <v>0.309</v>
      </c>
      <c r="O83" s="324">
        <v>0.34799999999999998</v>
      </c>
    </row>
    <row r="84" spans="1:15" x14ac:dyDescent="0.25">
      <c r="A84" s="324" t="s">
        <v>4514</v>
      </c>
      <c r="B84" s="324" t="s">
        <v>4515</v>
      </c>
      <c r="C84" s="344" t="s">
        <v>2076</v>
      </c>
      <c r="D84" s="324">
        <v>7</v>
      </c>
      <c r="E84" s="324">
        <v>2.17</v>
      </c>
      <c r="F84" s="345">
        <v>41849.736111111109</v>
      </c>
      <c r="G84" s="346">
        <v>1.4351851851851854E-3</v>
      </c>
      <c r="K84" s="324">
        <v>654284.48919999995</v>
      </c>
      <c r="L84" s="324">
        <v>6199200.9550000001</v>
      </c>
      <c r="M84" s="324">
        <v>699.74389729999996</v>
      </c>
      <c r="N84" s="324">
        <v>0.31</v>
      </c>
      <c r="O84" s="324">
        <v>0.34</v>
      </c>
    </row>
    <row r="85" spans="1:15" x14ac:dyDescent="0.25">
      <c r="A85" s="324" t="s">
        <v>4516</v>
      </c>
      <c r="B85" s="324" t="s">
        <v>4517</v>
      </c>
      <c r="C85" s="344" t="s">
        <v>3990</v>
      </c>
      <c r="D85" s="324">
        <v>9</v>
      </c>
      <c r="E85" s="324">
        <v>1.75</v>
      </c>
      <c r="F85" s="345">
        <v>41858.604861111111</v>
      </c>
      <c r="G85" s="346">
        <v>1.423611111111111E-3</v>
      </c>
      <c r="K85" s="324">
        <v>623730.4976</v>
      </c>
      <c r="L85" s="324">
        <v>6260146.9639999997</v>
      </c>
      <c r="M85" s="324">
        <v>726.49581060000003</v>
      </c>
      <c r="N85" s="324">
        <v>0.36899999999999999</v>
      </c>
      <c r="O85" s="324">
        <v>0.378</v>
      </c>
    </row>
    <row r="86" spans="1:15" x14ac:dyDescent="0.25">
      <c r="A86" s="324" t="s">
        <v>4518</v>
      </c>
      <c r="B86" s="324" t="s">
        <v>4519</v>
      </c>
      <c r="C86" s="324" t="s">
        <v>3990</v>
      </c>
      <c r="D86" s="324">
        <v>7</v>
      </c>
      <c r="E86" s="324">
        <v>2.19</v>
      </c>
      <c r="F86" s="345">
        <v>41922.545138888891</v>
      </c>
      <c r="G86" s="346">
        <v>1.6782407407407406E-3</v>
      </c>
      <c r="K86" s="324">
        <v>575118.89910000004</v>
      </c>
      <c r="L86" s="324">
        <v>6188066.8899999997</v>
      </c>
      <c r="M86" s="324">
        <v>736.69476910000003</v>
      </c>
      <c r="N86" s="324">
        <v>2.383</v>
      </c>
      <c r="O86" s="324">
        <v>2.4969999999999999</v>
      </c>
    </row>
    <row r="87" spans="1:15" x14ac:dyDescent="0.25">
      <c r="A87" s="338" t="s">
        <v>4520</v>
      </c>
      <c r="B87" s="338" t="s">
        <v>4521</v>
      </c>
      <c r="C87" s="338" t="s">
        <v>4522</v>
      </c>
      <c r="D87" s="338">
        <v>8</v>
      </c>
      <c r="E87" s="338">
        <v>2.29</v>
      </c>
      <c r="F87" s="339">
        <v>41165.552777777775</v>
      </c>
      <c r="G87" s="340">
        <v>1.5856481481481479E-3</v>
      </c>
      <c r="H87" s="338">
        <v>628712.7243</v>
      </c>
      <c r="I87" s="338">
        <v>6180487.7850000001</v>
      </c>
      <c r="J87" s="338">
        <v>705.18119669999999</v>
      </c>
      <c r="K87" s="341">
        <v>628714.01500000001</v>
      </c>
      <c r="L87" s="341">
        <v>6180487.3509999998</v>
      </c>
      <c r="M87" s="341">
        <v>703.11251890000005</v>
      </c>
      <c r="N87" s="341">
        <v>0.20499999999999999</v>
      </c>
      <c r="O87" s="341">
        <v>0.16400000000000001</v>
      </c>
    </row>
    <row r="88" spans="1:15" x14ac:dyDescent="0.25">
      <c r="A88" s="338" t="s">
        <v>4523</v>
      </c>
      <c r="B88" s="324" t="s">
        <v>4523</v>
      </c>
      <c r="C88" s="343" t="s">
        <v>4524</v>
      </c>
      <c r="D88" s="338">
        <v>8</v>
      </c>
      <c r="E88" s="338">
        <v>2.2000000000000002</v>
      </c>
      <c r="F88" s="339">
        <v>41180.51666666667</v>
      </c>
      <c r="G88" s="340">
        <v>1.6203703703703703E-3</v>
      </c>
      <c r="H88" s="338">
        <v>682881.36069999996</v>
      </c>
      <c r="I88" s="338">
        <v>6170916.5410000002</v>
      </c>
      <c r="J88" s="338">
        <v>829.16864669999995</v>
      </c>
      <c r="K88" s="341">
        <v>682882.51670000004</v>
      </c>
      <c r="L88" s="341">
        <v>6170915.665</v>
      </c>
      <c r="M88" s="341">
        <v>826.06083330000001</v>
      </c>
      <c r="N88" s="341">
        <v>0.45300000000000001</v>
      </c>
      <c r="O88" s="341">
        <v>0.6</v>
      </c>
    </row>
    <row r="89" spans="1:15" x14ac:dyDescent="0.25">
      <c r="A89" s="338" t="s">
        <v>4525</v>
      </c>
      <c r="B89" s="338" t="s">
        <v>4526</v>
      </c>
      <c r="C89" s="338" t="s">
        <v>4524</v>
      </c>
      <c r="D89" s="338">
        <v>9</v>
      </c>
      <c r="E89" s="338">
        <v>2.2000000000000002</v>
      </c>
      <c r="F89" s="339">
        <v>41282.479166666664</v>
      </c>
      <c r="G89" s="340">
        <v>1.4467592592592594E-3</v>
      </c>
      <c r="H89" s="338">
        <v>639912.25459999999</v>
      </c>
      <c r="I89" s="338">
        <v>6181919.7309999997</v>
      </c>
      <c r="J89" s="338">
        <v>809.69598080000003</v>
      </c>
      <c r="K89" s="341">
        <v>639913.62089999998</v>
      </c>
      <c r="L89" s="341">
        <v>6181919.0250000004</v>
      </c>
      <c r="M89" s="341">
        <v>810.19090159999996</v>
      </c>
      <c r="N89" s="341">
        <v>0.749</v>
      </c>
      <c r="O89" s="341">
        <v>0.98199999999999998</v>
      </c>
    </row>
    <row r="90" spans="1:15" x14ac:dyDescent="0.25">
      <c r="A90" s="338" t="s">
        <v>4527</v>
      </c>
      <c r="B90" s="338" t="s">
        <v>4528</v>
      </c>
      <c r="C90" s="338" t="s">
        <v>4522</v>
      </c>
      <c r="D90" s="338">
        <v>8</v>
      </c>
      <c r="E90" s="338">
        <v>3.2</v>
      </c>
      <c r="F90" s="339">
        <v>41302.443055555559</v>
      </c>
      <c r="G90" s="340">
        <v>1.5740740740740741E-3</v>
      </c>
      <c r="H90" s="338">
        <v>654825.87349999999</v>
      </c>
      <c r="I90" s="338">
        <v>6179005.176</v>
      </c>
      <c r="J90" s="338">
        <v>717.5265564</v>
      </c>
      <c r="K90" s="341">
        <v>654826.91200000001</v>
      </c>
      <c r="L90" s="341">
        <v>6179005.4620000003</v>
      </c>
      <c r="M90" s="341">
        <v>717.06898869999998</v>
      </c>
      <c r="N90" s="341">
        <v>0.16300000000000001</v>
      </c>
      <c r="O90" s="341">
        <v>0.184</v>
      </c>
    </row>
    <row r="91" spans="1:15" x14ac:dyDescent="0.25">
      <c r="A91" s="338" t="s">
        <v>4529</v>
      </c>
      <c r="B91" s="338" t="s">
        <v>4530</v>
      </c>
      <c r="C91" s="338" t="s">
        <v>4524</v>
      </c>
      <c r="D91" s="338">
        <v>9</v>
      </c>
      <c r="E91" s="338">
        <v>2.09</v>
      </c>
      <c r="F91" s="339">
        <v>41097.633726851855</v>
      </c>
      <c r="G91" s="340">
        <v>1.5162037037037036E-3</v>
      </c>
      <c r="H91" s="338">
        <v>626686.57462195004</v>
      </c>
      <c r="I91" s="338">
        <v>6189851.9894452002</v>
      </c>
      <c r="J91" s="338">
        <v>721.75365623000005</v>
      </c>
      <c r="K91" s="341">
        <v>626688.08800582006</v>
      </c>
      <c r="L91" s="341">
        <v>6189851.86289455</v>
      </c>
      <c r="M91" s="341">
        <v>722.11110017999999</v>
      </c>
      <c r="N91" s="341">
        <v>0.38200000000000001</v>
      </c>
      <c r="O91" s="341">
        <v>0.23599999999999999</v>
      </c>
    </row>
    <row r="92" spans="1:15" x14ac:dyDescent="0.25">
      <c r="A92" s="338" t="s">
        <v>4531</v>
      </c>
      <c r="B92" s="338" t="s">
        <v>4532</v>
      </c>
      <c r="C92" s="338" t="s">
        <v>4522</v>
      </c>
      <c r="D92" s="338">
        <v>7</v>
      </c>
      <c r="E92" s="338">
        <v>2.5</v>
      </c>
      <c r="F92" s="339">
        <v>41215.407638888886</v>
      </c>
      <c r="G92" s="340">
        <v>1.6435185185185183E-3</v>
      </c>
      <c r="H92" s="338">
        <v>665691.65780000004</v>
      </c>
      <c r="I92" s="338">
        <v>6187617.7479999997</v>
      </c>
      <c r="J92" s="338">
        <v>752.85109999999997</v>
      </c>
      <c r="K92" s="342" t="s">
        <v>4319</v>
      </c>
      <c r="L92" s="342"/>
      <c r="M92" s="342"/>
      <c r="N92" s="342"/>
      <c r="O92" s="342"/>
    </row>
    <row r="93" spans="1:15" x14ac:dyDescent="0.25">
      <c r="A93" s="338" t="s">
        <v>4533</v>
      </c>
      <c r="B93" s="338" t="s">
        <v>4534</v>
      </c>
      <c r="C93" s="338" t="s">
        <v>4524</v>
      </c>
      <c r="D93" s="338">
        <v>9</v>
      </c>
      <c r="E93" s="338">
        <v>2</v>
      </c>
      <c r="F93" s="339">
        <v>41293.611111111109</v>
      </c>
      <c r="G93" s="340">
        <v>1.4699074074074074E-3</v>
      </c>
      <c r="H93" s="338">
        <v>638474.63789999997</v>
      </c>
      <c r="I93" s="338">
        <v>6193917.0980000002</v>
      </c>
      <c r="J93" s="338">
        <v>709.4598747</v>
      </c>
      <c r="K93" s="341">
        <v>638476.48510000005</v>
      </c>
      <c r="L93" s="341">
        <v>6193914.9050000003</v>
      </c>
      <c r="M93" s="341">
        <v>710.38863449999997</v>
      </c>
      <c r="N93" s="341">
        <v>0.61799999999999999</v>
      </c>
      <c r="O93" s="341">
        <v>0.79100000000000004</v>
      </c>
    </row>
    <row r="94" spans="1:15" x14ac:dyDescent="0.25">
      <c r="A94" s="338" t="s">
        <v>4535</v>
      </c>
      <c r="B94" s="338" t="s">
        <v>4536</v>
      </c>
      <c r="C94" s="338" t="s">
        <v>4524</v>
      </c>
      <c r="D94" s="338">
        <v>10</v>
      </c>
      <c r="E94" s="338">
        <v>2</v>
      </c>
      <c r="F94" s="339">
        <v>41293.619444444441</v>
      </c>
      <c r="G94" s="340">
        <v>1.4930555555555556E-3</v>
      </c>
      <c r="H94" s="338">
        <v>639326.73049999995</v>
      </c>
      <c r="I94" s="338">
        <v>6194732.8899999997</v>
      </c>
      <c r="J94" s="338">
        <v>745.92661859999998</v>
      </c>
      <c r="K94" s="341">
        <v>639328.32369999995</v>
      </c>
      <c r="L94" s="341">
        <v>6194732.0489999996</v>
      </c>
      <c r="M94" s="341">
        <v>745.33625600000005</v>
      </c>
      <c r="N94" s="341">
        <v>0.56100000000000005</v>
      </c>
      <c r="O94" s="341">
        <v>0.46800000000000003</v>
      </c>
    </row>
    <row r="95" spans="1:15" x14ac:dyDescent="0.25">
      <c r="A95" s="347" t="s">
        <v>4537</v>
      </c>
      <c r="B95" s="347" t="s">
        <v>4538</v>
      </c>
      <c r="C95" s="347" t="s">
        <v>4522</v>
      </c>
      <c r="D95" s="347">
        <v>8</v>
      </c>
      <c r="E95" s="347">
        <v>2.29</v>
      </c>
      <c r="F95" s="348">
        <v>41190.581944444442</v>
      </c>
      <c r="G95" s="349">
        <v>1.4699074074074074E-3</v>
      </c>
      <c r="H95" s="347">
        <v>679570.66850000003</v>
      </c>
      <c r="I95" s="347">
        <v>6156255.5880000005</v>
      </c>
      <c r="J95" s="347">
        <v>843.92439149999996</v>
      </c>
      <c r="K95" s="347">
        <v>679571.95660000003</v>
      </c>
      <c r="L95" s="347">
        <v>6156255.227</v>
      </c>
      <c r="M95" s="347">
        <v>843.6772072</v>
      </c>
      <c r="N95" s="347">
        <v>0.38500000000000001</v>
      </c>
      <c r="O95" s="347">
        <v>0.373</v>
      </c>
    </row>
    <row r="96" spans="1:15" x14ac:dyDescent="0.25">
      <c r="A96" s="338" t="s">
        <v>4539</v>
      </c>
      <c r="B96" s="338" t="s">
        <v>4540</v>
      </c>
      <c r="C96" s="338" t="s">
        <v>4522</v>
      </c>
      <c r="D96" s="338">
        <v>8</v>
      </c>
      <c r="E96" s="338">
        <v>2.2000000000000002</v>
      </c>
      <c r="F96" s="339">
        <v>41287.574305555558</v>
      </c>
      <c r="G96" s="340">
        <v>1.4004629629629629E-3</v>
      </c>
      <c r="H96" s="338">
        <v>651124.2977</v>
      </c>
      <c r="I96" s="338">
        <v>6191822.1090000002</v>
      </c>
      <c r="J96" s="338">
        <v>808.08122849999995</v>
      </c>
      <c r="K96" s="341">
        <v>651125.23479999998</v>
      </c>
      <c r="L96" s="341">
        <v>6191823.1809999999</v>
      </c>
      <c r="M96" s="341">
        <v>808.06070520000003</v>
      </c>
      <c r="N96" s="341">
        <v>0.38100000000000001</v>
      </c>
      <c r="O96" s="341">
        <v>0.56899999999999995</v>
      </c>
    </row>
    <row r="97" spans="1:15" x14ac:dyDescent="0.25">
      <c r="A97" s="338" t="s">
        <v>4541</v>
      </c>
      <c r="B97" s="338" t="s">
        <v>4542</v>
      </c>
      <c r="C97" s="338" t="s">
        <v>4522</v>
      </c>
      <c r="D97" s="338">
        <v>9</v>
      </c>
      <c r="E97" s="338">
        <v>2.2000000000000002</v>
      </c>
      <c r="F97" s="339">
        <v>41236.529861111114</v>
      </c>
      <c r="G97" s="340">
        <v>2.1643518518518518E-3</v>
      </c>
      <c r="H97" s="338">
        <v>615012.31290000002</v>
      </c>
      <c r="I97" s="338">
        <v>6207594.5250000004</v>
      </c>
      <c r="J97" s="338">
        <v>686.38234030000001</v>
      </c>
      <c r="K97" s="341">
        <v>615013.88540000003</v>
      </c>
      <c r="L97" s="341">
        <v>6207594.3949999996</v>
      </c>
      <c r="M97" s="341">
        <v>686.12968950000004</v>
      </c>
      <c r="N97" s="341">
        <v>0.19700000000000001</v>
      </c>
      <c r="O97" s="341">
        <v>0.13700000000000001</v>
      </c>
    </row>
    <row r="98" spans="1:15" x14ac:dyDescent="0.25">
      <c r="A98" s="338" t="s">
        <v>4543</v>
      </c>
      <c r="B98" s="338" t="s">
        <v>4523</v>
      </c>
      <c r="C98" s="338" t="s">
        <v>4544</v>
      </c>
      <c r="D98" s="338">
        <v>9</v>
      </c>
      <c r="E98" s="338">
        <v>1.6</v>
      </c>
      <c r="F98" s="339">
        <v>41180.531944444447</v>
      </c>
      <c r="G98" s="340">
        <v>1.4583333333333334E-3</v>
      </c>
      <c r="H98" s="338">
        <v>682882.31220000004</v>
      </c>
      <c r="I98" s="338">
        <v>6170916.1979999999</v>
      </c>
      <c r="J98" s="338">
        <v>829.44577730000003</v>
      </c>
      <c r="K98" s="341">
        <v>682882.19759999996</v>
      </c>
      <c r="L98" s="341">
        <v>6170916.2740000002</v>
      </c>
      <c r="M98" s="341">
        <v>825.39803849999998</v>
      </c>
      <c r="N98" s="341">
        <v>0.28100000000000003</v>
      </c>
      <c r="O98" s="341">
        <v>0.26300000000000001</v>
      </c>
    </row>
    <row r="99" spans="1:15" x14ac:dyDescent="0.25">
      <c r="A99" s="350" t="s">
        <v>4545</v>
      </c>
      <c r="B99" s="350" t="s">
        <v>4546</v>
      </c>
      <c r="C99" s="350" t="s">
        <v>4547</v>
      </c>
      <c r="D99" s="350" t="s">
        <v>4548</v>
      </c>
      <c r="E99" s="350" t="s">
        <v>4549</v>
      </c>
      <c r="F99" s="350" t="s">
        <v>4550</v>
      </c>
      <c r="G99" s="350" t="s">
        <v>4551</v>
      </c>
      <c r="H99" s="350" t="s">
        <v>4552</v>
      </c>
      <c r="I99" s="350" t="s">
        <v>4553</v>
      </c>
      <c r="J99" s="350" t="s">
        <v>4554</v>
      </c>
      <c r="K99" s="351" t="s">
        <v>4552</v>
      </c>
      <c r="L99" s="351" t="s">
        <v>4553</v>
      </c>
      <c r="M99" s="351" t="s">
        <v>4554</v>
      </c>
      <c r="N99" s="351" t="s">
        <v>4555</v>
      </c>
      <c r="O99" s="351" t="s">
        <v>4556</v>
      </c>
    </row>
  </sheetData>
  <mergeCells count="2">
    <mergeCell ref="H1:J1"/>
    <mergeCell ref="K1:O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568"/>
  <sheetViews>
    <sheetView zoomScale="90" zoomScaleNormal="90" workbookViewId="0">
      <selection activeCell="BN21" sqref="BN21"/>
    </sheetView>
  </sheetViews>
  <sheetFormatPr defaultRowHeight="15" x14ac:dyDescent="0.25"/>
  <cols>
    <col min="1" max="1" width="16.28515625" style="274" customWidth="1"/>
    <col min="2" max="2" width="15" style="274" customWidth="1"/>
    <col min="3" max="3" width="25.7109375" style="274" customWidth="1"/>
    <col min="4" max="4" width="15.42578125" style="276" customWidth="1"/>
    <col min="5" max="5" width="12.140625" style="274" customWidth="1"/>
    <col min="6" max="7" width="10.7109375" style="274" customWidth="1"/>
    <col min="8" max="8" width="19.7109375" style="274" customWidth="1"/>
    <col min="9" max="9" width="3.7109375" style="274" customWidth="1"/>
    <col min="10" max="10" width="10.7109375" style="274" customWidth="1"/>
    <col min="11" max="11" width="8.7109375" style="275" customWidth="1"/>
    <col min="12" max="12" width="10.7109375" style="274" customWidth="1"/>
    <col min="13" max="13" width="20.7109375" style="274" customWidth="1"/>
    <col min="14" max="14" width="8.7109375" style="275" customWidth="1"/>
    <col min="15" max="15" width="10.7109375" style="274" customWidth="1"/>
    <col min="16" max="16" width="1.7109375" style="274" customWidth="1"/>
    <col min="17" max="17" width="10.7109375" style="274" customWidth="1"/>
    <col min="18" max="18" width="30.7109375" style="274" customWidth="1"/>
    <col min="19" max="19" width="8.7109375" style="276" customWidth="1"/>
    <col min="20" max="20" width="10.7109375" style="274" customWidth="1"/>
    <col min="21" max="21" width="254.7109375" style="274" customWidth="1"/>
    <col min="22" max="22" width="100.7109375" style="274" customWidth="1"/>
    <col min="23" max="24" width="254.7109375" style="274" customWidth="1"/>
    <col min="25" max="25" width="50.7109375" style="274" customWidth="1"/>
    <col min="26" max="28" width="20.7109375" style="274" customWidth="1"/>
    <col min="29" max="29" width="50.7109375" style="274" customWidth="1"/>
    <col min="30" max="30" width="18.140625" style="274" customWidth="1"/>
    <col min="31" max="31" width="15" style="276" customWidth="1"/>
    <col min="32" max="32" width="10.42578125" style="275" customWidth="1"/>
    <col min="33" max="33" width="10.7109375" style="275" customWidth="1"/>
    <col min="34" max="34" width="14.140625" style="274" customWidth="1"/>
    <col min="35" max="35" width="9.7109375" style="274" customWidth="1"/>
    <col min="36" max="36" width="10.7109375" style="274" customWidth="1"/>
    <col min="37" max="37" width="29" style="274" customWidth="1"/>
    <col min="38" max="38" width="10.7109375" style="274" customWidth="1"/>
    <col min="39" max="39" width="11.7109375" style="275" customWidth="1"/>
    <col min="40" max="40" width="1.7109375" style="274" customWidth="1"/>
    <col min="41" max="41" width="55.85546875" style="274" customWidth="1"/>
    <col min="42" max="42" width="1.7109375" style="274" customWidth="1"/>
    <col min="43" max="44" width="8.7109375" style="275" customWidth="1"/>
    <col min="45" max="45" width="10.5703125" style="274" customWidth="1"/>
    <col min="46" max="46" width="10.7109375" style="274" customWidth="1"/>
    <col min="47" max="47" width="20.7109375" style="274" customWidth="1"/>
    <col min="48" max="48" width="9.7109375" style="274" customWidth="1"/>
    <col min="49" max="49" width="9.7109375" style="277" customWidth="1"/>
    <col min="50" max="50" width="5.7109375" style="274" customWidth="1"/>
    <col min="51" max="51" width="20.7109375" style="274" customWidth="1"/>
    <col min="52" max="52" width="10.7109375" style="274" customWidth="1"/>
    <col min="53" max="53" width="254.7109375" style="274" customWidth="1"/>
    <col min="54" max="54" width="17.85546875" style="274" customWidth="1"/>
    <col min="55" max="55" width="20.7109375" style="274" customWidth="1"/>
    <col min="56" max="57" width="5.7109375" style="274" customWidth="1"/>
    <col min="58" max="58" width="20.7109375" style="274" customWidth="1"/>
    <col min="59" max="59" width="18.28515625" style="274" customWidth="1"/>
    <col min="60" max="60" width="10.140625" style="274" customWidth="1"/>
    <col min="61" max="61" width="25.7109375" style="274" customWidth="1"/>
    <col min="62" max="62" width="2.7109375" style="274" customWidth="1"/>
    <col min="63" max="63" width="10.7109375" style="274" customWidth="1"/>
    <col min="64" max="64" width="10.7109375" style="277" customWidth="1"/>
    <col min="65" max="65" width="10.7109375" style="274" customWidth="1"/>
    <col min="66" max="66" width="20.7109375" style="274" customWidth="1"/>
    <col min="67" max="67" width="25.7109375" style="274" customWidth="1"/>
    <col min="68" max="70" width="10.7109375" style="274" customWidth="1"/>
    <col min="71" max="71" width="15.140625" style="274" customWidth="1"/>
    <col min="72" max="72" width="24.5703125" style="274" customWidth="1"/>
    <col min="73" max="74" width="20.7109375" style="274" customWidth="1"/>
    <col min="75" max="75" width="10.7109375" style="274" customWidth="1"/>
    <col min="76" max="76" width="28.28515625" style="274" customWidth="1"/>
    <col min="77" max="77" width="8" style="274" customWidth="1"/>
    <col min="78" max="78" width="20.7109375" style="274" customWidth="1"/>
    <col min="79" max="79" width="10.7109375" style="274" customWidth="1"/>
    <col min="80" max="80" width="15.28515625" style="274" customWidth="1"/>
    <col min="81" max="81" width="17.85546875" style="274" customWidth="1"/>
    <col min="82" max="82" width="16.85546875" style="274" customWidth="1"/>
    <col min="83" max="83" width="14" style="274" customWidth="1"/>
    <col min="84" max="84" width="12.42578125" style="274" customWidth="1"/>
    <col min="85" max="85" width="10" style="274" customWidth="1"/>
    <col min="86" max="86" width="10.7109375" style="274" customWidth="1"/>
    <col min="87" max="87" width="11.42578125" style="274" customWidth="1"/>
    <col min="88" max="88" width="15.28515625" style="274" customWidth="1"/>
    <col min="89" max="89" width="15.85546875" style="274" customWidth="1"/>
    <col min="90" max="90" width="17.5703125" style="274" customWidth="1"/>
    <col min="91" max="91" width="18.7109375" style="274" customWidth="1"/>
    <col min="92" max="92" width="15.7109375" style="274" customWidth="1"/>
    <col min="93" max="93" width="1.7109375" style="274" customWidth="1"/>
    <col min="94" max="94" width="50.7109375" style="274" customWidth="1"/>
    <col min="95" max="95" width="9.7109375" style="274" customWidth="1"/>
    <col min="96" max="96" width="50.7109375" style="274" customWidth="1"/>
    <col min="97" max="97" width="100.7109375" style="274" customWidth="1"/>
    <col min="98" max="98" width="6.7109375" style="275" customWidth="1"/>
    <col min="99" max="99" width="1.7109375" style="274" customWidth="1"/>
    <col min="100" max="100" width="8.7109375" style="275" customWidth="1"/>
    <col min="101" max="101" width="20.7109375" style="274" customWidth="1"/>
    <col min="102" max="102" width="50.7109375" style="274" customWidth="1"/>
    <col min="103" max="103" width="10.7109375" style="274" customWidth="1"/>
    <col min="104" max="104" width="6.7109375" style="274" customWidth="1"/>
    <col min="105" max="105" width="7.7109375" style="274" customWidth="1"/>
    <col min="106" max="106" width="10.7109375" style="274" customWidth="1"/>
    <col min="107" max="107" width="8.7109375" style="275" customWidth="1"/>
    <col min="108" max="109" width="80.7109375" style="274" customWidth="1"/>
    <col min="110" max="110" width="1.7109375" style="274" customWidth="1"/>
    <col min="111" max="111" width="10.7109375" style="274" customWidth="1"/>
    <col min="112" max="112" width="254.7109375" style="274" customWidth="1"/>
    <col min="113" max="113" width="15.7109375" style="274" customWidth="1"/>
    <col min="114" max="114" width="36.42578125" style="274" customWidth="1"/>
    <col min="115" max="116" width="8.7109375" style="276" customWidth="1"/>
    <col min="117" max="117" width="254.7109375" style="274" customWidth="1"/>
    <col min="118" max="119" width="30.7109375" style="274" customWidth="1"/>
    <col min="120" max="120" width="10.7109375" style="274" customWidth="1"/>
    <col min="121" max="121" width="254.7109375" style="274" customWidth="1"/>
    <col min="122" max="122" width="9.7109375" style="278" customWidth="1"/>
    <col min="123" max="16384" width="9.140625" style="276"/>
  </cols>
  <sheetData>
    <row r="1" spans="1:122" x14ac:dyDescent="0.25">
      <c r="A1" s="274" t="s">
        <v>2543</v>
      </c>
      <c r="B1" s="274" t="s">
        <v>2544</v>
      </c>
      <c r="C1" s="274" t="s">
        <v>2653</v>
      </c>
      <c r="D1" s="276" t="s">
        <v>2561</v>
      </c>
      <c r="E1" s="274" t="s">
        <v>2545</v>
      </c>
      <c r="F1" s="274" t="s">
        <v>2546</v>
      </c>
      <c r="G1" s="274" t="s">
        <v>2547</v>
      </c>
      <c r="H1" s="274" t="s">
        <v>2548</v>
      </c>
      <c r="I1" s="274" t="s">
        <v>2549</v>
      </c>
      <c r="J1" s="274" t="s">
        <v>2550</v>
      </c>
      <c r="K1" s="275" t="s">
        <v>2551</v>
      </c>
      <c r="L1" s="274" t="s">
        <v>2552</v>
      </c>
      <c r="M1" s="274" t="s">
        <v>1386</v>
      </c>
      <c r="N1" s="275" t="s">
        <v>2553</v>
      </c>
      <c r="O1" s="274" t="s">
        <v>2554</v>
      </c>
      <c r="P1" s="274" t="s">
        <v>2555</v>
      </c>
      <c r="Q1" s="274" t="s">
        <v>2556</v>
      </c>
      <c r="R1" s="274" t="s">
        <v>2557</v>
      </c>
      <c r="S1" s="276" t="s">
        <v>2558</v>
      </c>
      <c r="T1" s="274" t="s">
        <v>2559</v>
      </c>
      <c r="U1" s="274" t="s">
        <v>2560</v>
      </c>
      <c r="V1" s="274" t="s">
        <v>2562</v>
      </c>
      <c r="W1" s="274" t="s">
        <v>2563</v>
      </c>
      <c r="X1" s="274" t="s">
        <v>2564</v>
      </c>
      <c r="Y1" s="274" t="s">
        <v>2565</v>
      </c>
      <c r="Z1" s="274" t="s">
        <v>2566</v>
      </c>
      <c r="AA1" s="274" t="s">
        <v>2567</v>
      </c>
      <c r="AB1" s="274" t="s">
        <v>2568</v>
      </c>
      <c r="AC1" s="274" t="s">
        <v>2569</v>
      </c>
      <c r="AD1" s="274" t="s">
        <v>2570</v>
      </c>
      <c r="AE1" s="276" t="s">
        <v>2571</v>
      </c>
      <c r="AF1" s="275" t="s">
        <v>2572</v>
      </c>
      <c r="AG1" s="275" t="s">
        <v>2573</v>
      </c>
      <c r="AH1" s="274" t="s">
        <v>2574</v>
      </c>
      <c r="AI1" s="274" t="s">
        <v>2575</v>
      </c>
      <c r="AJ1" s="274" t="s">
        <v>2576</v>
      </c>
      <c r="AK1" s="274" t="s">
        <v>2577</v>
      </c>
      <c r="AL1" s="274" t="s">
        <v>2578</v>
      </c>
      <c r="AM1" s="275" t="s">
        <v>2579</v>
      </c>
      <c r="AN1" s="274" t="s">
        <v>2580</v>
      </c>
      <c r="AO1" s="274" t="s">
        <v>2581</v>
      </c>
      <c r="AP1" s="274" t="s">
        <v>2582</v>
      </c>
      <c r="AQ1" s="275" t="s">
        <v>2583</v>
      </c>
      <c r="AR1" s="275" t="s">
        <v>2584</v>
      </c>
      <c r="AS1" s="274" t="s">
        <v>2585</v>
      </c>
      <c r="AT1" s="274" t="s">
        <v>2586</v>
      </c>
      <c r="AU1" s="274" t="s">
        <v>2587</v>
      </c>
      <c r="AV1" s="274" t="s">
        <v>2588</v>
      </c>
      <c r="AW1" s="277" t="s">
        <v>2589</v>
      </c>
      <c r="AX1" s="274" t="s">
        <v>2590</v>
      </c>
      <c r="AY1" s="274" t="s">
        <v>2591</v>
      </c>
      <c r="AZ1" s="274" t="s">
        <v>2592</v>
      </c>
      <c r="BA1" s="274" t="s">
        <v>2593</v>
      </c>
      <c r="BB1" s="274" t="s">
        <v>2594</v>
      </c>
      <c r="BC1" s="274" t="s">
        <v>2595</v>
      </c>
      <c r="BD1" s="274" t="s">
        <v>2596</v>
      </c>
      <c r="BE1" s="274" t="s">
        <v>2597</v>
      </c>
      <c r="BF1" s="274" t="s">
        <v>2598</v>
      </c>
      <c r="BG1" s="274" t="s">
        <v>2599</v>
      </c>
      <c r="BH1" s="274" t="s">
        <v>2600</v>
      </c>
      <c r="BI1" s="274" t="s">
        <v>2601</v>
      </c>
      <c r="BJ1" s="274" t="s">
        <v>2602</v>
      </c>
      <c r="BK1" s="274" t="s">
        <v>2603</v>
      </c>
      <c r="BL1" s="277" t="s">
        <v>2604</v>
      </c>
      <c r="BM1" s="274" t="s">
        <v>2605</v>
      </c>
      <c r="BN1" s="274" t="s">
        <v>2606</v>
      </c>
      <c r="BO1" s="274" t="s">
        <v>2607</v>
      </c>
      <c r="BP1" s="274" t="s">
        <v>2608</v>
      </c>
      <c r="BQ1" s="274" t="s">
        <v>2609</v>
      </c>
      <c r="BR1" s="274" t="s">
        <v>2610</v>
      </c>
      <c r="BS1" s="274" t="s">
        <v>2611</v>
      </c>
      <c r="BT1" s="274" t="s">
        <v>2612</v>
      </c>
      <c r="BU1" s="274" t="s">
        <v>2613</v>
      </c>
      <c r="BV1" s="274" t="s">
        <v>2614</v>
      </c>
      <c r="BW1" s="274" t="s">
        <v>2615</v>
      </c>
      <c r="BX1" s="274" t="s">
        <v>2616</v>
      </c>
      <c r="BY1" s="274" t="s">
        <v>2617</v>
      </c>
      <c r="BZ1" s="274" t="s">
        <v>2618</v>
      </c>
      <c r="CA1" s="274" t="s">
        <v>2619</v>
      </c>
      <c r="CB1" s="274" t="s">
        <v>2620</v>
      </c>
      <c r="CC1" s="274" t="s">
        <v>2621</v>
      </c>
      <c r="CD1" s="274" t="s">
        <v>2622</v>
      </c>
      <c r="CE1" s="274" t="s">
        <v>2623</v>
      </c>
      <c r="CF1" s="274" t="s">
        <v>2624</v>
      </c>
      <c r="CG1" s="274" t="s">
        <v>2625</v>
      </c>
      <c r="CH1" s="274" t="s">
        <v>2626</v>
      </c>
      <c r="CI1" s="274" t="s">
        <v>2627</v>
      </c>
      <c r="CJ1" s="274" t="s">
        <v>2628</v>
      </c>
      <c r="CK1" s="274" t="s">
        <v>2629</v>
      </c>
      <c r="CL1" s="274" t="s">
        <v>2630</v>
      </c>
      <c r="CM1" s="274" t="s">
        <v>2631</v>
      </c>
      <c r="CN1" s="274" t="s">
        <v>2632</v>
      </c>
      <c r="CO1" s="274" t="s">
        <v>2633</v>
      </c>
      <c r="CP1" s="274" t="s">
        <v>2634</v>
      </c>
      <c r="CQ1" s="274" t="s">
        <v>2635</v>
      </c>
      <c r="CR1" s="274" t="s">
        <v>2636</v>
      </c>
      <c r="CS1" s="274" t="s">
        <v>2637</v>
      </c>
      <c r="CT1" s="275" t="s">
        <v>2638</v>
      </c>
      <c r="CU1" s="274" t="s">
        <v>2639</v>
      </c>
      <c r="CV1" s="275" t="s">
        <v>2640</v>
      </c>
      <c r="CW1" s="274" t="s">
        <v>2641</v>
      </c>
      <c r="CX1" s="274" t="s">
        <v>2642</v>
      </c>
      <c r="CY1" s="274" t="s">
        <v>2643</v>
      </c>
      <c r="CZ1" s="274" t="s">
        <v>1387</v>
      </c>
      <c r="DA1" s="274" t="s">
        <v>1388</v>
      </c>
      <c r="DB1" s="274" t="s">
        <v>2644</v>
      </c>
      <c r="DC1" s="275" t="s">
        <v>2645</v>
      </c>
      <c r="DD1" s="274" t="s">
        <v>2646</v>
      </c>
      <c r="DE1" s="274" t="s">
        <v>2647</v>
      </c>
      <c r="DF1" s="274" t="s">
        <v>2648</v>
      </c>
      <c r="DG1" s="274" t="s">
        <v>2649</v>
      </c>
      <c r="DH1" s="274" t="s">
        <v>2650</v>
      </c>
      <c r="DI1" s="274" t="s">
        <v>2651</v>
      </c>
      <c r="DJ1" s="274" t="s">
        <v>2652</v>
      </c>
      <c r="DK1" s="276" t="s">
        <v>2654</v>
      </c>
      <c r="DL1" s="276" t="s">
        <v>2655</v>
      </c>
      <c r="DM1" s="274" t="s">
        <v>2656</v>
      </c>
      <c r="DN1" s="274" t="s">
        <v>2657</v>
      </c>
      <c r="DO1" s="274" t="s">
        <v>2658</v>
      </c>
      <c r="DP1" s="274" t="s">
        <v>2659</v>
      </c>
      <c r="DQ1" s="274" t="s">
        <v>2660</v>
      </c>
      <c r="DR1" s="278" t="s">
        <v>2661</v>
      </c>
    </row>
    <row r="2" spans="1:122" x14ac:dyDescent="0.25">
      <c r="A2" s="274">
        <v>1052</v>
      </c>
      <c r="B2" s="274">
        <v>4706</v>
      </c>
      <c r="C2" s="274" t="s">
        <v>1395</v>
      </c>
      <c r="D2" s="279">
        <v>367</v>
      </c>
      <c r="E2" s="274" t="s">
        <v>2662</v>
      </c>
      <c r="F2" s="274" t="s">
        <v>2663</v>
      </c>
      <c r="G2" s="274">
        <v>61793</v>
      </c>
      <c r="H2" s="274">
        <v>1052</v>
      </c>
      <c r="I2" s="274">
        <v>0</v>
      </c>
      <c r="J2" s="274" t="s">
        <v>2074</v>
      </c>
      <c r="K2" s="275">
        <v>0</v>
      </c>
      <c r="L2" s="274">
        <v>8170</v>
      </c>
      <c r="M2" s="274" t="s">
        <v>1399</v>
      </c>
      <c r="N2" s="275">
        <v>0</v>
      </c>
      <c r="R2" s="274" t="s">
        <v>2664</v>
      </c>
      <c r="T2" s="274" t="s">
        <v>2665</v>
      </c>
      <c r="U2" s="274" t="s">
        <v>1967</v>
      </c>
      <c r="Z2" s="274" t="s">
        <v>2666</v>
      </c>
      <c r="AA2" s="274" t="s">
        <v>2666</v>
      </c>
      <c r="AB2" s="274" t="s">
        <v>2666</v>
      </c>
      <c r="AE2" s="279">
        <v>37846</v>
      </c>
      <c r="AF2" s="275">
        <v>40</v>
      </c>
      <c r="AG2" s="275">
        <v>0</v>
      </c>
      <c r="AI2" s="274" t="s">
        <v>2667</v>
      </c>
      <c r="AJ2" s="274" t="s">
        <v>2664</v>
      </c>
      <c r="AK2" s="274" t="s">
        <v>8</v>
      </c>
      <c r="AL2" s="274">
        <v>0</v>
      </c>
      <c r="AM2" s="275">
        <v>0</v>
      </c>
      <c r="AO2" s="274" t="s">
        <v>1400</v>
      </c>
      <c r="AQ2" s="275">
        <v>0</v>
      </c>
      <c r="AR2" s="275">
        <v>0</v>
      </c>
      <c r="AW2" s="277">
        <v>0</v>
      </c>
      <c r="AZ2" s="274" t="s">
        <v>2668</v>
      </c>
      <c r="BA2" s="274" t="s">
        <v>2669</v>
      </c>
      <c r="BD2" s="274" t="s">
        <v>2670</v>
      </c>
      <c r="BE2" s="274" t="s">
        <v>2671</v>
      </c>
      <c r="BF2" s="274" t="s">
        <v>2672</v>
      </c>
      <c r="BG2" s="274" t="s">
        <v>2673</v>
      </c>
      <c r="BL2" s="277">
        <v>0</v>
      </c>
      <c r="BQ2" s="274" t="s">
        <v>2666</v>
      </c>
      <c r="BR2" s="274" t="s">
        <v>2666</v>
      </c>
      <c r="BW2" s="274">
        <v>60254</v>
      </c>
      <c r="BX2" s="274" t="s">
        <v>2674</v>
      </c>
      <c r="CA2" s="274">
        <v>0</v>
      </c>
      <c r="CN2" s="274">
        <v>1</v>
      </c>
      <c r="CP2" s="274" t="s">
        <v>2675</v>
      </c>
      <c r="CS2" s="274" t="s">
        <v>2676</v>
      </c>
      <c r="CT2" s="275">
        <v>0</v>
      </c>
      <c r="CV2" s="275">
        <v>0</v>
      </c>
      <c r="CW2" s="274" t="s">
        <v>2664</v>
      </c>
      <c r="CY2" s="274" t="s">
        <v>2662</v>
      </c>
      <c r="CZ2" s="274">
        <v>660370</v>
      </c>
      <c r="DA2" s="274">
        <v>6179325</v>
      </c>
      <c r="DC2" s="275">
        <v>0</v>
      </c>
      <c r="DG2" s="274">
        <v>0</v>
      </c>
      <c r="DI2" s="274">
        <v>0</v>
      </c>
      <c r="DJ2" s="274" t="s">
        <v>2677</v>
      </c>
      <c r="DK2" s="279">
        <v>37846</v>
      </c>
      <c r="DL2" s="279">
        <v>39577</v>
      </c>
      <c r="DN2" s="274" t="s">
        <v>2029</v>
      </c>
      <c r="DO2" s="274" t="s">
        <v>2678</v>
      </c>
      <c r="DP2" s="274" t="s">
        <v>2679</v>
      </c>
      <c r="DQ2" s="274" t="s">
        <v>2680</v>
      </c>
      <c r="DR2" s="278">
        <v>9</v>
      </c>
    </row>
    <row r="3" spans="1:122" x14ac:dyDescent="0.25">
      <c r="A3" s="274">
        <v>59028</v>
      </c>
      <c r="B3" s="274">
        <v>4837</v>
      </c>
      <c r="C3" s="274" t="s">
        <v>1395</v>
      </c>
      <c r="D3" s="279">
        <v>32748</v>
      </c>
      <c r="E3" s="274" t="s">
        <v>2662</v>
      </c>
      <c r="F3" s="274" t="s">
        <v>2663</v>
      </c>
      <c r="G3" s="274">
        <v>61784</v>
      </c>
      <c r="H3" s="274">
        <v>59028</v>
      </c>
      <c r="I3" s="274">
        <v>0</v>
      </c>
      <c r="J3" s="274" t="s">
        <v>2074</v>
      </c>
      <c r="K3" s="275">
        <v>0</v>
      </c>
      <c r="L3" s="274">
        <v>8080</v>
      </c>
      <c r="M3" s="274" t="s">
        <v>1674</v>
      </c>
      <c r="N3" s="275">
        <v>0</v>
      </c>
      <c r="R3" s="274" t="s">
        <v>2664</v>
      </c>
      <c r="S3" s="279">
        <v>32748</v>
      </c>
      <c r="T3" s="274" t="s">
        <v>2665</v>
      </c>
      <c r="U3" s="274" t="s">
        <v>1967</v>
      </c>
      <c r="AC3" s="274" t="s">
        <v>2681</v>
      </c>
      <c r="AE3" s="279">
        <v>37846</v>
      </c>
      <c r="AF3" s="275">
        <v>170</v>
      </c>
      <c r="AG3" s="275">
        <v>0</v>
      </c>
      <c r="AI3" s="274" t="s">
        <v>2667</v>
      </c>
      <c r="AJ3" s="274" t="s">
        <v>2682</v>
      </c>
      <c r="AK3" s="274" t="s">
        <v>2683</v>
      </c>
      <c r="AL3" s="274">
        <v>0</v>
      </c>
      <c r="AM3" s="275">
        <v>0</v>
      </c>
      <c r="AP3" s="274" t="s">
        <v>1968</v>
      </c>
      <c r="AQ3" s="275">
        <v>0</v>
      </c>
      <c r="AR3" s="275">
        <v>0</v>
      </c>
      <c r="AS3" s="274" t="s">
        <v>1968</v>
      </c>
      <c r="AW3" s="277">
        <v>0</v>
      </c>
      <c r="AZ3" s="274" t="s">
        <v>2668</v>
      </c>
      <c r="BA3" s="274" t="s">
        <v>2669</v>
      </c>
      <c r="BE3" s="274" t="s">
        <v>2684</v>
      </c>
      <c r="BF3" s="274" t="s">
        <v>2685</v>
      </c>
      <c r="BG3" s="274" t="s">
        <v>2686</v>
      </c>
      <c r="BH3" s="274" t="s">
        <v>1968</v>
      </c>
      <c r="BL3" s="277">
        <v>0</v>
      </c>
      <c r="BW3" s="274">
        <v>7759</v>
      </c>
      <c r="BX3" s="274" t="s">
        <v>2687</v>
      </c>
      <c r="BY3" s="274" t="s">
        <v>1968</v>
      </c>
      <c r="CA3" s="274">
        <v>13709135</v>
      </c>
      <c r="CC3" s="274" t="s">
        <v>1968</v>
      </c>
      <c r="CE3" s="274" t="s">
        <v>1969</v>
      </c>
      <c r="CG3" s="274" t="s">
        <v>1968</v>
      </c>
      <c r="CI3" s="274" t="s">
        <v>1968</v>
      </c>
      <c r="CN3" s="274">
        <v>1</v>
      </c>
      <c r="CO3" s="274" t="s">
        <v>1968</v>
      </c>
      <c r="CP3" s="274" t="s">
        <v>2675</v>
      </c>
      <c r="CT3" s="275">
        <v>0</v>
      </c>
      <c r="CU3" s="274" t="s">
        <v>1968</v>
      </c>
      <c r="CV3" s="275">
        <v>0</v>
      </c>
      <c r="CW3" s="274" t="s">
        <v>2688</v>
      </c>
      <c r="CY3" s="274" t="s">
        <v>2662</v>
      </c>
      <c r="CZ3" s="274">
        <v>677602</v>
      </c>
      <c r="DA3" s="274">
        <v>6165470</v>
      </c>
      <c r="DB3" s="274" t="s">
        <v>2666</v>
      </c>
      <c r="DC3" s="275">
        <v>146</v>
      </c>
      <c r="DG3" s="274">
        <v>0</v>
      </c>
      <c r="DI3" s="274">
        <v>0</v>
      </c>
      <c r="DJ3" s="274" t="s">
        <v>2677</v>
      </c>
      <c r="DK3" s="279">
        <v>37846</v>
      </c>
      <c r="DL3" s="279">
        <v>41331</v>
      </c>
      <c r="DN3" s="274" t="s">
        <v>2029</v>
      </c>
      <c r="DO3" s="274" t="s">
        <v>2689</v>
      </c>
      <c r="DP3" s="274" t="s">
        <v>2679</v>
      </c>
      <c r="DQ3" s="274" t="s">
        <v>2680</v>
      </c>
      <c r="DR3" s="278">
        <v>9</v>
      </c>
    </row>
    <row r="4" spans="1:122" x14ac:dyDescent="0.25">
      <c r="A4" s="274">
        <v>59127</v>
      </c>
      <c r="B4" s="274">
        <v>4842</v>
      </c>
      <c r="C4" s="274" t="s">
        <v>1395</v>
      </c>
      <c r="D4" s="279">
        <v>32806</v>
      </c>
      <c r="E4" s="274" t="s">
        <v>2662</v>
      </c>
      <c r="F4" s="274" t="s">
        <v>2663</v>
      </c>
      <c r="G4" s="274">
        <v>61732</v>
      </c>
      <c r="H4" s="274">
        <v>59127</v>
      </c>
      <c r="I4" s="274">
        <v>0</v>
      </c>
      <c r="J4" s="274" t="s">
        <v>1966</v>
      </c>
      <c r="K4" s="275">
        <v>0</v>
      </c>
      <c r="L4" s="274">
        <v>8147</v>
      </c>
      <c r="M4" s="274" t="s">
        <v>1397</v>
      </c>
      <c r="N4" s="275">
        <v>244</v>
      </c>
      <c r="R4" s="274" t="s">
        <v>2664</v>
      </c>
      <c r="T4" s="274" t="s">
        <v>2665</v>
      </c>
      <c r="U4" s="274" t="s">
        <v>1967</v>
      </c>
      <c r="Z4" s="274" t="s">
        <v>2666</v>
      </c>
      <c r="AA4" s="274" t="s">
        <v>2666</v>
      </c>
      <c r="AB4" s="274" t="s">
        <v>2666</v>
      </c>
      <c r="AE4" s="279">
        <v>37846</v>
      </c>
      <c r="AF4" s="275">
        <v>260</v>
      </c>
      <c r="AG4" s="275">
        <v>0</v>
      </c>
      <c r="AI4" s="274" t="s">
        <v>2667</v>
      </c>
      <c r="AJ4" s="274" t="s">
        <v>2690</v>
      </c>
      <c r="AK4" s="274" t="s">
        <v>2691</v>
      </c>
      <c r="AL4" s="274">
        <v>0</v>
      </c>
      <c r="AM4" s="275">
        <v>0</v>
      </c>
      <c r="AO4" s="274" t="s">
        <v>1675</v>
      </c>
      <c r="AQ4" s="275">
        <v>0</v>
      </c>
      <c r="AR4" s="275">
        <v>0</v>
      </c>
      <c r="AW4" s="277">
        <v>0</v>
      </c>
      <c r="AZ4" s="274" t="s">
        <v>2668</v>
      </c>
      <c r="BA4" s="274" t="s">
        <v>2669</v>
      </c>
      <c r="BD4" s="274" t="s">
        <v>2692</v>
      </c>
      <c r="BE4" s="274" t="s">
        <v>2693</v>
      </c>
      <c r="BF4" s="274" t="s">
        <v>2672</v>
      </c>
      <c r="BG4" s="274" t="s">
        <v>2694</v>
      </c>
      <c r="BL4" s="277">
        <v>0</v>
      </c>
      <c r="BQ4" s="274" t="s">
        <v>2666</v>
      </c>
      <c r="BR4" s="274" t="s">
        <v>2666</v>
      </c>
      <c r="BW4" s="274">
        <v>27389</v>
      </c>
      <c r="BX4" s="274" t="s">
        <v>2695</v>
      </c>
      <c r="CA4" s="274">
        <v>0</v>
      </c>
      <c r="CN4" s="274">
        <v>5</v>
      </c>
      <c r="CP4" s="274" t="s">
        <v>2696</v>
      </c>
      <c r="CS4" s="274" t="s">
        <v>2697</v>
      </c>
      <c r="CT4" s="275">
        <v>0</v>
      </c>
      <c r="CV4" s="275">
        <v>0</v>
      </c>
      <c r="CW4" s="274" t="s">
        <v>2664</v>
      </c>
      <c r="CY4" s="274" t="s">
        <v>2662</v>
      </c>
      <c r="CZ4" s="274">
        <v>638752</v>
      </c>
      <c r="DA4" s="274">
        <v>6179665</v>
      </c>
      <c r="DC4" s="275">
        <v>0</v>
      </c>
      <c r="DG4" s="274">
        <v>0</v>
      </c>
      <c r="DI4" s="274">
        <v>0</v>
      </c>
      <c r="DJ4" s="274" t="s">
        <v>2677</v>
      </c>
      <c r="DK4" s="279">
        <v>37846</v>
      </c>
      <c r="DL4" s="279">
        <v>39577</v>
      </c>
      <c r="DN4" s="274" t="s">
        <v>2029</v>
      </c>
      <c r="DO4" s="274" t="s">
        <v>2678</v>
      </c>
      <c r="DR4" s="278">
        <v>0</v>
      </c>
    </row>
    <row r="5" spans="1:122" x14ac:dyDescent="0.25">
      <c r="A5" s="274">
        <v>59880</v>
      </c>
      <c r="B5" s="274">
        <v>5267</v>
      </c>
      <c r="C5" s="274" t="s">
        <v>1393</v>
      </c>
      <c r="D5" s="279">
        <v>33535</v>
      </c>
      <c r="E5" s="274" t="s">
        <v>2662</v>
      </c>
      <c r="F5" s="274" t="s">
        <v>2663</v>
      </c>
      <c r="G5" s="274">
        <v>61562</v>
      </c>
      <c r="H5" s="274">
        <v>59880</v>
      </c>
      <c r="I5" s="274">
        <v>0</v>
      </c>
      <c r="J5" s="274" t="s">
        <v>1966</v>
      </c>
      <c r="K5" s="275">
        <v>0</v>
      </c>
      <c r="L5" s="274">
        <v>8369</v>
      </c>
      <c r="M5" s="274" t="s">
        <v>1690</v>
      </c>
      <c r="N5" s="275">
        <v>10</v>
      </c>
      <c r="R5" s="274" t="s">
        <v>2664</v>
      </c>
      <c r="T5" s="274" t="s">
        <v>2665</v>
      </c>
      <c r="U5" s="274" t="s">
        <v>1967</v>
      </c>
      <c r="Z5" s="274" t="s">
        <v>2666</v>
      </c>
      <c r="AA5" s="274" t="s">
        <v>2666</v>
      </c>
      <c r="AB5" s="274" t="s">
        <v>2666</v>
      </c>
      <c r="AE5" s="279">
        <v>37846</v>
      </c>
      <c r="AF5" s="275">
        <v>62</v>
      </c>
      <c r="AG5" s="275">
        <v>0</v>
      </c>
      <c r="AI5" s="274" t="s">
        <v>2667</v>
      </c>
      <c r="AJ5" s="274" t="s">
        <v>2698</v>
      </c>
      <c r="AK5" s="274" t="s">
        <v>2699</v>
      </c>
      <c r="AL5" s="274">
        <v>0</v>
      </c>
      <c r="AM5" s="275">
        <v>2440</v>
      </c>
      <c r="AO5" s="274" t="s">
        <v>1691</v>
      </c>
      <c r="AQ5" s="275">
        <v>0</v>
      </c>
      <c r="AR5" s="275">
        <v>0</v>
      </c>
      <c r="AW5" s="277">
        <v>0</v>
      </c>
      <c r="AZ5" s="274" t="s">
        <v>2668</v>
      </c>
      <c r="BA5" s="274" t="s">
        <v>2669</v>
      </c>
      <c r="BD5" s="274" t="s">
        <v>2700</v>
      </c>
      <c r="BE5" s="274" t="s">
        <v>2701</v>
      </c>
      <c r="BF5" s="274" t="s">
        <v>2702</v>
      </c>
      <c r="BG5" s="274" t="s">
        <v>2703</v>
      </c>
      <c r="BJ5" s="274" t="s">
        <v>2704</v>
      </c>
      <c r="BK5" s="274" t="s">
        <v>2704</v>
      </c>
      <c r="BL5" s="277">
        <v>0</v>
      </c>
      <c r="BQ5" s="274" t="s">
        <v>2666</v>
      </c>
      <c r="BR5" s="274" t="s">
        <v>2666</v>
      </c>
      <c r="BW5" s="274">
        <v>14881</v>
      </c>
      <c r="BX5" s="274" t="s">
        <v>2705</v>
      </c>
      <c r="CA5" s="274">
        <v>0</v>
      </c>
      <c r="CF5" s="274" t="s">
        <v>2706</v>
      </c>
      <c r="CK5" s="274" t="s">
        <v>2666</v>
      </c>
      <c r="CN5" s="274">
        <v>4</v>
      </c>
      <c r="CP5" s="274" t="s">
        <v>2675</v>
      </c>
      <c r="CT5" s="275">
        <v>0</v>
      </c>
      <c r="CV5" s="275">
        <v>0</v>
      </c>
      <c r="CW5" s="274" t="s">
        <v>2664</v>
      </c>
      <c r="CY5" s="274" t="s">
        <v>2662</v>
      </c>
      <c r="CZ5" s="274">
        <v>677200</v>
      </c>
      <c r="DA5" s="274">
        <v>6210400</v>
      </c>
      <c r="DC5" s="275">
        <v>57</v>
      </c>
      <c r="DG5" s="274">
        <v>0</v>
      </c>
      <c r="DI5" s="274">
        <v>0</v>
      </c>
      <c r="DJ5" s="274" t="s">
        <v>2664</v>
      </c>
      <c r="DK5" s="279">
        <v>37846</v>
      </c>
      <c r="DL5" s="279">
        <v>39577</v>
      </c>
      <c r="DN5" s="274" t="s">
        <v>2029</v>
      </c>
      <c r="DO5" s="274" t="s">
        <v>2678</v>
      </c>
      <c r="DP5" s="274" t="s">
        <v>2707</v>
      </c>
      <c r="DQ5" s="274" t="s">
        <v>2708</v>
      </c>
      <c r="DR5" s="278">
        <v>0.4</v>
      </c>
    </row>
    <row r="6" spans="1:122" x14ac:dyDescent="0.25">
      <c r="A6" s="274">
        <v>59729</v>
      </c>
      <c r="B6" s="274">
        <v>5659</v>
      </c>
      <c r="C6" s="274" t="s">
        <v>1395</v>
      </c>
      <c r="D6" s="279">
        <v>33422</v>
      </c>
      <c r="E6" s="274" t="s">
        <v>2709</v>
      </c>
      <c r="F6" s="274" t="s">
        <v>2663</v>
      </c>
      <c r="G6" s="274">
        <v>61511</v>
      </c>
      <c r="H6" s="274">
        <v>59729</v>
      </c>
      <c r="I6" s="274">
        <v>0</v>
      </c>
      <c r="J6" s="274" t="s">
        <v>2074</v>
      </c>
      <c r="K6" s="275">
        <v>0</v>
      </c>
      <c r="L6" s="274">
        <v>8118</v>
      </c>
      <c r="M6" s="274" t="s">
        <v>1688</v>
      </c>
      <c r="N6" s="275">
        <v>0</v>
      </c>
      <c r="R6" s="274" t="s">
        <v>2664</v>
      </c>
      <c r="S6" s="279">
        <v>33422</v>
      </c>
      <c r="T6" s="274" t="s">
        <v>2665</v>
      </c>
      <c r="U6" s="274" t="s">
        <v>1967</v>
      </c>
      <c r="Z6" s="274" t="s">
        <v>2666</v>
      </c>
      <c r="AA6" s="274" t="s">
        <v>2666</v>
      </c>
      <c r="AB6" s="274" t="s">
        <v>2666</v>
      </c>
      <c r="AC6" s="274" t="s">
        <v>2710</v>
      </c>
      <c r="AE6" s="279">
        <v>37846</v>
      </c>
      <c r="AF6" s="275">
        <v>119</v>
      </c>
      <c r="AG6" s="275">
        <v>0</v>
      </c>
      <c r="AI6" s="274" t="s">
        <v>2667</v>
      </c>
      <c r="AJ6" s="274" t="s">
        <v>2682</v>
      </c>
      <c r="AK6" s="274" t="s">
        <v>2683</v>
      </c>
      <c r="AL6" s="274">
        <v>0</v>
      </c>
      <c r="AM6" s="275">
        <v>0</v>
      </c>
      <c r="AO6" s="274" t="s">
        <v>1689</v>
      </c>
      <c r="AP6" s="274" t="s">
        <v>1968</v>
      </c>
      <c r="AQ6" s="275">
        <v>0</v>
      </c>
      <c r="AR6" s="275">
        <v>0</v>
      </c>
      <c r="AS6" s="274" t="s">
        <v>1968</v>
      </c>
      <c r="AW6" s="277">
        <v>0</v>
      </c>
      <c r="AY6" s="274" t="s">
        <v>2711</v>
      </c>
      <c r="AZ6" s="274" t="s">
        <v>2668</v>
      </c>
      <c r="BA6" s="274" t="s">
        <v>2669</v>
      </c>
      <c r="BG6" s="274" t="s">
        <v>2682</v>
      </c>
      <c r="BH6" s="274" t="s">
        <v>1968</v>
      </c>
      <c r="BL6" s="277">
        <v>0</v>
      </c>
      <c r="BQ6" s="274" t="s">
        <v>2666</v>
      </c>
      <c r="BW6" s="274">
        <v>20478</v>
      </c>
      <c r="BX6" s="274" t="s">
        <v>2712</v>
      </c>
      <c r="BY6" s="274" t="s">
        <v>1968</v>
      </c>
      <c r="CA6" s="274">
        <v>14922410</v>
      </c>
      <c r="CC6" s="274" t="s">
        <v>1968</v>
      </c>
      <c r="CE6" s="274" t="s">
        <v>1968</v>
      </c>
      <c r="CG6" s="274" t="s">
        <v>1968</v>
      </c>
      <c r="CI6" s="274" t="s">
        <v>1968</v>
      </c>
      <c r="CN6" s="274">
        <v>1</v>
      </c>
      <c r="CO6" s="274" t="s">
        <v>1968</v>
      </c>
      <c r="CP6" s="274" t="s">
        <v>2713</v>
      </c>
      <c r="CT6" s="275">
        <v>0</v>
      </c>
      <c r="CU6" s="274" t="s">
        <v>1968</v>
      </c>
      <c r="CV6" s="275">
        <v>0</v>
      </c>
      <c r="CW6" s="274" t="s">
        <v>2714</v>
      </c>
      <c r="CY6" s="274" t="s">
        <v>2709</v>
      </c>
      <c r="CZ6" s="274">
        <v>622614</v>
      </c>
      <c r="DA6" s="274">
        <v>6180684</v>
      </c>
      <c r="DB6" s="274" t="s">
        <v>2666</v>
      </c>
      <c r="DC6" s="275">
        <v>0</v>
      </c>
      <c r="DG6" s="274">
        <v>0</v>
      </c>
      <c r="DI6" s="274">
        <v>0</v>
      </c>
      <c r="DJ6" s="274" t="s">
        <v>2677</v>
      </c>
      <c r="DK6" s="279">
        <v>37846</v>
      </c>
      <c r="DL6" s="279">
        <v>41388</v>
      </c>
      <c r="DN6" s="274" t="s">
        <v>2029</v>
      </c>
      <c r="DO6" s="274" t="s">
        <v>2689</v>
      </c>
      <c r="DR6" s="278">
        <v>0</v>
      </c>
    </row>
    <row r="7" spans="1:122" x14ac:dyDescent="0.25">
      <c r="A7" s="274">
        <v>38915</v>
      </c>
      <c r="B7" s="274">
        <v>6510</v>
      </c>
      <c r="C7" s="274" t="s">
        <v>1395</v>
      </c>
      <c r="D7" s="279">
        <v>28491</v>
      </c>
      <c r="E7" s="274" t="s">
        <v>2662</v>
      </c>
      <c r="F7" s="274" t="s">
        <v>2663</v>
      </c>
      <c r="G7" s="274">
        <v>57947</v>
      </c>
      <c r="H7" s="274">
        <v>38915</v>
      </c>
      <c r="I7" s="274">
        <v>0</v>
      </c>
      <c r="J7" s="274" t="s">
        <v>1966</v>
      </c>
      <c r="K7" s="275">
        <v>0</v>
      </c>
      <c r="L7" s="274">
        <v>8149</v>
      </c>
      <c r="M7" s="274" t="s">
        <v>1600</v>
      </c>
      <c r="N7" s="275">
        <v>130</v>
      </c>
      <c r="R7" s="274" t="s">
        <v>2664</v>
      </c>
      <c r="T7" s="274" t="s">
        <v>2664</v>
      </c>
      <c r="U7" s="274" t="s">
        <v>2715</v>
      </c>
      <c r="Z7" s="274" t="s">
        <v>2666</v>
      </c>
      <c r="AA7" s="274" t="s">
        <v>2666</v>
      </c>
      <c r="AB7" s="274" t="s">
        <v>2666</v>
      </c>
      <c r="AE7" s="279">
        <v>37846</v>
      </c>
      <c r="AF7" s="275">
        <v>195</v>
      </c>
      <c r="AG7" s="275">
        <v>0</v>
      </c>
      <c r="AI7" s="274" t="s">
        <v>2716</v>
      </c>
      <c r="AJ7" s="274" t="s">
        <v>2717</v>
      </c>
      <c r="AK7" s="274" t="s">
        <v>2718</v>
      </c>
      <c r="AL7" s="274">
        <v>0</v>
      </c>
      <c r="AM7" s="275">
        <v>0</v>
      </c>
      <c r="AQ7" s="275">
        <v>0</v>
      </c>
      <c r="AR7" s="275">
        <v>0</v>
      </c>
      <c r="AW7" s="277">
        <v>0</v>
      </c>
      <c r="AZ7" s="274" t="s">
        <v>2668</v>
      </c>
      <c r="BA7" s="274" t="s">
        <v>2669</v>
      </c>
      <c r="BD7" s="274" t="s">
        <v>2692</v>
      </c>
      <c r="BE7" s="274" t="s">
        <v>2719</v>
      </c>
      <c r="BF7" s="274" t="s">
        <v>2720</v>
      </c>
      <c r="BG7" s="274" t="s">
        <v>2694</v>
      </c>
      <c r="BL7" s="277">
        <v>0</v>
      </c>
      <c r="BQ7" s="274" t="s">
        <v>2666</v>
      </c>
      <c r="BR7" s="274" t="s">
        <v>2666</v>
      </c>
      <c r="BW7" s="274">
        <v>60106</v>
      </c>
      <c r="BX7" s="274" t="s">
        <v>2721</v>
      </c>
      <c r="CA7" s="274">
        <v>0</v>
      </c>
      <c r="CF7" s="274" t="s">
        <v>2722</v>
      </c>
      <c r="CN7" s="274">
        <v>1</v>
      </c>
      <c r="CP7" s="274" t="s">
        <v>2675</v>
      </c>
      <c r="CS7" s="274" t="s">
        <v>2723</v>
      </c>
      <c r="CT7" s="275">
        <v>0</v>
      </c>
      <c r="CV7" s="275">
        <v>0</v>
      </c>
      <c r="CW7" s="274" t="s">
        <v>2664</v>
      </c>
      <c r="CY7" s="274" t="s">
        <v>2662</v>
      </c>
      <c r="CZ7" s="274">
        <v>646956</v>
      </c>
      <c r="DA7" s="274">
        <v>6176634</v>
      </c>
      <c r="DC7" s="275">
        <v>0</v>
      </c>
      <c r="DG7" s="274">
        <v>0</v>
      </c>
      <c r="DI7" s="274">
        <v>0</v>
      </c>
      <c r="DJ7" s="274" t="s">
        <v>2677</v>
      </c>
      <c r="DK7" s="279">
        <v>37846</v>
      </c>
      <c r="DL7" s="279">
        <v>39577</v>
      </c>
      <c r="DN7" s="274" t="s">
        <v>2029</v>
      </c>
      <c r="DO7" s="274" t="s">
        <v>2678</v>
      </c>
      <c r="DP7" s="274" t="s">
        <v>2679</v>
      </c>
      <c r="DQ7" s="274" t="s">
        <v>2680</v>
      </c>
      <c r="DR7" s="278">
        <v>10</v>
      </c>
    </row>
    <row r="8" spans="1:122" x14ac:dyDescent="0.25">
      <c r="A8" s="274">
        <v>29611</v>
      </c>
      <c r="B8" s="274">
        <v>10394</v>
      </c>
      <c r="C8" s="274" t="s">
        <v>1393</v>
      </c>
      <c r="D8" s="279">
        <v>27030</v>
      </c>
      <c r="E8" s="274" t="s">
        <v>2662</v>
      </c>
      <c r="F8" s="274" t="s">
        <v>2663</v>
      </c>
      <c r="G8" s="274">
        <v>50568</v>
      </c>
      <c r="H8" s="274">
        <v>29611</v>
      </c>
      <c r="I8" s="274">
        <v>0</v>
      </c>
      <c r="J8" s="274" t="s">
        <v>2074</v>
      </c>
      <c r="K8" s="275">
        <v>0</v>
      </c>
      <c r="L8" s="274">
        <v>8131</v>
      </c>
      <c r="M8" s="274" t="s">
        <v>1458</v>
      </c>
      <c r="N8" s="275">
        <v>0</v>
      </c>
      <c r="R8" s="274" t="s">
        <v>2664</v>
      </c>
      <c r="T8" s="274" t="s">
        <v>2664</v>
      </c>
      <c r="U8" s="274" t="s">
        <v>2715</v>
      </c>
      <c r="Z8" s="274" t="s">
        <v>2666</v>
      </c>
      <c r="AA8" s="274" t="s">
        <v>2666</v>
      </c>
      <c r="AB8" s="274" t="s">
        <v>2666</v>
      </c>
      <c r="AE8" s="279">
        <v>37846</v>
      </c>
      <c r="AF8" s="275">
        <v>165</v>
      </c>
      <c r="AG8" s="275">
        <v>0</v>
      </c>
      <c r="AI8" s="274" t="s">
        <v>2724</v>
      </c>
      <c r="AJ8" s="274" t="s">
        <v>2717</v>
      </c>
      <c r="AK8" s="274" t="s">
        <v>2718</v>
      </c>
      <c r="AL8" s="274">
        <v>0</v>
      </c>
      <c r="AM8" s="275">
        <v>0</v>
      </c>
      <c r="AQ8" s="275">
        <v>0</v>
      </c>
      <c r="AR8" s="275">
        <v>0</v>
      </c>
      <c r="AW8" s="277">
        <v>0</v>
      </c>
      <c r="AZ8" s="274" t="s">
        <v>2668</v>
      </c>
      <c r="BA8" s="274" t="s">
        <v>2669</v>
      </c>
      <c r="BD8" s="274" t="s">
        <v>2725</v>
      </c>
      <c r="BE8" s="274" t="s">
        <v>2684</v>
      </c>
      <c r="BF8" s="274" t="s">
        <v>2672</v>
      </c>
      <c r="BG8" s="274" t="s">
        <v>2673</v>
      </c>
      <c r="BL8" s="277">
        <v>0</v>
      </c>
      <c r="BQ8" s="274" t="s">
        <v>2666</v>
      </c>
      <c r="BR8" s="274" t="s">
        <v>2666</v>
      </c>
      <c r="BW8" s="274">
        <v>14074</v>
      </c>
      <c r="BX8" s="274" t="s">
        <v>2726</v>
      </c>
      <c r="CA8" s="274">
        <v>0</v>
      </c>
      <c r="CF8" s="274" t="s">
        <v>2722</v>
      </c>
      <c r="CN8" s="274">
        <v>3</v>
      </c>
      <c r="CT8" s="275">
        <v>0</v>
      </c>
      <c r="CV8" s="275">
        <v>0</v>
      </c>
      <c r="CW8" s="274" t="s">
        <v>2664</v>
      </c>
      <c r="CY8" s="274" t="s">
        <v>2662</v>
      </c>
      <c r="CZ8" s="274">
        <v>627181</v>
      </c>
      <c r="DA8" s="274">
        <v>6182008</v>
      </c>
      <c r="DC8" s="275">
        <v>0</v>
      </c>
      <c r="DG8" s="274">
        <v>0</v>
      </c>
      <c r="DI8" s="274">
        <v>0</v>
      </c>
      <c r="DJ8" s="274" t="s">
        <v>2664</v>
      </c>
      <c r="DK8" s="279">
        <v>37846</v>
      </c>
      <c r="DL8" s="279">
        <v>39577</v>
      </c>
      <c r="DN8" s="274" t="s">
        <v>2029</v>
      </c>
      <c r="DO8" s="274" t="s">
        <v>2678</v>
      </c>
      <c r="DP8" s="274" t="s">
        <v>2679</v>
      </c>
      <c r="DQ8" s="274" t="s">
        <v>2680</v>
      </c>
      <c r="DR8" s="278">
        <v>8</v>
      </c>
    </row>
    <row r="9" spans="1:122" x14ac:dyDescent="0.25">
      <c r="A9" s="274">
        <v>54961</v>
      </c>
      <c r="B9" s="274">
        <v>10401</v>
      </c>
      <c r="C9" s="274" t="s">
        <v>1395</v>
      </c>
      <c r="D9" s="279">
        <v>31238</v>
      </c>
      <c r="E9" s="274" t="s">
        <v>2662</v>
      </c>
      <c r="F9" s="274" t="s">
        <v>2663</v>
      </c>
      <c r="G9" s="274">
        <v>50582</v>
      </c>
      <c r="H9" s="274">
        <v>54961</v>
      </c>
      <c r="I9" s="274">
        <v>0</v>
      </c>
      <c r="J9" s="274" t="s">
        <v>1966</v>
      </c>
      <c r="K9" s="275">
        <v>0</v>
      </c>
      <c r="L9" s="274">
        <v>8138</v>
      </c>
      <c r="M9" s="274" t="s">
        <v>1478</v>
      </c>
      <c r="N9" s="275">
        <v>15</v>
      </c>
      <c r="R9" s="274" t="s">
        <v>2664</v>
      </c>
      <c r="T9" s="274" t="s">
        <v>2665</v>
      </c>
      <c r="U9" s="274" t="s">
        <v>1967</v>
      </c>
      <c r="Z9" s="274" t="s">
        <v>2666</v>
      </c>
      <c r="AA9" s="274" t="s">
        <v>2666</v>
      </c>
      <c r="AB9" s="274" t="s">
        <v>2666</v>
      </c>
      <c r="AE9" s="279">
        <v>37846</v>
      </c>
      <c r="AF9" s="275">
        <v>243</v>
      </c>
      <c r="AG9" s="275">
        <v>0</v>
      </c>
      <c r="AI9" s="274" t="s">
        <v>2667</v>
      </c>
      <c r="AJ9" s="274" t="s">
        <v>2690</v>
      </c>
      <c r="AK9" s="274" t="s">
        <v>2691</v>
      </c>
      <c r="AL9" s="274">
        <v>0</v>
      </c>
      <c r="AM9" s="275">
        <v>0</v>
      </c>
      <c r="AQ9" s="275">
        <v>0</v>
      </c>
      <c r="AR9" s="275">
        <v>0</v>
      </c>
      <c r="AW9" s="277">
        <v>0</v>
      </c>
      <c r="AZ9" s="274" t="s">
        <v>2668</v>
      </c>
      <c r="BA9" s="274" t="s">
        <v>2669</v>
      </c>
      <c r="BC9" s="274" t="s">
        <v>2727</v>
      </c>
      <c r="BD9" s="274" t="s">
        <v>2728</v>
      </c>
      <c r="BE9" s="274" t="s">
        <v>2729</v>
      </c>
      <c r="BF9" s="274" t="s">
        <v>2672</v>
      </c>
      <c r="BG9" s="274" t="s">
        <v>2730</v>
      </c>
      <c r="BL9" s="277">
        <v>0</v>
      </c>
      <c r="BM9" s="274" t="s">
        <v>2704</v>
      </c>
      <c r="BQ9" s="274" t="s">
        <v>2666</v>
      </c>
      <c r="BR9" s="274" t="s">
        <v>2666</v>
      </c>
      <c r="BW9" s="274">
        <v>10311</v>
      </c>
      <c r="BX9" s="274" t="s">
        <v>2731</v>
      </c>
      <c r="CA9" s="274">
        <v>0</v>
      </c>
      <c r="CN9" s="274">
        <v>5</v>
      </c>
      <c r="CP9" s="274" t="s">
        <v>2713</v>
      </c>
      <c r="CS9" s="274" t="s">
        <v>2732</v>
      </c>
      <c r="CT9" s="275">
        <v>0</v>
      </c>
      <c r="CV9" s="275">
        <v>0</v>
      </c>
      <c r="CW9" s="274" t="s">
        <v>2664</v>
      </c>
      <c r="CY9" s="274" t="s">
        <v>2662</v>
      </c>
      <c r="CZ9" s="274">
        <v>630163</v>
      </c>
      <c r="DA9" s="274">
        <v>6184004</v>
      </c>
      <c r="DC9" s="275">
        <v>0</v>
      </c>
      <c r="DG9" s="274">
        <v>0</v>
      </c>
      <c r="DI9" s="274">
        <v>0</v>
      </c>
      <c r="DJ9" s="274" t="s">
        <v>2677</v>
      </c>
      <c r="DK9" s="279">
        <v>37846</v>
      </c>
      <c r="DL9" s="279">
        <v>39577</v>
      </c>
      <c r="DN9" s="274" t="s">
        <v>2029</v>
      </c>
      <c r="DO9" s="274" t="s">
        <v>2678</v>
      </c>
      <c r="DP9" s="274" t="s">
        <v>2733</v>
      </c>
      <c r="DQ9" s="274" t="s">
        <v>2734</v>
      </c>
      <c r="DR9" s="278">
        <v>6.1</v>
      </c>
    </row>
    <row r="10" spans="1:122" x14ac:dyDescent="0.25">
      <c r="A10" s="283">
        <v>29617</v>
      </c>
      <c r="B10" s="274">
        <v>10410</v>
      </c>
      <c r="C10" s="274" t="s">
        <v>1393</v>
      </c>
      <c r="D10" s="279">
        <v>27030</v>
      </c>
      <c r="E10" s="274" t="s">
        <v>2662</v>
      </c>
      <c r="F10" s="274" t="s">
        <v>2663</v>
      </c>
      <c r="G10" s="274">
        <v>50531</v>
      </c>
      <c r="H10" s="274">
        <v>29617</v>
      </c>
      <c r="I10" s="274">
        <v>0</v>
      </c>
      <c r="J10" s="274" t="s">
        <v>2074</v>
      </c>
      <c r="K10" s="275">
        <v>0</v>
      </c>
      <c r="L10" s="274">
        <v>8044</v>
      </c>
      <c r="M10" s="274" t="s">
        <v>1579</v>
      </c>
      <c r="N10" s="275">
        <v>125</v>
      </c>
      <c r="R10" s="274" t="s">
        <v>2664</v>
      </c>
      <c r="T10" s="274" t="s">
        <v>2664</v>
      </c>
      <c r="U10" s="274" t="s">
        <v>2715</v>
      </c>
      <c r="Z10" s="274" t="s">
        <v>2666</v>
      </c>
      <c r="AA10" s="274" t="s">
        <v>2666</v>
      </c>
      <c r="AB10" s="274" t="s">
        <v>2666</v>
      </c>
      <c r="AE10" s="279">
        <v>37846</v>
      </c>
      <c r="AF10" s="275">
        <v>240</v>
      </c>
      <c r="AG10" s="275">
        <v>0</v>
      </c>
      <c r="AI10" s="274" t="s">
        <v>2724</v>
      </c>
      <c r="AJ10" s="274" t="s">
        <v>2717</v>
      </c>
      <c r="AK10" s="274" t="s">
        <v>2718</v>
      </c>
      <c r="AL10" s="274">
        <v>0</v>
      </c>
      <c r="AM10" s="275">
        <v>0</v>
      </c>
      <c r="AQ10" s="275">
        <v>0</v>
      </c>
      <c r="AR10" s="275">
        <v>0</v>
      </c>
      <c r="AW10" s="277">
        <v>0</v>
      </c>
      <c r="AZ10" s="274" t="s">
        <v>2668</v>
      </c>
      <c r="BA10" s="274" t="s">
        <v>2669</v>
      </c>
      <c r="BC10" s="274" t="s">
        <v>2735</v>
      </c>
      <c r="BE10" s="274" t="s">
        <v>2736</v>
      </c>
      <c r="BF10" s="274" t="s">
        <v>2737</v>
      </c>
      <c r="BG10" s="274" t="s">
        <v>2694</v>
      </c>
      <c r="BL10" s="277">
        <v>0</v>
      </c>
      <c r="BQ10" s="274" t="s">
        <v>2666</v>
      </c>
      <c r="BR10" s="274" t="s">
        <v>2666</v>
      </c>
      <c r="BW10" s="274">
        <v>60269</v>
      </c>
      <c r="BX10" s="274" t="s">
        <v>2738</v>
      </c>
      <c r="CA10" s="274">
        <v>0</v>
      </c>
      <c r="CF10" s="274" t="s">
        <v>2739</v>
      </c>
      <c r="CN10" s="274">
        <v>1</v>
      </c>
      <c r="CT10" s="275">
        <v>0</v>
      </c>
      <c r="CV10" s="275">
        <v>0</v>
      </c>
      <c r="CW10" s="274" t="s">
        <v>2664</v>
      </c>
      <c r="CY10" s="274" t="s">
        <v>2662</v>
      </c>
      <c r="CZ10" s="274">
        <v>684917</v>
      </c>
      <c r="DA10" s="274">
        <v>6163693</v>
      </c>
      <c r="DC10" s="275">
        <v>0</v>
      </c>
      <c r="DG10" s="274">
        <v>0</v>
      </c>
      <c r="DI10" s="274">
        <v>0</v>
      </c>
      <c r="DJ10" s="274" t="s">
        <v>2664</v>
      </c>
      <c r="DK10" s="279">
        <v>37846</v>
      </c>
      <c r="DL10" s="279">
        <v>39577</v>
      </c>
      <c r="DN10" s="274" t="s">
        <v>2029</v>
      </c>
      <c r="DO10" s="274" t="s">
        <v>2678</v>
      </c>
      <c r="DP10" s="274" t="s">
        <v>2679</v>
      </c>
      <c r="DQ10" s="274" t="s">
        <v>2680</v>
      </c>
      <c r="DR10" s="278">
        <v>10</v>
      </c>
    </row>
    <row r="11" spans="1:122" x14ac:dyDescent="0.25">
      <c r="A11" s="283">
        <v>11945</v>
      </c>
      <c r="B11" s="274">
        <v>10414</v>
      </c>
      <c r="C11" s="274" t="s">
        <v>1393</v>
      </c>
      <c r="D11" s="279">
        <v>18264</v>
      </c>
      <c r="E11" s="274" t="s">
        <v>2662</v>
      </c>
      <c r="F11" s="274" t="s">
        <v>2663</v>
      </c>
      <c r="G11" s="274">
        <v>50536</v>
      </c>
      <c r="H11" s="274">
        <v>11945</v>
      </c>
      <c r="I11" s="274">
        <v>0</v>
      </c>
      <c r="J11" s="274" t="s">
        <v>2074</v>
      </c>
      <c r="K11" s="275">
        <v>0</v>
      </c>
      <c r="L11" s="274">
        <v>8074</v>
      </c>
      <c r="M11" s="274" t="s">
        <v>1479</v>
      </c>
      <c r="N11" s="275">
        <v>0</v>
      </c>
      <c r="R11" s="274" t="s">
        <v>2664</v>
      </c>
      <c r="T11" s="274" t="s">
        <v>2665</v>
      </c>
      <c r="U11" s="274" t="s">
        <v>1967</v>
      </c>
      <c r="Z11" s="274" t="s">
        <v>2666</v>
      </c>
      <c r="AA11" s="274" t="s">
        <v>2666</v>
      </c>
      <c r="AB11" s="274" t="s">
        <v>2666</v>
      </c>
      <c r="AE11" s="279">
        <v>37846</v>
      </c>
      <c r="AF11" s="275">
        <v>125</v>
      </c>
      <c r="AG11" s="275">
        <v>0</v>
      </c>
      <c r="AI11" s="274" t="s">
        <v>2716</v>
      </c>
      <c r="AJ11" s="274" t="s">
        <v>2664</v>
      </c>
      <c r="AK11" s="274" t="s">
        <v>8</v>
      </c>
      <c r="AL11" s="274">
        <v>0</v>
      </c>
      <c r="AM11" s="275">
        <v>0</v>
      </c>
      <c r="AQ11" s="275">
        <v>0</v>
      </c>
      <c r="AR11" s="275">
        <v>0</v>
      </c>
      <c r="AW11" s="277">
        <v>0</v>
      </c>
      <c r="AZ11" s="274" t="s">
        <v>2668</v>
      </c>
      <c r="BA11" s="274" t="s">
        <v>2669</v>
      </c>
      <c r="BE11" s="274" t="s">
        <v>2740</v>
      </c>
      <c r="BF11" s="274" t="s">
        <v>2728</v>
      </c>
      <c r="BL11" s="277">
        <v>0</v>
      </c>
      <c r="BQ11" s="274" t="s">
        <v>2666</v>
      </c>
      <c r="BR11" s="274" t="s">
        <v>2666</v>
      </c>
      <c r="BW11" s="274">
        <v>20069</v>
      </c>
      <c r="BX11" s="274" t="s">
        <v>2741</v>
      </c>
      <c r="CA11" s="274">
        <v>0</v>
      </c>
      <c r="CF11" s="274" t="s">
        <v>2739</v>
      </c>
      <c r="CN11" s="274">
        <v>1</v>
      </c>
      <c r="CT11" s="275">
        <v>0</v>
      </c>
      <c r="CV11" s="275">
        <v>0</v>
      </c>
      <c r="CW11" s="274" t="s">
        <v>2664</v>
      </c>
      <c r="CY11" s="274" t="s">
        <v>2662</v>
      </c>
      <c r="CZ11" s="274">
        <v>656110</v>
      </c>
      <c r="DA11" s="274">
        <v>6166982</v>
      </c>
      <c r="DC11" s="275">
        <v>8</v>
      </c>
      <c r="DG11" s="274">
        <v>0</v>
      </c>
      <c r="DI11" s="274">
        <v>0</v>
      </c>
      <c r="DJ11" s="274" t="s">
        <v>2664</v>
      </c>
      <c r="DK11" s="279">
        <v>37846</v>
      </c>
      <c r="DL11" s="279">
        <v>39577</v>
      </c>
      <c r="DN11" s="274" t="s">
        <v>2029</v>
      </c>
      <c r="DO11" s="274" t="s">
        <v>2678</v>
      </c>
      <c r="DR11" s="278">
        <v>0</v>
      </c>
    </row>
    <row r="12" spans="1:122" x14ac:dyDescent="0.25">
      <c r="A12" s="283">
        <v>39099</v>
      </c>
      <c r="B12" s="274">
        <v>10426</v>
      </c>
      <c r="C12" s="274" t="s">
        <v>1393</v>
      </c>
      <c r="D12" s="279">
        <v>28491</v>
      </c>
      <c r="E12" s="274" t="s">
        <v>2662</v>
      </c>
      <c r="F12" s="274" t="s">
        <v>2663</v>
      </c>
      <c r="G12" s="274">
        <v>50552</v>
      </c>
      <c r="H12" s="274">
        <v>39099</v>
      </c>
      <c r="I12" s="274">
        <v>0</v>
      </c>
      <c r="J12" s="274" t="s">
        <v>1966</v>
      </c>
      <c r="K12" s="275">
        <v>0</v>
      </c>
      <c r="L12" s="274">
        <v>8117</v>
      </c>
      <c r="M12" s="274" t="s">
        <v>1463</v>
      </c>
      <c r="N12" s="275">
        <v>140</v>
      </c>
      <c r="R12" s="274" t="s">
        <v>2664</v>
      </c>
      <c r="T12" s="274" t="s">
        <v>2664</v>
      </c>
      <c r="U12" s="274" t="s">
        <v>2715</v>
      </c>
      <c r="Z12" s="274" t="s">
        <v>2666</v>
      </c>
      <c r="AA12" s="274" t="s">
        <v>2666</v>
      </c>
      <c r="AB12" s="274" t="s">
        <v>2666</v>
      </c>
      <c r="AE12" s="279">
        <v>37846</v>
      </c>
      <c r="AF12" s="275">
        <v>240</v>
      </c>
      <c r="AG12" s="275">
        <v>0</v>
      </c>
      <c r="AI12" s="274" t="s">
        <v>2716</v>
      </c>
      <c r="AJ12" s="274" t="s">
        <v>2717</v>
      </c>
      <c r="AK12" s="274" t="s">
        <v>2718</v>
      </c>
      <c r="AL12" s="274">
        <v>0</v>
      </c>
      <c r="AM12" s="275">
        <v>0</v>
      </c>
      <c r="AO12" s="274" t="s">
        <v>1621</v>
      </c>
      <c r="AQ12" s="275">
        <v>0</v>
      </c>
      <c r="AR12" s="275">
        <v>0</v>
      </c>
      <c r="AW12" s="277">
        <v>0</v>
      </c>
      <c r="AY12" s="274" t="s">
        <v>2742</v>
      </c>
      <c r="AZ12" s="274" t="s">
        <v>2668</v>
      </c>
      <c r="BA12" s="274" t="s">
        <v>2669</v>
      </c>
      <c r="BG12" s="274" t="s">
        <v>2694</v>
      </c>
      <c r="BL12" s="277">
        <v>0</v>
      </c>
      <c r="BQ12" s="274" t="s">
        <v>2666</v>
      </c>
      <c r="BR12" s="274" t="s">
        <v>2666</v>
      </c>
      <c r="BW12" s="274">
        <v>26177</v>
      </c>
      <c r="BX12" s="274" t="s">
        <v>2743</v>
      </c>
      <c r="CA12" s="274">
        <v>0</v>
      </c>
      <c r="CN12" s="274">
        <v>1</v>
      </c>
      <c r="CP12" s="274" t="s">
        <v>2713</v>
      </c>
      <c r="CT12" s="275">
        <v>0</v>
      </c>
      <c r="CV12" s="275">
        <v>0</v>
      </c>
      <c r="CW12" s="274" t="s">
        <v>2664</v>
      </c>
      <c r="CY12" s="274" t="s">
        <v>2662</v>
      </c>
      <c r="CZ12" s="274">
        <v>621110</v>
      </c>
      <c r="DA12" s="274">
        <v>6181726</v>
      </c>
      <c r="DC12" s="275">
        <v>0</v>
      </c>
      <c r="DG12" s="274">
        <v>0</v>
      </c>
      <c r="DI12" s="274">
        <v>0</v>
      </c>
      <c r="DJ12" s="274" t="s">
        <v>2664</v>
      </c>
      <c r="DK12" s="279">
        <v>37846</v>
      </c>
      <c r="DL12" s="279">
        <v>39577</v>
      </c>
      <c r="DN12" s="274" t="s">
        <v>2029</v>
      </c>
      <c r="DO12" s="274" t="s">
        <v>2678</v>
      </c>
      <c r="DP12" s="274" t="s">
        <v>2679</v>
      </c>
      <c r="DQ12" s="274" t="s">
        <v>2680</v>
      </c>
      <c r="DR12" s="278">
        <v>10</v>
      </c>
    </row>
    <row r="13" spans="1:122" x14ac:dyDescent="0.25">
      <c r="A13" s="283">
        <v>17937</v>
      </c>
      <c r="B13" s="274">
        <v>10427</v>
      </c>
      <c r="C13" s="274" t="s">
        <v>1395</v>
      </c>
      <c r="D13" s="279">
        <v>23012</v>
      </c>
      <c r="E13" s="274" t="s">
        <v>2662</v>
      </c>
      <c r="F13" s="274" t="s">
        <v>2663</v>
      </c>
      <c r="G13" s="274">
        <v>50555</v>
      </c>
      <c r="H13" s="274">
        <v>17937</v>
      </c>
      <c r="I13" s="274">
        <v>0</v>
      </c>
      <c r="J13" s="274" t="s">
        <v>2074</v>
      </c>
      <c r="K13" s="275">
        <v>0</v>
      </c>
      <c r="L13" s="274">
        <v>8119</v>
      </c>
      <c r="M13" s="274" t="s">
        <v>1489</v>
      </c>
      <c r="N13" s="275">
        <v>0</v>
      </c>
      <c r="P13" s="274" t="s">
        <v>1969</v>
      </c>
      <c r="R13" s="274" t="s">
        <v>2664</v>
      </c>
      <c r="T13" s="274" t="s">
        <v>2665</v>
      </c>
      <c r="U13" s="274" t="s">
        <v>1967</v>
      </c>
      <c r="Z13" s="274" t="s">
        <v>2666</v>
      </c>
      <c r="AA13" s="274" t="s">
        <v>2666</v>
      </c>
      <c r="AB13" s="274" t="s">
        <v>2666</v>
      </c>
      <c r="AE13" s="279">
        <v>37846</v>
      </c>
      <c r="AF13" s="275">
        <v>148</v>
      </c>
      <c r="AG13" s="275">
        <v>0</v>
      </c>
      <c r="AI13" s="274" t="s">
        <v>2716</v>
      </c>
      <c r="AJ13" s="274" t="s">
        <v>2664</v>
      </c>
      <c r="AK13" s="274" t="s">
        <v>8</v>
      </c>
      <c r="AL13" s="274">
        <v>0</v>
      </c>
      <c r="AM13" s="275">
        <v>0</v>
      </c>
      <c r="AO13" s="274" t="s">
        <v>1523</v>
      </c>
      <c r="AP13" s="274" t="s">
        <v>1968</v>
      </c>
      <c r="AQ13" s="275">
        <v>0</v>
      </c>
      <c r="AR13" s="275">
        <v>0</v>
      </c>
      <c r="AS13" s="274" t="s">
        <v>1968</v>
      </c>
      <c r="AW13" s="277">
        <v>0</v>
      </c>
      <c r="AY13" s="274" t="s">
        <v>2744</v>
      </c>
      <c r="AZ13" s="274" t="s">
        <v>2668</v>
      </c>
      <c r="BA13" s="274" t="s">
        <v>2669</v>
      </c>
      <c r="BD13" s="274" t="s">
        <v>2725</v>
      </c>
      <c r="BE13" s="274" t="s">
        <v>2670</v>
      </c>
      <c r="BF13" s="274" t="s">
        <v>2672</v>
      </c>
      <c r="BG13" s="274" t="s">
        <v>2682</v>
      </c>
      <c r="BH13" s="274" t="s">
        <v>1968</v>
      </c>
      <c r="BL13" s="277">
        <v>0</v>
      </c>
      <c r="BQ13" s="274" t="s">
        <v>2666</v>
      </c>
      <c r="BR13" s="274" t="s">
        <v>2666</v>
      </c>
      <c r="BW13" s="274">
        <v>16867</v>
      </c>
      <c r="BX13" s="274" t="s">
        <v>2745</v>
      </c>
      <c r="BY13" s="274" t="s">
        <v>1968</v>
      </c>
      <c r="CA13" s="274">
        <v>0</v>
      </c>
      <c r="CC13" s="274" t="s">
        <v>1968</v>
      </c>
      <c r="CE13" s="274" t="s">
        <v>1968</v>
      </c>
      <c r="CF13" s="274" t="s">
        <v>2706</v>
      </c>
      <c r="CG13" s="274" t="s">
        <v>1968</v>
      </c>
      <c r="CI13" s="274" t="s">
        <v>1968</v>
      </c>
      <c r="CN13" s="274">
        <v>2</v>
      </c>
      <c r="CO13" s="274" t="s">
        <v>1968</v>
      </c>
      <c r="CT13" s="275">
        <v>0</v>
      </c>
      <c r="CU13" s="274" t="s">
        <v>1968</v>
      </c>
      <c r="CV13" s="275">
        <v>0</v>
      </c>
      <c r="CY13" s="274" t="s">
        <v>2662</v>
      </c>
      <c r="CZ13" s="274">
        <v>622665</v>
      </c>
      <c r="DA13" s="274">
        <v>6181695</v>
      </c>
      <c r="DB13" s="274" t="s">
        <v>2666</v>
      </c>
      <c r="DC13" s="275">
        <v>13</v>
      </c>
      <c r="DG13" s="274">
        <v>0</v>
      </c>
      <c r="DI13" s="274">
        <v>0</v>
      </c>
      <c r="DJ13" s="274" t="s">
        <v>2677</v>
      </c>
      <c r="DK13" s="279">
        <v>37846</v>
      </c>
      <c r="DL13" s="279">
        <v>40550</v>
      </c>
      <c r="DN13" s="274" t="s">
        <v>2029</v>
      </c>
      <c r="DO13" s="274" t="s">
        <v>2689</v>
      </c>
      <c r="DR13" s="278">
        <v>0</v>
      </c>
    </row>
    <row r="14" spans="1:122" x14ac:dyDescent="0.25">
      <c r="A14" s="283">
        <v>2552</v>
      </c>
      <c r="B14" s="274">
        <v>10428</v>
      </c>
      <c r="C14" s="274" t="s">
        <v>1395</v>
      </c>
      <c r="D14" s="279">
        <v>16438</v>
      </c>
      <c r="E14" s="274" t="s">
        <v>2662</v>
      </c>
      <c r="F14" s="274" t="s">
        <v>2663</v>
      </c>
      <c r="G14" s="274">
        <v>50556</v>
      </c>
      <c r="H14" s="274">
        <v>2552</v>
      </c>
      <c r="I14" s="274">
        <v>0</v>
      </c>
      <c r="J14" s="274" t="s">
        <v>2074</v>
      </c>
      <c r="K14" s="275">
        <v>0</v>
      </c>
      <c r="L14" s="274">
        <v>8120</v>
      </c>
      <c r="M14" s="274" t="s">
        <v>1432</v>
      </c>
      <c r="N14" s="275">
        <v>0</v>
      </c>
      <c r="R14" s="274" t="s">
        <v>2664</v>
      </c>
      <c r="T14" s="274" t="s">
        <v>2665</v>
      </c>
      <c r="U14" s="274" t="s">
        <v>1967</v>
      </c>
      <c r="Z14" s="274" t="s">
        <v>2666</v>
      </c>
      <c r="AA14" s="274" t="s">
        <v>2666</v>
      </c>
      <c r="AB14" s="274" t="s">
        <v>2666</v>
      </c>
      <c r="AE14" s="279">
        <v>37846</v>
      </c>
      <c r="AF14" s="275">
        <v>101</v>
      </c>
      <c r="AG14" s="275">
        <v>0</v>
      </c>
      <c r="AI14" s="274" t="s">
        <v>2716</v>
      </c>
      <c r="AJ14" s="274" t="s">
        <v>2746</v>
      </c>
      <c r="AK14" s="274" t="s">
        <v>2747</v>
      </c>
      <c r="AL14" s="274">
        <v>0</v>
      </c>
      <c r="AM14" s="275">
        <v>0</v>
      </c>
      <c r="AQ14" s="275">
        <v>0</v>
      </c>
      <c r="AR14" s="275">
        <v>0</v>
      </c>
      <c r="AW14" s="277">
        <v>0</v>
      </c>
      <c r="AZ14" s="274" t="s">
        <v>2668</v>
      </c>
      <c r="BA14" s="274" t="s">
        <v>2669</v>
      </c>
      <c r="BD14" s="274" t="s">
        <v>2725</v>
      </c>
      <c r="BE14" s="274" t="s">
        <v>2736</v>
      </c>
      <c r="BF14" s="274" t="s">
        <v>2672</v>
      </c>
      <c r="BG14" s="274" t="s">
        <v>2703</v>
      </c>
      <c r="BL14" s="277">
        <v>0</v>
      </c>
      <c r="BQ14" s="274" t="s">
        <v>2666</v>
      </c>
      <c r="BR14" s="274" t="s">
        <v>2666</v>
      </c>
      <c r="BW14" s="274">
        <v>52361</v>
      </c>
      <c r="BX14" s="274" t="s">
        <v>2748</v>
      </c>
      <c r="CA14" s="274">
        <v>0</v>
      </c>
      <c r="CF14" s="274" t="s">
        <v>2749</v>
      </c>
      <c r="CN14" s="274">
        <v>1</v>
      </c>
      <c r="CT14" s="275">
        <v>0</v>
      </c>
      <c r="CV14" s="275">
        <v>0</v>
      </c>
      <c r="CW14" s="274" t="s">
        <v>2664</v>
      </c>
      <c r="CY14" s="274" t="s">
        <v>2662</v>
      </c>
      <c r="CZ14" s="274">
        <v>624515</v>
      </c>
      <c r="DA14" s="274">
        <v>6181736</v>
      </c>
      <c r="DC14" s="275">
        <v>60</v>
      </c>
      <c r="DG14" s="274">
        <v>0</v>
      </c>
      <c r="DI14" s="274">
        <v>0</v>
      </c>
      <c r="DJ14" s="274" t="s">
        <v>2677</v>
      </c>
      <c r="DK14" s="279">
        <v>37846</v>
      </c>
      <c r="DL14" s="279">
        <v>39577</v>
      </c>
      <c r="DN14" s="274" t="s">
        <v>2029</v>
      </c>
      <c r="DO14" s="274" t="s">
        <v>2678</v>
      </c>
      <c r="DR14" s="278">
        <v>0</v>
      </c>
    </row>
    <row r="15" spans="1:122" x14ac:dyDescent="0.25">
      <c r="A15" s="283">
        <v>16478</v>
      </c>
      <c r="B15" s="274">
        <v>10558</v>
      </c>
      <c r="C15" s="274" t="s">
        <v>1395</v>
      </c>
      <c r="D15" s="279">
        <v>21916</v>
      </c>
      <c r="E15" s="274" t="s">
        <v>2662</v>
      </c>
      <c r="F15" s="274" t="s">
        <v>2663</v>
      </c>
      <c r="G15" s="274">
        <v>50520</v>
      </c>
      <c r="H15" s="274">
        <v>16478</v>
      </c>
      <c r="I15" s="274">
        <v>0</v>
      </c>
      <c r="J15" s="274" t="s">
        <v>2074</v>
      </c>
      <c r="K15" s="275">
        <v>0.01</v>
      </c>
      <c r="L15" s="274">
        <v>8035</v>
      </c>
      <c r="M15" s="274" t="s">
        <v>1499</v>
      </c>
      <c r="N15" s="275">
        <v>187</v>
      </c>
      <c r="P15" s="274" t="s">
        <v>1968</v>
      </c>
      <c r="R15" s="274" t="s">
        <v>2664</v>
      </c>
      <c r="T15" s="274" t="s">
        <v>2665</v>
      </c>
      <c r="U15" s="274" t="s">
        <v>1967</v>
      </c>
      <c r="Z15" s="274" t="s">
        <v>2666</v>
      </c>
      <c r="AA15" s="274" t="s">
        <v>2666</v>
      </c>
      <c r="AB15" s="274" t="s">
        <v>2666</v>
      </c>
      <c r="AE15" s="279">
        <v>37846</v>
      </c>
      <c r="AF15" s="275">
        <v>187</v>
      </c>
      <c r="AG15" s="275">
        <v>0</v>
      </c>
      <c r="AI15" s="274" t="s">
        <v>2716</v>
      </c>
      <c r="AJ15" s="274" t="s">
        <v>2750</v>
      </c>
      <c r="AK15" s="274" t="s">
        <v>2751</v>
      </c>
      <c r="AL15" s="274">
        <v>0</v>
      </c>
      <c r="AM15" s="275">
        <v>0</v>
      </c>
      <c r="AO15" s="274" t="s">
        <v>1500</v>
      </c>
      <c r="AP15" s="274" t="s">
        <v>1968</v>
      </c>
      <c r="AQ15" s="275">
        <v>0</v>
      </c>
      <c r="AR15" s="275">
        <v>0</v>
      </c>
      <c r="AS15" s="274" t="s">
        <v>1968</v>
      </c>
      <c r="AW15" s="277">
        <v>0</v>
      </c>
      <c r="AZ15" s="274" t="s">
        <v>2668</v>
      </c>
      <c r="BA15" s="274" t="s">
        <v>2669</v>
      </c>
      <c r="BE15" s="274" t="s">
        <v>2684</v>
      </c>
      <c r="BF15" s="274" t="s">
        <v>2752</v>
      </c>
      <c r="BG15" s="274" t="s">
        <v>2730</v>
      </c>
      <c r="BH15" s="274" t="s">
        <v>1968</v>
      </c>
      <c r="BL15" s="277">
        <v>0</v>
      </c>
      <c r="BQ15" s="274" t="s">
        <v>2666</v>
      </c>
      <c r="BR15" s="274" t="s">
        <v>2666</v>
      </c>
      <c r="BW15" s="274">
        <v>30244</v>
      </c>
      <c r="BX15" s="274" t="s">
        <v>2753</v>
      </c>
      <c r="BY15" s="274" t="s">
        <v>1968</v>
      </c>
      <c r="CA15" s="274">
        <v>0</v>
      </c>
      <c r="CC15" s="274" t="s">
        <v>1968</v>
      </c>
      <c r="CE15" s="274" t="s">
        <v>1968</v>
      </c>
      <c r="CF15" s="274" t="s">
        <v>2722</v>
      </c>
      <c r="CG15" s="274" t="s">
        <v>1968</v>
      </c>
      <c r="CI15" s="274" t="s">
        <v>1968</v>
      </c>
      <c r="CN15" s="274">
        <v>1</v>
      </c>
      <c r="CO15" s="274" t="s">
        <v>1968</v>
      </c>
      <c r="CQ15" s="274" t="s">
        <v>1968</v>
      </c>
      <c r="CT15" s="275">
        <v>0</v>
      </c>
      <c r="CU15" s="274" t="s">
        <v>1968</v>
      </c>
      <c r="CV15" s="275">
        <v>0</v>
      </c>
      <c r="CY15" s="274" t="s">
        <v>2662</v>
      </c>
      <c r="CZ15" s="274">
        <v>687753</v>
      </c>
      <c r="DA15" s="274">
        <v>6155676</v>
      </c>
      <c r="DB15" s="274" t="s">
        <v>2666</v>
      </c>
      <c r="DC15" s="275">
        <v>0</v>
      </c>
      <c r="DF15" s="274" t="s">
        <v>1968</v>
      </c>
      <c r="DG15" s="274">
        <v>0</v>
      </c>
      <c r="DI15" s="274">
        <v>0</v>
      </c>
      <c r="DJ15" s="274" t="s">
        <v>2677</v>
      </c>
      <c r="DK15" s="279">
        <v>37846</v>
      </c>
      <c r="DL15" s="279">
        <v>39485</v>
      </c>
      <c r="DN15" s="274" t="s">
        <v>2029</v>
      </c>
      <c r="DO15" s="274" t="s">
        <v>2689</v>
      </c>
      <c r="DR15" s="278">
        <v>0</v>
      </c>
    </row>
    <row r="16" spans="1:122" x14ac:dyDescent="0.25">
      <c r="A16" s="283">
        <v>2431</v>
      </c>
      <c r="B16" s="274">
        <v>11967</v>
      </c>
      <c r="C16" s="274" t="s">
        <v>1393</v>
      </c>
      <c r="D16" s="279">
        <v>16438</v>
      </c>
      <c r="E16" s="274" t="s">
        <v>2662</v>
      </c>
      <c r="F16" s="274" t="s">
        <v>2663</v>
      </c>
      <c r="G16" s="274">
        <v>50843</v>
      </c>
      <c r="H16" s="274">
        <v>2431</v>
      </c>
      <c r="I16" s="274">
        <v>0</v>
      </c>
      <c r="J16" s="274" t="s">
        <v>2074</v>
      </c>
      <c r="K16" s="275">
        <v>0</v>
      </c>
      <c r="L16" s="274">
        <v>8374</v>
      </c>
      <c r="M16" s="274" t="s">
        <v>1408</v>
      </c>
      <c r="N16" s="275">
        <v>0</v>
      </c>
      <c r="P16" s="274" t="s">
        <v>1969</v>
      </c>
      <c r="R16" s="274" t="s">
        <v>2664</v>
      </c>
      <c r="T16" s="274" t="s">
        <v>2665</v>
      </c>
      <c r="U16" s="274" t="s">
        <v>1967</v>
      </c>
      <c r="Z16" s="274" t="s">
        <v>2666</v>
      </c>
      <c r="AA16" s="274" t="s">
        <v>2666</v>
      </c>
      <c r="AB16" s="274" t="s">
        <v>2666</v>
      </c>
      <c r="AE16" s="279">
        <v>37846</v>
      </c>
      <c r="AF16" s="275">
        <v>40</v>
      </c>
      <c r="AG16" s="275">
        <v>0</v>
      </c>
      <c r="AI16" s="274" t="s">
        <v>2716</v>
      </c>
      <c r="AJ16" s="274" t="s">
        <v>2746</v>
      </c>
      <c r="AK16" s="274" t="s">
        <v>2747</v>
      </c>
      <c r="AL16" s="274">
        <v>0</v>
      </c>
      <c r="AM16" s="275">
        <v>0</v>
      </c>
      <c r="AP16" s="274" t="s">
        <v>1968</v>
      </c>
      <c r="AQ16" s="275">
        <v>0</v>
      </c>
      <c r="AR16" s="275">
        <v>0</v>
      </c>
      <c r="AS16" s="274" t="s">
        <v>1968</v>
      </c>
      <c r="AW16" s="277">
        <v>0</v>
      </c>
      <c r="AZ16" s="274" t="s">
        <v>2668</v>
      </c>
      <c r="BA16" s="274" t="s">
        <v>2669</v>
      </c>
      <c r="BD16" s="274" t="s">
        <v>2700</v>
      </c>
      <c r="BE16" s="274" t="s">
        <v>2754</v>
      </c>
      <c r="BF16" s="274" t="s">
        <v>2702</v>
      </c>
      <c r="BG16" s="274" t="s">
        <v>2694</v>
      </c>
      <c r="BH16" s="274" t="s">
        <v>1968</v>
      </c>
      <c r="BL16" s="277">
        <v>0</v>
      </c>
      <c r="BQ16" s="274" t="s">
        <v>2666</v>
      </c>
      <c r="BR16" s="274" t="s">
        <v>2666</v>
      </c>
      <c r="BW16" s="274">
        <v>14631</v>
      </c>
      <c r="BX16" s="274" t="s">
        <v>2755</v>
      </c>
      <c r="BY16" s="274" t="s">
        <v>1968</v>
      </c>
      <c r="CA16" s="274">
        <v>0</v>
      </c>
      <c r="CC16" s="274" t="s">
        <v>1968</v>
      </c>
      <c r="CE16" s="274" t="s">
        <v>1968</v>
      </c>
      <c r="CF16" s="274" t="s">
        <v>2722</v>
      </c>
      <c r="CG16" s="274" t="s">
        <v>1968</v>
      </c>
      <c r="CI16" s="274" t="s">
        <v>1968</v>
      </c>
      <c r="CN16" s="274">
        <v>3</v>
      </c>
      <c r="CO16" s="274" t="s">
        <v>1968</v>
      </c>
      <c r="CP16" s="274" t="s">
        <v>2756</v>
      </c>
      <c r="CT16" s="275">
        <v>0</v>
      </c>
      <c r="CU16" s="274" t="s">
        <v>1968</v>
      </c>
      <c r="CV16" s="275">
        <v>0</v>
      </c>
      <c r="CY16" s="274" t="s">
        <v>2662</v>
      </c>
      <c r="CZ16" s="274">
        <v>681674</v>
      </c>
      <c r="DA16" s="274">
        <v>6209872</v>
      </c>
      <c r="DB16" s="274" t="s">
        <v>2666</v>
      </c>
      <c r="DC16" s="275">
        <v>35</v>
      </c>
      <c r="DG16" s="274">
        <v>0</v>
      </c>
      <c r="DI16" s="274">
        <v>0</v>
      </c>
      <c r="DJ16" s="274" t="s">
        <v>2664</v>
      </c>
      <c r="DK16" s="279">
        <v>37846</v>
      </c>
      <c r="DL16" s="279">
        <v>40548</v>
      </c>
      <c r="DN16" s="274" t="s">
        <v>2029</v>
      </c>
      <c r="DO16" s="274" t="s">
        <v>2689</v>
      </c>
      <c r="DR16" s="278">
        <v>0</v>
      </c>
    </row>
    <row r="17" spans="1:122" x14ac:dyDescent="0.25">
      <c r="A17" s="283">
        <v>11729</v>
      </c>
      <c r="B17" s="274">
        <v>11975</v>
      </c>
      <c r="C17" s="274" t="s">
        <v>1395</v>
      </c>
      <c r="D17" s="279">
        <v>18264</v>
      </c>
      <c r="E17" s="274" t="s">
        <v>2662</v>
      </c>
      <c r="F17" s="274" t="s">
        <v>2663</v>
      </c>
      <c r="G17" s="274">
        <v>50793</v>
      </c>
      <c r="H17" s="274">
        <v>11729</v>
      </c>
      <c r="I17" s="274">
        <v>0</v>
      </c>
      <c r="J17" s="274" t="s">
        <v>2074</v>
      </c>
      <c r="K17" s="275">
        <v>0</v>
      </c>
      <c r="L17" s="274">
        <v>8338</v>
      </c>
      <c r="M17" s="274" t="s">
        <v>1445</v>
      </c>
      <c r="N17" s="275">
        <v>0</v>
      </c>
      <c r="P17" s="274" t="s">
        <v>1969</v>
      </c>
      <c r="R17" s="274" t="s">
        <v>2664</v>
      </c>
      <c r="T17" s="274" t="s">
        <v>2757</v>
      </c>
      <c r="U17" s="274" t="s">
        <v>1973</v>
      </c>
      <c r="Z17" s="274" t="s">
        <v>2666</v>
      </c>
      <c r="AA17" s="274" t="s">
        <v>2666</v>
      </c>
      <c r="AB17" s="274" t="s">
        <v>2666</v>
      </c>
      <c r="AE17" s="279">
        <v>37846</v>
      </c>
      <c r="AF17" s="275">
        <v>8</v>
      </c>
      <c r="AG17" s="275">
        <v>0</v>
      </c>
      <c r="AI17" s="274" t="s">
        <v>2716</v>
      </c>
      <c r="AJ17" s="274" t="s">
        <v>2664</v>
      </c>
      <c r="AK17" s="274" t="s">
        <v>8</v>
      </c>
      <c r="AL17" s="274">
        <v>0</v>
      </c>
      <c r="AM17" s="275">
        <v>0</v>
      </c>
      <c r="AO17" s="274" t="s">
        <v>2758</v>
      </c>
      <c r="AP17" s="274" t="s">
        <v>1968</v>
      </c>
      <c r="AQ17" s="275">
        <v>0</v>
      </c>
      <c r="AR17" s="275">
        <v>0</v>
      </c>
      <c r="AS17" s="274" t="s">
        <v>1968</v>
      </c>
      <c r="AW17" s="277">
        <v>0</v>
      </c>
      <c r="AZ17" s="274" t="s">
        <v>2668</v>
      </c>
      <c r="BA17" s="274" t="s">
        <v>2669</v>
      </c>
      <c r="BD17" s="274" t="s">
        <v>2700</v>
      </c>
      <c r="BE17" s="274" t="s">
        <v>2759</v>
      </c>
      <c r="BF17" s="274" t="s">
        <v>2702</v>
      </c>
      <c r="BG17" s="274" t="s">
        <v>2666</v>
      </c>
      <c r="BH17" s="274" t="s">
        <v>1968</v>
      </c>
      <c r="BL17" s="277">
        <v>0</v>
      </c>
      <c r="BQ17" s="274" t="s">
        <v>2666</v>
      </c>
      <c r="BR17" s="274" t="s">
        <v>2666</v>
      </c>
      <c r="BW17" s="274">
        <v>18337</v>
      </c>
      <c r="BX17" s="274" t="s">
        <v>2760</v>
      </c>
      <c r="BY17" s="274" t="s">
        <v>1968</v>
      </c>
      <c r="CA17" s="274">
        <v>0</v>
      </c>
      <c r="CC17" s="274" t="s">
        <v>1968</v>
      </c>
      <c r="CE17" s="274" t="s">
        <v>1968</v>
      </c>
      <c r="CF17" s="274" t="s">
        <v>2739</v>
      </c>
      <c r="CG17" s="274" t="s">
        <v>1968</v>
      </c>
      <c r="CI17" s="274" t="s">
        <v>1968</v>
      </c>
      <c r="CN17" s="274">
        <v>2</v>
      </c>
      <c r="CO17" s="274" t="s">
        <v>1968</v>
      </c>
      <c r="CT17" s="275">
        <v>0</v>
      </c>
      <c r="CU17" s="274" t="s">
        <v>1968</v>
      </c>
      <c r="CV17" s="275">
        <v>0</v>
      </c>
      <c r="CY17" s="274" t="s">
        <v>2662</v>
      </c>
      <c r="CZ17" s="274">
        <v>680010</v>
      </c>
      <c r="DA17" s="274">
        <v>6208653</v>
      </c>
      <c r="DB17" s="274" t="s">
        <v>2666</v>
      </c>
      <c r="DC17" s="275">
        <v>3</v>
      </c>
      <c r="DG17" s="274">
        <v>0</v>
      </c>
      <c r="DH17" s="274" t="s">
        <v>2761</v>
      </c>
      <c r="DI17" s="274">
        <v>0</v>
      </c>
      <c r="DJ17" s="274" t="s">
        <v>2677</v>
      </c>
      <c r="DK17" s="279">
        <v>37846</v>
      </c>
      <c r="DL17" s="279">
        <v>40546</v>
      </c>
      <c r="DN17" s="274" t="s">
        <v>2029</v>
      </c>
      <c r="DO17" s="274" t="s">
        <v>2689</v>
      </c>
      <c r="DR17" s="278">
        <v>0</v>
      </c>
    </row>
    <row r="18" spans="1:122" x14ac:dyDescent="0.25">
      <c r="A18" s="283">
        <v>1584</v>
      </c>
      <c r="B18" s="274">
        <v>12102</v>
      </c>
      <c r="C18" s="274" t="s">
        <v>1393</v>
      </c>
      <c r="D18" s="279">
        <v>10959</v>
      </c>
      <c r="E18" s="274" t="s">
        <v>2662</v>
      </c>
      <c r="F18" s="274" t="s">
        <v>2663</v>
      </c>
      <c r="G18" s="274">
        <v>50759</v>
      </c>
      <c r="H18" s="274">
        <v>1584</v>
      </c>
      <c r="I18" s="274">
        <v>0</v>
      </c>
      <c r="J18" s="274" t="s">
        <v>2074</v>
      </c>
      <c r="K18" s="275">
        <v>0</v>
      </c>
      <c r="L18" s="274">
        <v>8298</v>
      </c>
      <c r="M18" s="274" t="s">
        <v>1410</v>
      </c>
      <c r="N18" s="275">
        <v>66</v>
      </c>
      <c r="R18" s="274" t="s">
        <v>2664</v>
      </c>
      <c r="T18" s="274" t="s">
        <v>2762</v>
      </c>
      <c r="U18" s="274" t="s">
        <v>1409</v>
      </c>
      <c r="Z18" s="274" t="s">
        <v>2666</v>
      </c>
      <c r="AA18" s="274" t="s">
        <v>2666</v>
      </c>
      <c r="AB18" s="274" t="s">
        <v>2666</v>
      </c>
      <c r="AE18" s="279">
        <v>37846</v>
      </c>
      <c r="AF18" s="275">
        <v>72</v>
      </c>
      <c r="AG18" s="275">
        <v>0</v>
      </c>
      <c r="AI18" s="274" t="s">
        <v>2716</v>
      </c>
      <c r="AJ18" s="274" t="s">
        <v>2746</v>
      </c>
      <c r="AK18" s="274" t="s">
        <v>2747</v>
      </c>
      <c r="AL18" s="274">
        <v>0</v>
      </c>
      <c r="AM18" s="275">
        <v>0</v>
      </c>
      <c r="AO18" s="274" t="s">
        <v>30</v>
      </c>
      <c r="AQ18" s="275">
        <v>0</v>
      </c>
      <c r="AR18" s="275">
        <v>0</v>
      </c>
      <c r="AW18" s="277">
        <v>0</v>
      </c>
      <c r="AZ18" s="274" t="s">
        <v>2668</v>
      </c>
      <c r="BA18" s="274" t="s">
        <v>2669</v>
      </c>
      <c r="BD18" s="274" t="s">
        <v>2736</v>
      </c>
      <c r="BE18" s="274" t="s">
        <v>2685</v>
      </c>
      <c r="BF18" s="274" t="s">
        <v>2763</v>
      </c>
      <c r="BG18" s="274" t="s">
        <v>2694</v>
      </c>
      <c r="BL18" s="277">
        <v>0</v>
      </c>
      <c r="BQ18" s="274" t="s">
        <v>2666</v>
      </c>
      <c r="BR18" s="274" t="s">
        <v>2666</v>
      </c>
      <c r="BW18" s="274">
        <v>46212</v>
      </c>
      <c r="BX18" s="274" t="s">
        <v>2764</v>
      </c>
      <c r="CA18" s="274">
        <v>0</v>
      </c>
      <c r="CF18" s="274" t="s">
        <v>2706</v>
      </c>
      <c r="CN18" s="274">
        <v>1</v>
      </c>
      <c r="CP18" s="274" t="s">
        <v>2675</v>
      </c>
      <c r="CS18" s="274" t="s">
        <v>2765</v>
      </c>
      <c r="CT18" s="275">
        <v>0</v>
      </c>
      <c r="CV18" s="275">
        <v>0</v>
      </c>
      <c r="CW18" s="274" t="s">
        <v>2664</v>
      </c>
      <c r="CY18" s="274" t="s">
        <v>2662</v>
      </c>
      <c r="CZ18" s="274">
        <v>672625</v>
      </c>
      <c r="DA18" s="274">
        <v>6194250</v>
      </c>
      <c r="DC18" s="275">
        <v>0</v>
      </c>
      <c r="DG18" s="274">
        <v>0</v>
      </c>
      <c r="DI18" s="274">
        <v>0</v>
      </c>
      <c r="DJ18" s="274" t="s">
        <v>2664</v>
      </c>
      <c r="DK18" s="279">
        <v>37846</v>
      </c>
      <c r="DL18" s="279">
        <v>39577</v>
      </c>
      <c r="DN18" s="274" t="s">
        <v>2029</v>
      </c>
      <c r="DO18" s="274" t="s">
        <v>2678</v>
      </c>
      <c r="DR18" s="278">
        <v>0</v>
      </c>
    </row>
    <row r="19" spans="1:122" x14ac:dyDescent="0.25">
      <c r="A19" s="283">
        <v>11788</v>
      </c>
      <c r="B19" s="274">
        <v>12105</v>
      </c>
      <c r="C19" s="274" t="s">
        <v>1393</v>
      </c>
      <c r="D19" s="279">
        <v>18264</v>
      </c>
      <c r="E19" s="274" t="s">
        <v>2662</v>
      </c>
      <c r="F19" s="274" t="s">
        <v>2663</v>
      </c>
      <c r="G19" s="274">
        <v>50762</v>
      </c>
      <c r="H19" s="274">
        <v>11788</v>
      </c>
      <c r="I19" s="274">
        <v>0</v>
      </c>
      <c r="J19" s="274" t="s">
        <v>2074</v>
      </c>
      <c r="K19" s="275">
        <v>0</v>
      </c>
      <c r="L19" s="274">
        <v>8303</v>
      </c>
      <c r="M19" s="274" t="s">
        <v>2766</v>
      </c>
      <c r="N19" s="275">
        <v>0</v>
      </c>
      <c r="R19" s="274" t="s">
        <v>2664</v>
      </c>
      <c r="T19" s="274" t="s">
        <v>2762</v>
      </c>
      <c r="U19" s="274" t="s">
        <v>1409</v>
      </c>
      <c r="Z19" s="274" t="s">
        <v>2666</v>
      </c>
      <c r="AA19" s="274" t="s">
        <v>2666</v>
      </c>
      <c r="AB19" s="274" t="s">
        <v>2666</v>
      </c>
      <c r="AE19" s="279">
        <v>37846</v>
      </c>
      <c r="AF19" s="275">
        <v>80</v>
      </c>
      <c r="AG19" s="275">
        <v>0</v>
      </c>
      <c r="AI19" s="274" t="s">
        <v>2716</v>
      </c>
      <c r="AJ19" s="274" t="s">
        <v>2664</v>
      </c>
      <c r="AK19" s="274" t="s">
        <v>8</v>
      </c>
      <c r="AL19" s="274">
        <v>0</v>
      </c>
      <c r="AM19" s="275">
        <v>0</v>
      </c>
      <c r="AQ19" s="275">
        <v>0</v>
      </c>
      <c r="AR19" s="275">
        <v>0</v>
      </c>
      <c r="AW19" s="277">
        <v>0</v>
      </c>
      <c r="AZ19" s="274" t="s">
        <v>2668</v>
      </c>
      <c r="BA19" s="274" t="s">
        <v>2669</v>
      </c>
      <c r="BD19" s="274" t="s">
        <v>2736</v>
      </c>
      <c r="BE19" s="274" t="s">
        <v>2684</v>
      </c>
      <c r="BF19" s="274" t="s">
        <v>2763</v>
      </c>
      <c r="BL19" s="277">
        <v>0</v>
      </c>
      <c r="BQ19" s="274" t="s">
        <v>2666</v>
      </c>
      <c r="BR19" s="274" t="s">
        <v>2666</v>
      </c>
      <c r="BW19" s="274">
        <v>5122</v>
      </c>
      <c r="BX19" s="274" t="s">
        <v>2767</v>
      </c>
      <c r="CA19" s="274">
        <v>0</v>
      </c>
      <c r="CF19" s="274" t="s">
        <v>2739</v>
      </c>
      <c r="CN19" s="274">
        <v>1</v>
      </c>
      <c r="CT19" s="275">
        <v>0</v>
      </c>
      <c r="CV19" s="275">
        <v>0</v>
      </c>
      <c r="CW19" s="274" t="s">
        <v>2664</v>
      </c>
      <c r="CY19" s="274" t="s">
        <v>2662</v>
      </c>
      <c r="CZ19" s="274">
        <v>675593</v>
      </c>
      <c r="DA19" s="274">
        <v>6194024</v>
      </c>
      <c r="DC19" s="275">
        <v>40</v>
      </c>
      <c r="DG19" s="274">
        <v>0</v>
      </c>
      <c r="DI19" s="274">
        <v>0</v>
      </c>
      <c r="DJ19" s="274" t="s">
        <v>2664</v>
      </c>
      <c r="DK19" s="279">
        <v>37846</v>
      </c>
      <c r="DL19" s="279">
        <v>39577</v>
      </c>
      <c r="DN19" s="274" t="s">
        <v>2029</v>
      </c>
      <c r="DO19" s="274" t="s">
        <v>2678</v>
      </c>
      <c r="DR19" s="278">
        <v>0</v>
      </c>
    </row>
    <row r="20" spans="1:122" x14ac:dyDescent="0.25">
      <c r="A20" s="283">
        <v>2191</v>
      </c>
      <c r="B20" s="274">
        <v>12112</v>
      </c>
      <c r="C20" s="274" t="s">
        <v>1393</v>
      </c>
      <c r="D20" s="279">
        <v>15342</v>
      </c>
      <c r="E20" s="274" t="s">
        <v>2662</v>
      </c>
      <c r="F20" s="274" t="s">
        <v>2663</v>
      </c>
      <c r="G20" s="274">
        <v>50776</v>
      </c>
      <c r="H20" s="274">
        <v>2191</v>
      </c>
      <c r="I20" s="274">
        <v>0</v>
      </c>
      <c r="J20" s="274" t="s">
        <v>2074</v>
      </c>
      <c r="K20" s="275">
        <v>0</v>
      </c>
      <c r="L20" s="274">
        <v>8320</v>
      </c>
      <c r="M20" s="274" t="s">
        <v>1426</v>
      </c>
      <c r="N20" s="275">
        <v>0</v>
      </c>
      <c r="P20" s="274" t="s">
        <v>1969</v>
      </c>
      <c r="R20" s="274" t="s">
        <v>2664</v>
      </c>
      <c r="T20" s="274" t="s">
        <v>2757</v>
      </c>
      <c r="U20" s="274" t="s">
        <v>1973</v>
      </c>
      <c r="Z20" s="274" t="s">
        <v>2666</v>
      </c>
      <c r="AA20" s="274" t="s">
        <v>2666</v>
      </c>
      <c r="AB20" s="274" t="s">
        <v>2666</v>
      </c>
      <c r="AE20" s="279">
        <v>37846</v>
      </c>
      <c r="AF20" s="275">
        <v>0</v>
      </c>
      <c r="AG20" s="275">
        <v>0</v>
      </c>
      <c r="AI20" s="274" t="s">
        <v>2716</v>
      </c>
      <c r="AJ20" s="274" t="s">
        <v>2664</v>
      </c>
      <c r="AK20" s="274" t="s">
        <v>8</v>
      </c>
      <c r="AL20" s="274">
        <v>0</v>
      </c>
      <c r="AM20" s="275">
        <v>0</v>
      </c>
      <c r="AP20" s="274" t="s">
        <v>1968</v>
      </c>
      <c r="AQ20" s="275">
        <v>0</v>
      </c>
      <c r="AR20" s="275">
        <v>0</v>
      </c>
      <c r="AS20" s="274" t="s">
        <v>1968</v>
      </c>
      <c r="AW20" s="277">
        <v>0</v>
      </c>
      <c r="AZ20" s="274" t="s">
        <v>2668</v>
      </c>
      <c r="BA20" s="274" t="s">
        <v>2669</v>
      </c>
      <c r="BH20" s="274" t="s">
        <v>1968</v>
      </c>
      <c r="BL20" s="277">
        <v>0</v>
      </c>
      <c r="BQ20" s="274" t="s">
        <v>2666</v>
      </c>
      <c r="BR20" s="274" t="s">
        <v>2666</v>
      </c>
      <c r="BW20" s="274">
        <v>22863</v>
      </c>
      <c r="BX20" s="274" t="s">
        <v>2768</v>
      </c>
      <c r="BY20" s="274" t="s">
        <v>1968</v>
      </c>
      <c r="CA20" s="274">
        <v>0</v>
      </c>
      <c r="CC20" s="274" t="s">
        <v>1968</v>
      </c>
      <c r="CE20" s="274" t="s">
        <v>1968</v>
      </c>
      <c r="CG20" s="274" t="s">
        <v>1968</v>
      </c>
      <c r="CI20" s="274" t="s">
        <v>1968</v>
      </c>
      <c r="CN20" s="274">
        <v>1</v>
      </c>
      <c r="CO20" s="274" t="s">
        <v>1968</v>
      </c>
      <c r="CT20" s="275">
        <v>0</v>
      </c>
      <c r="CU20" s="274" t="s">
        <v>1968</v>
      </c>
      <c r="CV20" s="275">
        <v>0</v>
      </c>
      <c r="CY20" s="274" t="s">
        <v>2662</v>
      </c>
      <c r="CZ20" s="274">
        <v>653691</v>
      </c>
      <c r="DA20" s="274">
        <v>6201024</v>
      </c>
      <c r="DB20" s="274" t="s">
        <v>2666</v>
      </c>
      <c r="DC20" s="275">
        <v>0</v>
      </c>
      <c r="DG20" s="274">
        <v>0</v>
      </c>
      <c r="DH20" s="274" t="s">
        <v>2769</v>
      </c>
      <c r="DI20" s="274">
        <v>0</v>
      </c>
      <c r="DJ20" s="274" t="s">
        <v>2664</v>
      </c>
      <c r="DK20" s="279">
        <v>37846</v>
      </c>
      <c r="DL20" s="279">
        <v>40553</v>
      </c>
      <c r="DN20" s="274" t="s">
        <v>2029</v>
      </c>
      <c r="DO20" s="274" t="s">
        <v>2689</v>
      </c>
      <c r="DR20" s="278">
        <v>0</v>
      </c>
    </row>
    <row r="21" spans="1:122" x14ac:dyDescent="0.25">
      <c r="A21" s="283">
        <v>45846</v>
      </c>
      <c r="B21" s="274">
        <v>12114</v>
      </c>
      <c r="C21" s="274" t="s">
        <v>1393</v>
      </c>
      <c r="D21" s="279">
        <v>29449</v>
      </c>
      <c r="E21" s="274" t="s">
        <v>2662</v>
      </c>
      <c r="F21" s="274" t="s">
        <v>2663</v>
      </c>
      <c r="G21" s="274">
        <v>50779</v>
      </c>
      <c r="H21" s="274">
        <v>45846</v>
      </c>
      <c r="I21" s="274">
        <v>0</v>
      </c>
      <c r="J21" s="274" t="s">
        <v>2074</v>
      </c>
      <c r="K21" s="275">
        <v>0</v>
      </c>
      <c r="L21" s="274">
        <v>8321</v>
      </c>
      <c r="M21" s="274" t="s">
        <v>1647</v>
      </c>
      <c r="N21" s="275">
        <v>0</v>
      </c>
      <c r="R21" s="274" t="s">
        <v>2664</v>
      </c>
      <c r="T21" s="274" t="s">
        <v>2665</v>
      </c>
      <c r="U21" s="274" t="s">
        <v>1967</v>
      </c>
      <c r="Z21" s="274" t="s">
        <v>2666</v>
      </c>
      <c r="AA21" s="274" t="s">
        <v>2666</v>
      </c>
      <c r="AB21" s="274" t="s">
        <v>2666</v>
      </c>
      <c r="AE21" s="279">
        <v>37846</v>
      </c>
      <c r="AF21" s="275">
        <v>32</v>
      </c>
      <c r="AG21" s="275">
        <v>0</v>
      </c>
      <c r="AI21" s="274" t="s">
        <v>2724</v>
      </c>
      <c r="AJ21" s="274" t="s">
        <v>2770</v>
      </c>
      <c r="AK21" s="274" t="s">
        <v>2771</v>
      </c>
      <c r="AL21" s="274">
        <v>0</v>
      </c>
      <c r="AM21" s="275">
        <v>0</v>
      </c>
      <c r="AQ21" s="275">
        <v>0</v>
      </c>
      <c r="AR21" s="275">
        <v>0</v>
      </c>
      <c r="AW21" s="277">
        <v>0</v>
      </c>
      <c r="AZ21" s="274" t="s">
        <v>2668</v>
      </c>
      <c r="BA21" s="274" t="s">
        <v>2669</v>
      </c>
      <c r="BC21" s="274" t="s">
        <v>2772</v>
      </c>
      <c r="BD21" s="274" t="s">
        <v>2670</v>
      </c>
      <c r="BE21" s="274" t="s">
        <v>2773</v>
      </c>
      <c r="BF21" s="274" t="s">
        <v>2774</v>
      </c>
      <c r="BG21" s="274" t="s">
        <v>2730</v>
      </c>
      <c r="BL21" s="277">
        <v>0</v>
      </c>
      <c r="BQ21" s="274" t="s">
        <v>2666</v>
      </c>
      <c r="BR21" s="274" t="s">
        <v>2666</v>
      </c>
      <c r="BW21" s="274">
        <v>19337</v>
      </c>
      <c r="BX21" s="274" t="s">
        <v>2775</v>
      </c>
      <c r="CA21" s="274">
        <v>0</v>
      </c>
      <c r="CN21" s="274">
        <v>1</v>
      </c>
      <c r="CS21" s="274" t="s">
        <v>2775</v>
      </c>
      <c r="CT21" s="275">
        <v>0</v>
      </c>
      <c r="CV21" s="275">
        <v>0</v>
      </c>
      <c r="CW21" s="274" t="s">
        <v>2664</v>
      </c>
      <c r="CY21" s="274" t="s">
        <v>2662</v>
      </c>
      <c r="CZ21" s="274">
        <v>656410</v>
      </c>
      <c r="DA21" s="274">
        <v>6197981</v>
      </c>
      <c r="DC21" s="275">
        <v>18</v>
      </c>
      <c r="DG21" s="274">
        <v>0</v>
      </c>
      <c r="DI21" s="274">
        <v>0</v>
      </c>
      <c r="DJ21" s="274" t="s">
        <v>2664</v>
      </c>
      <c r="DK21" s="279">
        <v>37846</v>
      </c>
      <c r="DL21" s="279">
        <v>39577</v>
      </c>
      <c r="DN21" s="274" t="s">
        <v>2029</v>
      </c>
      <c r="DO21" s="274" t="s">
        <v>2678</v>
      </c>
      <c r="DP21" s="274" t="s">
        <v>2679</v>
      </c>
      <c r="DQ21" s="274" t="s">
        <v>2680</v>
      </c>
      <c r="DR21" s="278">
        <v>2</v>
      </c>
    </row>
    <row r="22" spans="1:122" x14ac:dyDescent="0.25">
      <c r="A22" s="283">
        <v>2214</v>
      </c>
      <c r="B22" s="274">
        <v>12117</v>
      </c>
      <c r="C22" s="274" t="s">
        <v>1393</v>
      </c>
      <c r="D22" s="279">
        <v>15527</v>
      </c>
      <c r="E22" s="274" t="s">
        <v>2662</v>
      </c>
      <c r="F22" s="274" t="s">
        <v>2663</v>
      </c>
      <c r="G22" s="274">
        <v>50783</v>
      </c>
      <c r="H22" s="274">
        <v>2214</v>
      </c>
      <c r="I22" s="274">
        <v>0</v>
      </c>
      <c r="J22" s="274" t="s">
        <v>1966</v>
      </c>
      <c r="K22" s="275">
        <v>0</v>
      </c>
      <c r="L22" s="274">
        <v>8323</v>
      </c>
      <c r="M22" s="274" t="s">
        <v>1428</v>
      </c>
      <c r="N22" s="275">
        <v>75</v>
      </c>
      <c r="R22" s="274" t="s">
        <v>2664</v>
      </c>
      <c r="T22" s="274" t="s">
        <v>2665</v>
      </c>
      <c r="U22" s="274" t="s">
        <v>1967</v>
      </c>
      <c r="Z22" s="274" t="s">
        <v>2666</v>
      </c>
      <c r="AA22" s="274" t="s">
        <v>2666</v>
      </c>
      <c r="AB22" s="274" t="s">
        <v>2666</v>
      </c>
      <c r="AE22" s="279">
        <v>37846</v>
      </c>
      <c r="AF22" s="275">
        <v>130</v>
      </c>
      <c r="AG22" s="275">
        <v>0</v>
      </c>
      <c r="AI22" s="274" t="s">
        <v>2776</v>
      </c>
      <c r="AJ22" s="274" t="s">
        <v>2664</v>
      </c>
      <c r="AK22" s="274" t="s">
        <v>8</v>
      </c>
      <c r="AL22" s="274">
        <v>0</v>
      </c>
      <c r="AM22" s="275">
        <v>0</v>
      </c>
      <c r="AO22" s="274" t="s">
        <v>1429</v>
      </c>
      <c r="AQ22" s="275">
        <v>0</v>
      </c>
      <c r="AR22" s="275">
        <v>0</v>
      </c>
      <c r="AW22" s="277">
        <v>0</v>
      </c>
      <c r="AZ22" s="274" t="s">
        <v>2668</v>
      </c>
      <c r="BA22" s="274" t="s">
        <v>2669</v>
      </c>
      <c r="BG22" s="274" t="s">
        <v>2730</v>
      </c>
      <c r="BL22" s="277">
        <v>0</v>
      </c>
      <c r="BQ22" s="274" t="s">
        <v>2666</v>
      </c>
      <c r="BR22" s="274" t="s">
        <v>2666</v>
      </c>
      <c r="BW22" s="274">
        <v>54582</v>
      </c>
      <c r="BX22" s="274" t="s">
        <v>2777</v>
      </c>
      <c r="CA22" s="274">
        <v>0</v>
      </c>
      <c r="CN22" s="274">
        <v>2</v>
      </c>
      <c r="CS22" s="274" t="s">
        <v>2778</v>
      </c>
      <c r="CT22" s="275">
        <v>0</v>
      </c>
      <c r="CV22" s="275">
        <v>0</v>
      </c>
      <c r="CW22" s="274" t="s">
        <v>2664</v>
      </c>
      <c r="CY22" s="274" t="s">
        <v>2662</v>
      </c>
      <c r="CZ22" s="274">
        <v>652899</v>
      </c>
      <c r="DA22" s="274">
        <v>6204188</v>
      </c>
      <c r="DC22" s="275">
        <v>65</v>
      </c>
      <c r="DG22" s="274">
        <v>0</v>
      </c>
      <c r="DI22" s="274">
        <v>0</v>
      </c>
      <c r="DJ22" s="274" t="s">
        <v>2664</v>
      </c>
      <c r="DK22" s="279">
        <v>37846</v>
      </c>
      <c r="DL22" s="279">
        <v>39577</v>
      </c>
      <c r="DN22" s="274" t="s">
        <v>2029</v>
      </c>
      <c r="DO22" s="274" t="s">
        <v>2678</v>
      </c>
      <c r="DP22" s="274" t="s">
        <v>2679</v>
      </c>
      <c r="DQ22" s="274" t="s">
        <v>2680</v>
      </c>
      <c r="DR22" s="278">
        <v>5</v>
      </c>
    </row>
    <row r="23" spans="1:122" x14ac:dyDescent="0.25">
      <c r="A23" s="283">
        <v>11966</v>
      </c>
      <c r="B23" s="274">
        <v>12231</v>
      </c>
      <c r="C23" s="274" t="s">
        <v>1393</v>
      </c>
      <c r="D23" s="279">
        <v>18264</v>
      </c>
      <c r="E23" s="274" t="s">
        <v>2662</v>
      </c>
      <c r="F23" s="274" t="s">
        <v>2663</v>
      </c>
      <c r="G23" s="274">
        <v>50727</v>
      </c>
      <c r="H23" s="274">
        <v>11966</v>
      </c>
      <c r="I23" s="274">
        <v>0</v>
      </c>
      <c r="J23" s="274" t="s">
        <v>2074</v>
      </c>
      <c r="K23" s="275">
        <v>0</v>
      </c>
      <c r="L23" s="274">
        <v>8272</v>
      </c>
      <c r="M23" s="274" t="s">
        <v>2779</v>
      </c>
      <c r="N23" s="275">
        <v>0</v>
      </c>
      <c r="P23" s="274" t="s">
        <v>1969</v>
      </c>
      <c r="R23" s="274" t="s">
        <v>2664</v>
      </c>
      <c r="T23" s="274" t="s">
        <v>2757</v>
      </c>
      <c r="U23" s="274" t="s">
        <v>1973</v>
      </c>
      <c r="Z23" s="274" t="s">
        <v>2666</v>
      </c>
      <c r="AA23" s="274" t="s">
        <v>2666</v>
      </c>
      <c r="AB23" s="274" t="s">
        <v>2666</v>
      </c>
      <c r="AE23" s="279">
        <v>37846</v>
      </c>
      <c r="AF23" s="275">
        <v>11</v>
      </c>
      <c r="AG23" s="275">
        <v>0</v>
      </c>
      <c r="AI23" s="274" t="s">
        <v>2716</v>
      </c>
      <c r="AJ23" s="274" t="s">
        <v>2664</v>
      </c>
      <c r="AK23" s="274" t="s">
        <v>8</v>
      </c>
      <c r="AL23" s="274">
        <v>0</v>
      </c>
      <c r="AM23" s="275">
        <v>0</v>
      </c>
      <c r="AO23" s="274" t="s">
        <v>2780</v>
      </c>
      <c r="AP23" s="274" t="s">
        <v>1968</v>
      </c>
      <c r="AQ23" s="275">
        <v>0</v>
      </c>
      <c r="AR23" s="275">
        <v>0</v>
      </c>
      <c r="AS23" s="274" t="s">
        <v>1968</v>
      </c>
      <c r="AW23" s="277">
        <v>0</v>
      </c>
      <c r="AZ23" s="274" t="s">
        <v>2668</v>
      </c>
      <c r="BA23" s="274" t="s">
        <v>2669</v>
      </c>
      <c r="BD23" s="274" t="s">
        <v>2781</v>
      </c>
      <c r="BE23" s="274" t="s">
        <v>2782</v>
      </c>
      <c r="BF23" s="274" t="s">
        <v>2763</v>
      </c>
      <c r="BG23" s="274" t="s">
        <v>2673</v>
      </c>
      <c r="BH23" s="274" t="s">
        <v>1968</v>
      </c>
      <c r="BL23" s="277">
        <v>0</v>
      </c>
      <c r="BQ23" s="274" t="s">
        <v>2666</v>
      </c>
      <c r="BR23" s="274" t="s">
        <v>2666</v>
      </c>
      <c r="BW23" s="274">
        <v>17611</v>
      </c>
      <c r="BX23" s="274" t="s">
        <v>2783</v>
      </c>
      <c r="BY23" s="274" t="s">
        <v>1968</v>
      </c>
      <c r="CA23" s="274">
        <v>0</v>
      </c>
      <c r="CC23" s="274" t="s">
        <v>1968</v>
      </c>
      <c r="CE23" s="274" t="s">
        <v>1968</v>
      </c>
      <c r="CF23" s="274" t="s">
        <v>2706</v>
      </c>
      <c r="CG23" s="274" t="s">
        <v>1968</v>
      </c>
      <c r="CI23" s="274" t="s">
        <v>1968</v>
      </c>
      <c r="CN23" s="274">
        <v>1</v>
      </c>
      <c r="CO23" s="274" t="s">
        <v>1968</v>
      </c>
      <c r="CT23" s="275">
        <v>0</v>
      </c>
      <c r="CU23" s="274" t="s">
        <v>1968</v>
      </c>
      <c r="CV23" s="275">
        <v>0</v>
      </c>
      <c r="CY23" s="274" t="s">
        <v>2662</v>
      </c>
      <c r="CZ23" s="274">
        <v>654752</v>
      </c>
      <c r="DA23" s="274">
        <v>6190218</v>
      </c>
      <c r="DB23" s="274" t="s">
        <v>2666</v>
      </c>
      <c r="DC23" s="275">
        <v>8</v>
      </c>
      <c r="DG23" s="274">
        <v>0</v>
      </c>
      <c r="DH23" s="274" t="s">
        <v>2784</v>
      </c>
      <c r="DI23" s="274">
        <v>0</v>
      </c>
      <c r="DJ23" s="274" t="s">
        <v>2664</v>
      </c>
      <c r="DK23" s="279">
        <v>37846</v>
      </c>
      <c r="DL23" s="279">
        <v>40547</v>
      </c>
      <c r="DN23" s="274" t="s">
        <v>2029</v>
      </c>
      <c r="DO23" s="274" t="s">
        <v>2689</v>
      </c>
      <c r="DR23" s="278">
        <v>0</v>
      </c>
    </row>
    <row r="24" spans="1:122" x14ac:dyDescent="0.25">
      <c r="A24" s="283">
        <v>17372</v>
      </c>
      <c r="B24" s="274">
        <v>12247</v>
      </c>
      <c r="C24" s="274" t="s">
        <v>1393</v>
      </c>
      <c r="D24" s="279">
        <v>22647</v>
      </c>
      <c r="E24" s="274" t="s">
        <v>2662</v>
      </c>
      <c r="F24" s="274" t="s">
        <v>2663</v>
      </c>
      <c r="G24" s="274">
        <v>50749</v>
      </c>
      <c r="H24" s="274">
        <v>17372</v>
      </c>
      <c r="I24" s="274">
        <v>0</v>
      </c>
      <c r="J24" s="274" t="s">
        <v>2074</v>
      </c>
      <c r="K24" s="275">
        <v>0</v>
      </c>
      <c r="L24" s="274">
        <v>8290</v>
      </c>
      <c r="M24" s="274" t="s">
        <v>1464</v>
      </c>
      <c r="N24" s="275">
        <v>0</v>
      </c>
      <c r="R24" s="274" t="s">
        <v>2664</v>
      </c>
      <c r="T24" s="274" t="s">
        <v>2762</v>
      </c>
      <c r="U24" s="274" t="s">
        <v>1409</v>
      </c>
      <c r="Z24" s="274" t="s">
        <v>2666</v>
      </c>
      <c r="AA24" s="274" t="s">
        <v>2666</v>
      </c>
      <c r="AB24" s="274" t="s">
        <v>2666</v>
      </c>
      <c r="AE24" s="279">
        <v>37846</v>
      </c>
      <c r="AF24" s="275">
        <v>15</v>
      </c>
      <c r="AG24" s="275">
        <v>0</v>
      </c>
      <c r="AI24" s="274" t="s">
        <v>2716</v>
      </c>
      <c r="AJ24" s="274" t="s">
        <v>2664</v>
      </c>
      <c r="AK24" s="274" t="s">
        <v>8</v>
      </c>
      <c r="AL24" s="274">
        <v>0</v>
      </c>
      <c r="AM24" s="275">
        <v>0</v>
      </c>
      <c r="AQ24" s="275">
        <v>0</v>
      </c>
      <c r="AR24" s="275">
        <v>0</v>
      </c>
      <c r="AW24" s="277">
        <v>0</v>
      </c>
      <c r="AZ24" s="274" t="s">
        <v>2668</v>
      </c>
      <c r="BA24" s="274" t="s">
        <v>2669</v>
      </c>
      <c r="BC24" s="274" t="s">
        <v>2785</v>
      </c>
      <c r="BD24" s="274" t="s">
        <v>2736</v>
      </c>
      <c r="BE24" s="274" t="s">
        <v>2773</v>
      </c>
      <c r="BF24" s="274" t="s">
        <v>2763</v>
      </c>
      <c r="BG24" s="274" t="s">
        <v>2673</v>
      </c>
      <c r="BL24" s="277">
        <v>0</v>
      </c>
      <c r="BQ24" s="274" t="s">
        <v>2666</v>
      </c>
      <c r="BR24" s="274" t="s">
        <v>2666</v>
      </c>
      <c r="BW24" s="274">
        <v>20367</v>
      </c>
      <c r="BX24" s="274" t="s">
        <v>2786</v>
      </c>
      <c r="CA24" s="274">
        <v>0</v>
      </c>
      <c r="CF24" s="274" t="s">
        <v>2722</v>
      </c>
      <c r="CN24" s="274">
        <v>2</v>
      </c>
      <c r="CT24" s="275">
        <v>0</v>
      </c>
      <c r="CV24" s="275">
        <v>0</v>
      </c>
      <c r="CW24" s="274" t="s">
        <v>2664</v>
      </c>
      <c r="CY24" s="274" t="s">
        <v>2662</v>
      </c>
      <c r="CZ24" s="274">
        <v>667216</v>
      </c>
      <c r="DA24" s="274">
        <v>6188461</v>
      </c>
      <c r="DC24" s="275">
        <v>6</v>
      </c>
      <c r="DG24" s="274">
        <v>0</v>
      </c>
      <c r="DI24" s="274">
        <v>0</v>
      </c>
      <c r="DJ24" s="274" t="s">
        <v>2664</v>
      </c>
      <c r="DK24" s="279">
        <v>37846</v>
      </c>
      <c r="DL24" s="279">
        <v>39577</v>
      </c>
      <c r="DN24" s="274" t="s">
        <v>2029</v>
      </c>
      <c r="DO24" s="274" t="s">
        <v>2678</v>
      </c>
      <c r="DR24" s="278">
        <v>0</v>
      </c>
    </row>
    <row r="25" spans="1:122" x14ac:dyDescent="0.25">
      <c r="A25" s="283">
        <v>11870</v>
      </c>
      <c r="B25" s="274">
        <v>12377</v>
      </c>
      <c r="C25" s="274" t="s">
        <v>1393</v>
      </c>
      <c r="D25" s="279">
        <v>18264</v>
      </c>
      <c r="E25" s="274" t="s">
        <v>2662</v>
      </c>
      <c r="F25" s="274" t="s">
        <v>2663</v>
      </c>
      <c r="G25" s="274">
        <v>50716</v>
      </c>
      <c r="H25" s="274">
        <v>11870</v>
      </c>
      <c r="I25" s="274">
        <v>0</v>
      </c>
      <c r="J25" s="274" t="s">
        <v>2074</v>
      </c>
      <c r="K25" s="275">
        <v>0</v>
      </c>
      <c r="L25" s="274">
        <v>8265</v>
      </c>
      <c r="M25" s="274" t="s">
        <v>1418</v>
      </c>
      <c r="N25" s="275">
        <v>0</v>
      </c>
      <c r="P25" s="274" t="s">
        <v>1969</v>
      </c>
      <c r="R25" s="274" t="s">
        <v>2664</v>
      </c>
      <c r="T25" s="274" t="s">
        <v>2757</v>
      </c>
      <c r="U25" s="274" t="s">
        <v>1973</v>
      </c>
      <c r="Z25" s="274" t="s">
        <v>2666</v>
      </c>
      <c r="AA25" s="274" t="s">
        <v>2666</v>
      </c>
      <c r="AB25" s="274" t="s">
        <v>2666</v>
      </c>
      <c r="AE25" s="279">
        <v>37846</v>
      </c>
      <c r="AF25" s="275">
        <v>32</v>
      </c>
      <c r="AG25" s="275">
        <v>0</v>
      </c>
      <c r="AI25" s="274" t="s">
        <v>2716</v>
      </c>
      <c r="AJ25" s="274" t="s">
        <v>2664</v>
      </c>
      <c r="AK25" s="274" t="s">
        <v>8</v>
      </c>
      <c r="AL25" s="274">
        <v>0</v>
      </c>
      <c r="AM25" s="275">
        <v>0</v>
      </c>
      <c r="AP25" s="274" t="s">
        <v>1968</v>
      </c>
      <c r="AQ25" s="275">
        <v>0</v>
      </c>
      <c r="AR25" s="275">
        <v>0</v>
      </c>
      <c r="AS25" s="274" t="s">
        <v>1968</v>
      </c>
      <c r="AW25" s="277">
        <v>0</v>
      </c>
      <c r="AZ25" s="274" t="s">
        <v>2668</v>
      </c>
      <c r="BA25" s="274" t="s">
        <v>2669</v>
      </c>
      <c r="BD25" s="274" t="s">
        <v>2781</v>
      </c>
      <c r="BE25" s="274" t="s">
        <v>2759</v>
      </c>
      <c r="BF25" s="274" t="s">
        <v>2763</v>
      </c>
      <c r="BG25" s="274" t="s">
        <v>2694</v>
      </c>
      <c r="BH25" s="274" t="s">
        <v>1968</v>
      </c>
      <c r="BL25" s="277">
        <v>0</v>
      </c>
      <c r="BQ25" s="274" t="s">
        <v>2666</v>
      </c>
      <c r="BR25" s="274" t="s">
        <v>2666</v>
      </c>
      <c r="BW25" s="274">
        <v>8793</v>
      </c>
      <c r="BX25" s="274" t="s">
        <v>2787</v>
      </c>
      <c r="BY25" s="274" t="s">
        <v>1968</v>
      </c>
      <c r="CA25" s="274">
        <v>0</v>
      </c>
      <c r="CC25" s="274" t="s">
        <v>1968</v>
      </c>
      <c r="CE25" s="274" t="s">
        <v>1968</v>
      </c>
      <c r="CF25" s="274" t="s">
        <v>2749</v>
      </c>
      <c r="CG25" s="274" t="s">
        <v>1968</v>
      </c>
      <c r="CI25" s="274" t="s">
        <v>1968</v>
      </c>
      <c r="CN25" s="274">
        <v>2</v>
      </c>
      <c r="CO25" s="274" t="s">
        <v>1968</v>
      </c>
      <c r="CT25" s="275">
        <v>0</v>
      </c>
      <c r="CU25" s="274" t="s">
        <v>1968</v>
      </c>
      <c r="CV25" s="275">
        <v>0</v>
      </c>
      <c r="CY25" s="274" t="s">
        <v>2662</v>
      </c>
      <c r="CZ25" s="274">
        <v>651245</v>
      </c>
      <c r="DA25" s="274">
        <v>6189019</v>
      </c>
      <c r="DB25" s="274" t="s">
        <v>2666</v>
      </c>
      <c r="DC25" s="275">
        <v>26</v>
      </c>
      <c r="DG25" s="274">
        <v>0</v>
      </c>
      <c r="DI25" s="274">
        <v>0</v>
      </c>
      <c r="DJ25" s="274" t="s">
        <v>2664</v>
      </c>
      <c r="DK25" s="279">
        <v>37846</v>
      </c>
      <c r="DL25" s="279">
        <v>40547</v>
      </c>
      <c r="DN25" s="274" t="s">
        <v>2029</v>
      </c>
      <c r="DO25" s="274" t="s">
        <v>2689</v>
      </c>
      <c r="DR25" s="278">
        <v>0</v>
      </c>
    </row>
    <row r="26" spans="1:122" x14ac:dyDescent="0.25">
      <c r="A26" s="283">
        <v>2610</v>
      </c>
      <c r="B26" s="274">
        <v>12381</v>
      </c>
      <c r="C26" s="274" t="s">
        <v>1393</v>
      </c>
      <c r="D26" s="279">
        <v>16803</v>
      </c>
      <c r="E26" s="274" t="s">
        <v>2662</v>
      </c>
      <c r="F26" s="274" t="s">
        <v>2663</v>
      </c>
      <c r="G26" s="274">
        <v>50722</v>
      </c>
      <c r="H26" s="274">
        <v>2610</v>
      </c>
      <c r="I26" s="274">
        <v>0</v>
      </c>
      <c r="J26" s="274" t="s">
        <v>2074</v>
      </c>
      <c r="K26" s="275">
        <v>0</v>
      </c>
      <c r="L26" s="274">
        <v>8268</v>
      </c>
      <c r="M26" s="274" t="s">
        <v>1433</v>
      </c>
      <c r="N26" s="275">
        <v>0</v>
      </c>
      <c r="R26" s="274" t="s">
        <v>2664</v>
      </c>
      <c r="T26" s="274" t="s">
        <v>2664</v>
      </c>
      <c r="U26" s="274" t="s">
        <v>2715</v>
      </c>
      <c r="Z26" s="274" t="s">
        <v>2666</v>
      </c>
      <c r="AA26" s="274" t="s">
        <v>2666</v>
      </c>
      <c r="AB26" s="274" t="s">
        <v>2666</v>
      </c>
      <c r="AE26" s="279">
        <v>37846</v>
      </c>
      <c r="AF26" s="275">
        <v>18</v>
      </c>
      <c r="AG26" s="275">
        <v>0</v>
      </c>
      <c r="AI26" s="274" t="s">
        <v>2716</v>
      </c>
      <c r="AJ26" s="274" t="s">
        <v>2664</v>
      </c>
      <c r="AK26" s="274" t="s">
        <v>8</v>
      </c>
      <c r="AL26" s="274">
        <v>0</v>
      </c>
      <c r="AM26" s="275">
        <v>0</v>
      </c>
      <c r="AQ26" s="275">
        <v>0</v>
      </c>
      <c r="AR26" s="275">
        <v>0</v>
      </c>
      <c r="AW26" s="277">
        <v>0</v>
      </c>
      <c r="AZ26" s="274" t="s">
        <v>2668</v>
      </c>
      <c r="BA26" s="274" t="s">
        <v>2669</v>
      </c>
      <c r="BD26" s="274" t="s">
        <v>2670</v>
      </c>
      <c r="BE26" s="274" t="s">
        <v>2773</v>
      </c>
      <c r="BF26" s="274" t="s">
        <v>2763</v>
      </c>
      <c r="BG26" s="274" t="s">
        <v>2673</v>
      </c>
      <c r="BL26" s="277">
        <v>0</v>
      </c>
      <c r="BQ26" s="274" t="s">
        <v>2666</v>
      </c>
      <c r="BR26" s="274" t="s">
        <v>2666</v>
      </c>
      <c r="BW26" s="274">
        <v>61408</v>
      </c>
      <c r="BX26" s="274" t="s">
        <v>2788</v>
      </c>
      <c r="CA26" s="274">
        <v>0</v>
      </c>
      <c r="CF26" s="274" t="s">
        <v>2722</v>
      </c>
      <c r="CN26" s="274">
        <v>3</v>
      </c>
      <c r="CT26" s="275">
        <v>0</v>
      </c>
      <c r="CV26" s="275">
        <v>0</v>
      </c>
      <c r="CW26" s="274" t="s">
        <v>2664</v>
      </c>
      <c r="CY26" s="274" t="s">
        <v>2662</v>
      </c>
      <c r="CZ26" s="274">
        <v>656540</v>
      </c>
      <c r="DA26" s="274">
        <v>6187899</v>
      </c>
      <c r="DC26" s="275">
        <v>14</v>
      </c>
      <c r="DG26" s="274">
        <v>0</v>
      </c>
      <c r="DI26" s="274">
        <v>0</v>
      </c>
      <c r="DJ26" s="274" t="s">
        <v>2664</v>
      </c>
      <c r="DK26" s="279">
        <v>37846</v>
      </c>
      <c r="DL26" s="279">
        <v>39577</v>
      </c>
      <c r="DN26" s="274" t="s">
        <v>2029</v>
      </c>
      <c r="DO26" s="274" t="s">
        <v>2678</v>
      </c>
      <c r="DR26" s="278">
        <v>0</v>
      </c>
    </row>
    <row r="27" spans="1:122" x14ac:dyDescent="0.25">
      <c r="A27" s="283">
        <v>11886</v>
      </c>
      <c r="B27" s="274">
        <v>12392</v>
      </c>
      <c r="C27" s="274" t="s">
        <v>1395</v>
      </c>
      <c r="D27" s="279">
        <v>18264</v>
      </c>
      <c r="E27" s="274" t="s">
        <v>2662</v>
      </c>
      <c r="F27" s="274" t="s">
        <v>2663</v>
      </c>
      <c r="G27" s="274">
        <v>50673</v>
      </c>
      <c r="H27" s="274">
        <v>11886</v>
      </c>
      <c r="I27" s="274">
        <v>0</v>
      </c>
      <c r="J27" s="274" t="s">
        <v>2074</v>
      </c>
      <c r="K27" s="275">
        <v>0</v>
      </c>
      <c r="L27" s="274">
        <v>8230</v>
      </c>
      <c r="M27" s="274" t="s">
        <v>1462</v>
      </c>
      <c r="N27" s="275">
        <v>0</v>
      </c>
      <c r="R27" s="274" t="s">
        <v>2664</v>
      </c>
      <c r="T27" s="274" t="s">
        <v>2665</v>
      </c>
      <c r="U27" s="274" t="s">
        <v>1967</v>
      </c>
      <c r="Z27" s="274" t="s">
        <v>2666</v>
      </c>
      <c r="AA27" s="274" t="s">
        <v>2666</v>
      </c>
      <c r="AB27" s="274" t="s">
        <v>2666</v>
      </c>
      <c r="AE27" s="279">
        <v>37846</v>
      </c>
      <c r="AF27" s="275">
        <v>28</v>
      </c>
      <c r="AG27" s="275">
        <v>0</v>
      </c>
      <c r="AI27" s="274" t="s">
        <v>2716</v>
      </c>
      <c r="AJ27" s="274" t="s">
        <v>2664</v>
      </c>
      <c r="AK27" s="274" t="s">
        <v>8</v>
      </c>
      <c r="AL27" s="274">
        <v>0</v>
      </c>
      <c r="AM27" s="275">
        <v>0</v>
      </c>
      <c r="AQ27" s="275">
        <v>0</v>
      </c>
      <c r="AR27" s="275">
        <v>0</v>
      </c>
      <c r="AW27" s="277">
        <v>0</v>
      </c>
      <c r="AZ27" s="274" t="s">
        <v>2668</v>
      </c>
      <c r="BA27" s="274" t="s">
        <v>2669</v>
      </c>
      <c r="BD27" s="274" t="s">
        <v>2728</v>
      </c>
      <c r="BE27" s="274" t="s">
        <v>2789</v>
      </c>
      <c r="BF27" s="274" t="s">
        <v>2763</v>
      </c>
      <c r="BG27" s="274" t="s">
        <v>2703</v>
      </c>
      <c r="BL27" s="277">
        <v>0</v>
      </c>
      <c r="BQ27" s="274" t="s">
        <v>2666</v>
      </c>
      <c r="BR27" s="274" t="s">
        <v>2666</v>
      </c>
      <c r="BW27" s="274">
        <v>44334</v>
      </c>
      <c r="BX27" s="274" t="s">
        <v>2790</v>
      </c>
      <c r="CA27" s="274">
        <v>0</v>
      </c>
      <c r="CN27" s="274">
        <v>1</v>
      </c>
      <c r="CT27" s="275">
        <v>0</v>
      </c>
      <c r="CV27" s="275">
        <v>0</v>
      </c>
      <c r="CW27" s="274" t="s">
        <v>2664</v>
      </c>
      <c r="CY27" s="274" t="s">
        <v>2662</v>
      </c>
      <c r="CZ27" s="274">
        <v>633276</v>
      </c>
      <c r="DA27" s="274">
        <v>6189449</v>
      </c>
      <c r="DC27" s="275">
        <v>18</v>
      </c>
      <c r="DG27" s="274">
        <v>0</v>
      </c>
      <c r="DI27" s="274">
        <v>0</v>
      </c>
      <c r="DJ27" s="274" t="s">
        <v>2677</v>
      </c>
      <c r="DK27" s="279">
        <v>37846</v>
      </c>
      <c r="DL27" s="279">
        <v>39577</v>
      </c>
      <c r="DN27" s="274" t="s">
        <v>2029</v>
      </c>
      <c r="DO27" s="274" t="s">
        <v>2678</v>
      </c>
      <c r="DR27" s="278">
        <v>0</v>
      </c>
    </row>
    <row r="28" spans="1:122" x14ac:dyDescent="0.25">
      <c r="A28" s="283">
        <v>39101</v>
      </c>
      <c r="B28" s="274">
        <v>12408</v>
      </c>
      <c r="C28" s="274" t="s">
        <v>1393</v>
      </c>
      <c r="D28" s="279">
        <v>28491</v>
      </c>
      <c r="E28" s="274" t="s">
        <v>2662</v>
      </c>
      <c r="F28" s="274" t="s">
        <v>2663</v>
      </c>
      <c r="G28" s="274">
        <v>50631</v>
      </c>
      <c r="H28" s="274">
        <v>39101</v>
      </c>
      <c r="I28" s="274">
        <v>0</v>
      </c>
      <c r="J28" s="274" t="s">
        <v>2074</v>
      </c>
      <c r="K28" s="275">
        <v>0</v>
      </c>
      <c r="L28" s="274">
        <v>8174</v>
      </c>
      <c r="M28" s="274" t="s">
        <v>1623</v>
      </c>
      <c r="N28" s="275">
        <v>75</v>
      </c>
      <c r="R28" s="274" t="s">
        <v>2664</v>
      </c>
      <c r="T28" s="274" t="s">
        <v>2664</v>
      </c>
      <c r="U28" s="274" t="s">
        <v>2715</v>
      </c>
      <c r="Z28" s="274" t="s">
        <v>2666</v>
      </c>
      <c r="AA28" s="274" t="s">
        <v>2666</v>
      </c>
      <c r="AB28" s="274" t="s">
        <v>2666</v>
      </c>
      <c r="AE28" s="279">
        <v>37846</v>
      </c>
      <c r="AF28" s="275">
        <v>195</v>
      </c>
      <c r="AG28" s="275">
        <v>0</v>
      </c>
      <c r="AI28" s="274" t="s">
        <v>2716</v>
      </c>
      <c r="AJ28" s="274" t="s">
        <v>2717</v>
      </c>
      <c r="AK28" s="274" t="s">
        <v>2718</v>
      </c>
      <c r="AL28" s="274">
        <v>0</v>
      </c>
      <c r="AM28" s="275">
        <v>0</v>
      </c>
      <c r="AO28" s="274" t="s">
        <v>1624</v>
      </c>
      <c r="AQ28" s="275">
        <v>0</v>
      </c>
      <c r="AR28" s="275">
        <v>0</v>
      </c>
      <c r="AW28" s="277">
        <v>0</v>
      </c>
      <c r="AZ28" s="274" t="s">
        <v>2668</v>
      </c>
      <c r="BA28" s="274" t="s">
        <v>2669</v>
      </c>
      <c r="BD28" s="274" t="s">
        <v>2670</v>
      </c>
      <c r="BE28" s="274" t="s">
        <v>2725</v>
      </c>
      <c r="BF28" s="274" t="s">
        <v>2672</v>
      </c>
      <c r="BG28" s="274" t="s">
        <v>2694</v>
      </c>
      <c r="BL28" s="277">
        <v>0</v>
      </c>
      <c r="BQ28" s="274" t="s">
        <v>2666</v>
      </c>
      <c r="BR28" s="274" t="s">
        <v>2666</v>
      </c>
      <c r="BW28" s="274">
        <v>18324</v>
      </c>
      <c r="BX28" s="274" t="s">
        <v>2791</v>
      </c>
      <c r="CA28" s="274">
        <v>0</v>
      </c>
      <c r="CF28" s="274" t="s">
        <v>2739</v>
      </c>
      <c r="CN28" s="274">
        <v>1</v>
      </c>
      <c r="CP28" s="274" t="s">
        <v>2675</v>
      </c>
      <c r="CT28" s="275">
        <v>0</v>
      </c>
      <c r="CV28" s="275">
        <v>0</v>
      </c>
      <c r="CW28" s="274" t="s">
        <v>2664</v>
      </c>
      <c r="CY28" s="274" t="s">
        <v>2662</v>
      </c>
      <c r="CZ28" s="274">
        <v>660475</v>
      </c>
      <c r="DA28" s="274">
        <v>6183119</v>
      </c>
      <c r="DC28" s="275">
        <v>0</v>
      </c>
      <c r="DG28" s="274">
        <v>0</v>
      </c>
      <c r="DI28" s="274">
        <v>0</v>
      </c>
      <c r="DJ28" s="274" t="s">
        <v>2664</v>
      </c>
      <c r="DK28" s="279">
        <v>37846</v>
      </c>
      <c r="DL28" s="279">
        <v>39577</v>
      </c>
      <c r="DN28" s="274" t="s">
        <v>2029</v>
      </c>
      <c r="DO28" s="274" t="s">
        <v>2678</v>
      </c>
      <c r="DP28" s="274" t="s">
        <v>2679</v>
      </c>
      <c r="DQ28" s="274" t="s">
        <v>2680</v>
      </c>
      <c r="DR28" s="278">
        <v>3</v>
      </c>
    </row>
    <row r="29" spans="1:122" x14ac:dyDescent="0.25">
      <c r="A29" s="283">
        <v>17360</v>
      </c>
      <c r="B29" s="274">
        <v>12413</v>
      </c>
      <c r="C29" s="274" t="s">
        <v>1393</v>
      </c>
      <c r="D29" s="279">
        <v>22647</v>
      </c>
      <c r="E29" s="274" t="s">
        <v>2792</v>
      </c>
      <c r="F29" s="274" t="s">
        <v>2663</v>
      </c>
      <c r="G29" s="274">
        <v>50638</v>
      </c>
      <c r="H29" s="274">
        <v>17360</v>
      </c>
      <c r="I29" s="274">
        <v>0</v>
      </c>
      <c r="J29" s="274" t="s">
        <v>1966</v>
      </c>
      <c r="K29" s="275">
        <v>0</v>
      </c>
      <c r="L29" s="274">
        <v>8187</v>
      </c>
      <c r="M29" s="274" t="s">
        <v>1505</v>
      </c>
      <c r="N29" s="275">
        <v>70</v>
      </c>
      <c r="R29" s="274" t="s">
        <v>2664</v>
      </c>
      <c r="T29" s="274" t="s">
        <v>2665</v>
      </c>
      <c r="U29" s="274" t="s">
        <v>1967</v>
      </c>
      <c r="Z29" s="274" t="s">
        <v>2666</v>
      </c>
      <c r="AA29" s="274" t="s">
        <v>2666</v>
      </c>
      <c r="AB29" s="274" t="s">
        <v>2666</v>
      </c>
      <c r="AE29" s="279">
        <v>37846</v>
      </c>
      <c r="AF29" s="275">
        <v>70</v>
      </c>
      <c r="AG29" s="275">
        <v>0</v>
      </c>
      <c r="AI29" s="274" t="s">
        <v>2716</v>
      </c>
      <c r="AJ29" s="274" t="s">
        <v>2717</v>
      </c>
      <c r="AK29" s="274" t="s">
        <v>2718</v>
      </c>
      <c r="AL29" s="274">
        <v>0</v>
      </c>
      <c r="AM29" s="275">
        <v>0</v>
      </c>
      <c r="AP29" s="274" t="s">
        <v>1968</v>
      </c>
      <c r="AQ29" s="275">
        <v>0</v>
      </c>
      <c r="AR29" s="275">
        <v>0</v>
      </c>
      <c r="AS29" s="274" t="s">
        <v>1968</v>
      </c>
      <c r="AW29" s="277">
        <v>0</v>
      </c>
      <c r="AZ29" s="274" t="s">
        <v>2668</v>
      </c>
      <c r="BA29" s="274" t="s">
        <v>2669</v>
      </c>
      <c r="BE29" s="274" t="s">
        <v>2670</v>
      </c>
      <c r="BG29" s="274" t="s">
        <v>2694</v>
      </c>
      <c r="BH29" s="274" t="s">
        <v>1968</v>
      </c>
      <c r="BL29" s="277">
        <v>0</v>
      </c>
      <c r="BQ29" s="274" t="s">
        <v>2666</v>
      </c>
      <c r="BR29" s="274" t="s">
        <v>2666</v>
      </c>
      <c r="BW29" s="274">
        <v>44632</v>
      </c>
      <c r="BX29" s="274" t="s">
        <v>2793</v>
      </c>
      <c r="BY29" s="274" t="s">
        <v>1968</v>
      </c>
      <c r="CA29" s="274">
        <v>0</v>
      </c>
      <c r="CC29" s="274" t="s">
        <v>1968</v>
      </c>
      <c r="CE29" s="274" t="s">
        <v>1968</v>
      </c>
      <c r="CF29" s="274" t="s">
        <v>2722</v>
      </c>
      <c r="CG29" s="274" t="s">
        <v>1968</v>
      </c>
      <c r="CI29" s="274" t="s">
        <v>1968</v>
      </c>
      <c r="CN29" s="274">
        <v>1</v>
      </c>
      <c r="CO29" s="274" t="s">
        <v>1968</v>
      </c>
      <c r="CT29" s="275">
        <v>0</v>
      </c>
      <c r="CU29" s="274" t="s">
        <v>1968</v>
      </c>
      <c r="CV29" s="275">
        <v>0</v>
      </c>
      <c r="CY29" s="274" t="s">
        <v>2792</v>
      </c>
      <c r="CZ29" s="274">
        <v>671480</v>
      </c>
      <c r="DA29" s="274">
        <v>6182496</v>
      </c>
      <c r="DB29" s="274" t="s">
        <v>2666</v>
      </c>
      <c r="DC29" s="275">
        <v>35</v>
      </c>
      <c r="DG29" s="274">
        <v>0</v>
      </c>
      <c r="DI29" s="274">
        <v>0</v>
      </c>
      <c r="DJ29" s="274" t="s">
        <v>2664</v>
      </c>
      <c r="DK29" s="279">
        <v>37846</v>
      </c>
      <c r="DL29" s="279">
        <v>40548</v>
      </c>
      <c r="DN29" s="274" t="s">
        <v>2029</v>
      </c>
      <c r="DO29" s="274" t="s">
        <v>2689</v>
      </c>
      <c r="DR29" s="278">
        <v>0</v>
      </c>
    </row>
    <row r="30" spans="1:122" x14ac:dyDescent="0.25">
      <c r="A30" s="283">
        <v>52748</v>
      </c>
      <c r="B30" s="274">
        <v>12555</v>
      </c>
      <c r="C30" s="274" t="s">
        <v>1395</v>
      </c>
      <c r="D30" s="279">
        <v>30574</v>
      </c>
      <c r="E30" s="274" t="s">
        <v>2662</v>
      </c>
      <c r="F30" s="274" t="s">
        <v>2663</v>
      </c>
      <c r="G30" s="274">
        <v>50562</v>
      </c>
      <c r="H30" s="274">
        <v>52748</v>
      </c>
      <c r="I30" s="274">
        <v>0</v>
      </c>
      <c r="J30" s="274" t="s">
        <v>1966</v>
      </c>
      <c r="K30" s="275">
        <v>0</v>
      </c>
      <c r="L30" s="274">
        <v>8128</v>
      </c>
      <c r="M30" s="274" t="s">
        <v>1653</v>
      </c>
      <c r="N30" s="275">
        <v>18</v>
      </c>
      <c r="P30" s="274" t="s">
        <v>1969</v>
      </c>
      <c r="R30" s="274" t="s">
        <v>2664</v>
      </c>
      <c r="T30" s="274" t="s">
        <v>2664</v>
      </c>
      <c r="U30" s="274" t="s">
        <v>2715</v>
      </c>
      <c r="Z30" s="274" t="s">
        <v>2666</v>
      </c>
      <c r="AA30" s="274" t="s">
        <v>2666</v>
      </c>
      <c r="AB30" s="274" t="s">
        <v>2666</v>
      </c>
      <c r="AE30" s="279">
        <v>37846</v>
      </c>
      <c r="AF30" s="275">
        <v>100</v>
      </c>
      <c r="AG30" s="275">
        <v>0</v>
      </c>
      <c r="AI30" s="274" t="s">
        <v>2794</v>
      </c>
      <c r="AJ30" s="274" t="s">
        <v>2795</v>
      </c>
      <c r="AK30" s="274" t="s">
        <v>2796</v>
      </c>
      <c r="AL30" s="274">
        <v>0</v>
      </c>
      <c r="AM30" s="275">
        <v>0</v>
      </c>
      <c r="AP30" s="274" t="s">
        <v>1968</v>
      </c>
      <c r="AQ30" s="275">
        <v>0</v>
      </c>
      <c r="AR30" s="275">
        <v>0</v>
      </c>
      <c r="AS30" s="274" t="s">
        <v>1968</v>
      </c>
      <c r="AW30" s="277">
        <v>0</v>
      </c>
      <c r="AZ30" s="274" t="s">
        <v>2668</v>
      </c>
      <c r="BA30" s="274" t="s">
        <v>2669</v>
      </c>
      <c r="BD30" s="274" t="s">
        <v>2728</v>
      </c>
      <c r="BE30" s="274" t="s">
        <v>2789</v>
      </c>
      <c r="BF30" s="274" t="s">
        <v>2672</v>
      </c>
      <c r="BG30" s="274" t="s">
        <v>2797</v>
      </c>
      <c r="BH30" s="274" t="s">
        <v>1968</v>
      </c>
      <c r="BL30" s="277">
        <v>0</v>
      </c>
      <c r="BQ30" s="274" t="s">
        <v>2666</v>
      </c>
      <c r="BR30" s="274" t="s">
        <v>2666</v>
      </c>
      <c r="BW30" s="274">
        <v>59102</v>
      </c>
      <c r="BX30" s="274" t="s">
        <v>2798</v>
      </c>
      <c r="BY30" s="274" t="s">
        <v>1968</v>
      </c>
      <c r="CA30" s="274">
        <v>0</v>
      </c>
      <c r="CC30" s="274" t="s">
        <v>1968</v>
      </c>
      <c r="CE30" s="274" t="s">
        <v>1968</v>
      </c>
      <c r="CG30" s="274" t="s">
        <v>1968</v>
      </c>
      <c r="CI30" s="274" t="s">
        <v>1968</v>
      </c>
      <c r="CN30" s="274">
        <v>1</v>
      </c>
      <c r="CO30" s="274" t="s">
        <v>1968</v>
      </c>
      <c r="CP30" s="274" t="s">
        <v>2713</v>
      </c>
      <c r="CT30" s="275">
        <v>0</v>
      </c>
      <c r="CU30" s="274" t="s">
        <v>1968</v>
      </c>
      <c r="CV30" s="275">
        <v>0</v>
      </c>
      <c r="CY30" s="274" t="s">
        <v>2662</v>
      </c>
      <c r="CZ30" s="274">
        <v>635146</v>
      </c>
      <c r="DA30" s="274">
        <v>6179886</v>
      </c>
      <c r="DB30" s="274" t="s">
        <v>2666</v>
      </c>
      <c r="DC30" s="275">
        <v>25</v>
      </c>
      <c r="DG30" s="274">
        <v>0</v>
      </c>
      <c r="DI30" s="274">
        <v>0</v>
      </c>
      <c r="DJ30" s="274" t="s">
        <v>2677</v>
      </c>
      <c r="DK30" s="279">
        <v>37846</v>
      </c>
      <c r="DL30" s="279">
        <v>40553</v>
      </c>
      <c r="DN30" s="274" t="s">
        <v>2029</v>
      </c>
      <c r="DO30" s="274" t="s">
        <v>2689</v>
      </c>
      <c r="DP30" s="274" t="s">
        <v>2799</v>
      </c>
      <c r="DQ30" s="274" t="s">
        <v>2800</v>
      </c>
      <c r="DR30" s="278">
        <v>7</v>
      </c>
    </row>
    <row r="31" spans="1:122" x14ac:dyDescent="0.25">
      <c r="A31" s="283">
        <v>80614</v>
      </c>
      <c r="B31" s="274">
        <v>46532</v>
      </c>
      <c r="C31" s="274" t="s">
        <v>1395</v>
      </c>
      <c r="D31" s="279">
        <v>36421</v>
      </c>
      <c r="E31" s="274" t="s">
        <v>2801</v>
      </c>
      <c r="F31" s="274" t="s">
        <v>2663</v>
      </c>
      <c r="G31" s="274">
        <v>79947</v>
      </c>
      <c r="H31" s="274">
        <v>80614</v>
      </c>
      <c r="I31" s="274">
        <v>0</v>
      </c>
      <c r="K31" s="275">
        <v>0</v>
      </c>
      <c r="L31" s="274">
        <v>8131</v>
      </c>
      <c r="M31" s="274" t="s">
        <v>1458</v>
      </c>
      <c r="N31" s="275">
        <v>0</v>
      </c>
      <c r="R31" s="274" t="s">
        <v>2664</v>
      </c>
      <c r="S31" s="279">
        <v>36421</v>
      </c>
      <c r="Z31" s="274" t="s">
        <v>2666</v>
      </c>
      <c r="AA31" s="274" t="s">
        <v>2666</v>
      </c>
      <c r="AB31" s="274" t="s">
        <v>2666</v>
      </c>
      <c r="AC31" s="274" t="s">
        <v>2802</v>
      </c>
      <c r="AE31" s="279">
        <v>37846</v>
      </c>
      <c r="AF31" s="275">
        <v>160</v>
      </c>
      <c r="AG31" s="275">
        <v>0</v>
      </c>
      <c r="AI31" s="274" t="s">
        <v>2773</v>
      </c>
      <c r="AJ31" s="274" t="s">
        <v>2690</v>
      </c>
      <c r="AK31" s="274" t="s">
        <v>2691</v>
      </c>
      <c r="AL31" s="274">
        <v>0</v>
      </c>
      <c r="AM31" s="275">
        <v>0</v>
      </c>
      <c r="AO31" s="274" t="s">
        <v>1716</v>
      </c>
      <c r="AP31" s="274" t="s">
        <v>1968</v>
      </c>
      <c r="AQ31" s="275">
        <v>0</v>
      </c>
      <c r="AR31" s="275">
        <v>0</v>
      </c>
      <c r="AS31" s="274" t="s">
        <v>1968</v>
      </c>
      <c r="AW31" s="277">
        <v>0</v>
      </c>
      <c r="BG31" s="274" t="s">
        <v>2666</v>
      </c>
      <c r="BH31" s="274" t="s">
        <v>1968</v>
      </c>
      <c r="BI31" s="274" t="s">
        <v>2803</v>
      </c>
      <c r="BL31" s="277">
        <v>0</v>
      </c>
      <c r="BQ31" s="274" t="s">
        <v>2666</v>
      </c>
      <c r="BR31" s="274" t="s">
        <v>2666</v>
      </c>
      <c r="BW31" s="274">
        <v>60879</v>
      </c>
      <c r="BX31" s="274" t="s">
        <v>2804</v>
      </c>
      <c r="BY31" s="274" t="s">
        <v>1968</v>
      </c>
      <c r="CA31" s="274">
        <v>0</v>
      </c>
      <c r="CC31" s="274" t="s">
        <v>1968</v>
      </c>
      <c r="CE31" s="274" t="s">
        <v>1968</v>
      </c>
      <c r="CG31" s="274" t="s">
        <v>1968</v>
      </c>
      <c r="CI31" s="274" t="s">
        <v>1969</v>
      </c>
      <c r="CN31" s="274">
        <v>4</v>
      </c>
      <c r="CO31" s="274" t="s">
        <v>1968</v>
      </c>
      <c r="CS31" s="274" t="s">
        <v>2805</v>
      </c>
      <c r="CT31" s="275">
        <v>0</v>
      </c>
      <c r="CU31" s="274" t="s">
        <v>1968</v>
      </c>
      <c r="CV31" s="275">
        <v>0</v>
      </c>
      <c r="CY31" s="274" t="s">
        <v>2801</v>
      </c>
      <c r="CZ31" s="274">
        <v>627076</v>
      </c>
      <c r="DA31" s="274">
        <v>6182245</v>
      </c>
      <c r="DB31" s="274" t="s">
        <v>2666</v>
      </c>
      <c r="DC31" s="275">
        <v>100</v>
      </c>
      <c r="DG31" s="274">
        <v>0</v>
      </c>
      <c r="DI31" s="274">
        <v>0</v>
      </c>
      <c r="DJ31" s="274" t="s">
        <v>2677</v>
      </c>
      <c r="DK31" s="279">
        <v>37846</v>
      </c>
      <c r="DL31" s="279">
        <v>39738</v>
      </c>
      <c r="DN31" s="274" t="s">
        <v>2029</v>
      </c>
      <c r="DO31" s="274" t="s">
        <v>2689</v>
      </c>
      <c r="DP31" s="274" t="s">
        <v>2733</v>
      </c>
      <c r="DQ31" s="274" t="s">
        <v>2734</v>
      </c>
      <c r="DR31" s="278">
        <v>25</v>
      </c>
    </row>
    <row r="32" spans="1:122" x14ac:dyDescent="0.25">
      <c r="A32" s="283">
        <v>80253</v>
      </c>
      <c r="B32" s="274">
        <v>47323</v>
      </c>
      <c r="C32" s="274" t="s">
        <v>1409</v>
      </c>
      <c r="D32" s="279">
        <v>17625</v>
      </c>
      <c r="E32" s="274" t="s">
        <v>2662</v>
      </c>
      <c r="F32" s="274" t="s">
        <v>2663</v>
      </c>
      <c r="G32" s="274">
        <v>79602</v>
      </c>
      <c r="H32" s="274">
        <v>80253</v>
      </c>
      <c r="I32" s="274">
        <v>0</v>
      </c>
      <c r="J32" s="274" t="s">
        <v>1966</v>
      </c>
      <c r="K32" s="275">
        <v>0</v>
      </c>
      <c r="L32" s="274">
        <v>8336</v>
      </c>
      <c r="M32" s="274" t="s">
        <v>2806</v>
      </c>
      <c r="N32" s="275">
        <v>150</v>
      </c>
      <c r="R32" s="274" t="s">
        <v>2664</v>
      </c>
      <c r="T32" s="274" t="s">
        <v>2665</v>
      </c>
      <c r="U32" s="274" t="s">
        <v>1967</v>
      </c>
      <c r="Z32" s="274" t="s">
        <v>2666</v>
      </c>
      <c r="AA32" s="274" t="s">
        <v>2666</v>
      </c>
      <c r="AB32" s="274" t="s">
        <v>2666</v>
      </c>
      <c r="AE32" s="279">
        <v>37846</v>
      </c>
      <c r="AF32" s="275">
        <v>2330</v>
      </c>
      <c r="AG32" s="275">
        <v>0</v>
      </c>
      <c r="AJ32" s="274" t="s">
        <v>2664</v>
      </c>
      <c r="AK32" s="274" t="s">
        <v>8</v>
      </c>
      <c r="AL32" s="274">
        <v>0</v>
      </c>
      <c r="AM32" s="275">
        <v>2115</v>
      </c>
      <c r="AQ32" s="275">
        <v>0</v>
      </c>
      <c r="AR32" s="275">
        <v>0</v>
      </c>
      <c r="AW32" s="277">
        <v>0</v>
      </c>
      <c r="AZ32" s="274" t="s">
        <v>2668</v>
      </c>
      <c r="BA32" s="274" t="s">
        <v>2669</v>
      </c>
      <c r="BD32" s="274" t="s">
        <v>2807</v>
      </c>
      <c r="BE32" s="274" t="s">
        <v>2773</v>
      </c>
      <c r="BF32" s="274" t="s">
        <v>2774</v>
      </c>
      <c r="BG32" s="274" t="s">
        <v>2666</v>
      </c>
      <c r="BJ32" s="274" t="s">
        <v>2759</v>
      </c>
      <c r="BK32" s="274" t="s">
        <v>2759</v>
      </c>
      <c r="BL32" s="277">
        <v>0</v>
      </c>
      <c r="BQ32" s="274" t="s">
        <v>2666</v>
      </c>
      <c r="BR32" s="274" t="s">
        <v>2666</v>
      </c>
      <c r="BW32" s="274">
        <v>20543</v>
      </c>
      <c r="BX32" s="274" t="s">
        <v>2808</v>
      </c>
      <c r="BY32" s="274" t="s">
        <v>1968</v>
      </c>
      <c r="CA32" s="274">
        <v>0</v>
      </c>
      <c r="CF32" s="274" t="s">
        <v>2739</v>
      </c>
      <c r="CI32" s="274" t="s">
        <v>1968</v>
      </c>
      <c r="CK32" s="274" t="s">
        <v>2666</v>
      </c>
      <c r="CN32" s="274">
        <v>1</v>
      </c>
      <c r="CP32" s="274" t="s">
        <v>2809</v>
      </c>
      <c r="CT32" s="275">
        <v>0</v>
      </c>
      <c r="CV32" s="275">
        <v>0</v>
      </c>
      <c r="CW32" s="274" t="s">
        <v>2664</v>
      </c>
      <c r="CY32" s="274" t="s">
        <v>2662</v>
      </c>
      <c r="CZ32" s="274">
        <v>686683</v>
      </c>
      <c r="DA32" s="274">
        <v>6199404</v>
      </c>
      <c r="DC32" s="275">
        <v>0</v>
      </c>
      <c r="DG32" s="274">
        <v>0</v>
      </c>
      <c r="DI32" s="274">
        <v>0</v>
      </c>
      <c r="DJ32" s="274" t="s">
        <v>2762</v>
      </c>
      <c r="DK32" s="279">
        <v>37846</v>
      </c>
      <c r="DL32" s="279">
        <v>39577</v>
      </c>
      <c r="DN32" s="274" t="s">
        <v>2029</v>
      </c>
      <c r="DO32" s="274" t="s">
        <v>2678</v>
      </c>
      <c r="DR32" s="278">
        <v>0</v>
      </c>
    </row>
    <row r="33" spans="1:122" x14ac:dyDescent="0.25">
      <c r="A33" s="283">
        <v>76282</v>
      </c>
      <c r="B33" s="274">
        <v>48253</v>
      </c>
      <c r="C33" s="274" t="s">
        <v>1395</v>
      </c>
      <c r="D33" s="279">
        <v>35988</v>
      </c>
      <c r="E33" s="274" t="s">
        <v>2709</v>
      </c>
      <c r="F33" s="274" t="s">
        <v>2663</v>
      </c>
      <c r="G33" s="274">
        <v>76121</v>
      </c>
      <c r="H33" s="274">
        <v>76282</v>
      </c>
      <c r="I33" s="274">
        <v>0</v>
      </c>
      <c r="K33" s="275">
        <v>0</v>
      </c>
      <c r="L33" s="274">
        <v>10814</v>
      </c>
      <c r="M33" s="274" t="s">
        <v>2810</v>
      </c>
      <c r="N33" s="275">
        <v>0</v>
      </c>
      <c r="R33" s="274" t="s">
        <v>2664</v>
      </c>
      <c r="S33" s="279">
        <v>35988</v>
      </c>
      <c r="Z33" s="274" t="s">
        <v>2666</v>
      </c>
      <c r="AA33" s="274" t="s">
        <v>2666</v>
      </c>
      <c r="AB33" s="274" t="s">
        <v>2666</v>
      </c>
      <c r="AC33" s="274" t="s">
        <v>2811</v>
      </c>
      <c r="AE33" s="279">
        <v>37846</v>
      </c>
      <c r="AF33" s="275">
        <v>157</v>
      </c>
      <c r="AG33" s="275">
        <v>0</v>
      </c>
      <c r="AI33" s="274" t="s">
        <v>2773</v>
      </c>
      <c r="AJ33" s="274" t="s">
        <v>2812</v>
      </c>
      <c r="AK33" s="274" t="s">
        <v>2813</v>
      </c>
      <c r="AL33" s="274">
        <v>0</v>
      </c>
      <c r="AM33" s="275">
        <v>0</v>
      </c>
      <c r="AO33" s="274" t="s">
        <v>1710</v>
      </c>
      <c r="AP33" s="274" t="s">
        <v>1968</v>
      </c>
      <c r="AQ33" s="275">
        <v>0</v>
      </c>
      <c r="AR33" s="275">
        <v>0</v>
      </c>
      <c r="AS33" s="274" t="s">
        <v>1968</v>
      </c>
      <c r="AW33" s="277">
        <v>0</v>
      </c>
      <c r="BB33" s="274" t="s">
        <v>2814</v>
      </c>
      <c r="BD33" s="274" t="s">
        <v>2692</v>
      </c>
      <c r="BE33" s="274" t="s">
        <v>2759</v>
      </c>
      <c r="BF33" s="274" t="s">
        <v>2763</v>
      </c>
      <c r="BG33" s="274" t="s">
        <v>2666</v>
      </c>
      <c r="BH33" s="274" t="s">
        <v>1968</v>
      </c>
      <c r="BI33" s="274" t="s">
        <v>2803</v>
      </c>
      <c r="BL33" s="277">
        <v>0</v>
      </c>
      <c r="BQ33" s="274" t="s">
        <v>2666</v>
      </c>
      <c r="BR33" s="274" t="s">
        <v>2666</v>
      </c>
      <c r="BW33" s="274">
        <v>7244</v>
      </c>
      <c r="BX33" s="274" t="s">
        <v>2815</v>
      </c>
      <c r="BY33" s="274" t="s">
        <v>1968</v>
      </c>
      <c r="CA33" s="274">
        <v>0</v>
      </c>
      <c r="CC33" s="274" t="s">
        <v>1968</v>
      </c>
      <c r="CE33" s="274" t="s">
        <v>1968</v>
      </c>
      <c r="CG33" s="274" t="s">
        <v>1968</v>
      </c>
      <c r="CI33" s="274" t="s">
        <v>1969</v>
      </c>
      <c r="CN33" s="274">
        <v>1</v>
      </c>
      <c r="CO33" s="274" t="s">
        <v>1968</v>
      </c>
      <c r="CT33" s="275">
        <v>0</v>
      </c>
      <c r="CU33" s="274" t="s">
        <v>1968</v>
      </c>
      <c r="CV33" s="275">
        <v>0</v>
      </c>
      <c r="CY33" s="274" t="s">
        <v>2709</v>
      </c>
      <c r="CZ33" s="274">
        <v>641069</v>
      </c>
      <c r="DA33" s="274">
        <v>6188458</v>
      </c>
      <c r="DB33" s="274" t="s">
        <v>2666</v>
      </c>
      <c r="DC33" s="275">
        <v>113</v>
      </c>
      <c r="DG33" s="274">
        <v>0</v>
      </c>
      <c r="DI33" s="274">
        <v>0</v>
      </c>
      <c r="DJ33" s="274" t="s">
        <v>2677</v>
      </c>
      <c r="DK33" s="279">
        <v>37846</v>
      </c>
      <c r="DL33" s="279">
        <v>40029</v>
      </c>
      <c r="DN33" s="274" t="s">
        <v>2029</v>
      </c>
      <c r="DO33" s="274" t="s">
        <v>2689</v>
      </c>
      <c r="DP33" s="274" t="s">
        <v>2733</v>
      </c>
      <c r="DQ33" s="274" t="s">
        <v>2734</v>
      </c>
      <c r="DR33" s="278">
        <v>20</v>
      </c>
    </row>
    <row r="34" spans="1:122" x14ac:dyDescent="0.25">
      <c r="A34" s="283">
        <v>76284</v>
      </c>
      <c r="B34" s="274">
        <v>48254</v>
      </c>
      <c r="C34" s="274" t="s">
        <v>1395</v>
      </c>
      <c r="D34" s="279">
        <v>36052</v>
      </c>
      <c r="E34" s="274" t="s">
        <v>2709</v>
      </c>
      <c r="F34" s="274" t="s">
        <v>2663</v>
      </c>
      <c r="G34" s="274">
        <v>76123</v>
      </c>
      <c r="H34" s="274">
        <v>76284</v>
      </c>
      <c r="I34" s="274">
        <v>0</v>
      </c>
      <c r="K34" s="275">
        <v>0</v>
      </c>
      <c r="L34" s="274">
        <v>8140</v>
      </c>
      <c r="M34" s="274" t="s">
        <v>1465</v>
      </c>
      <c r="N34" s="275">
        <v>0</v>
      </c>
      <c r="R34" s="274" t="s">
        <v>2664</v>
      </c>
      <c r="S34" s="279">
        <v>36052</v>
      </c>
      <c r="AC34" s="274" t="s">
        <v>2816</v>
      </c>
      <c r="AE34" s="279">
        <v>37846</v>
      </c>
      <c r="AF34" s="275">
        <v>239</v>
      </c>
      <c r="AG34" s="275">
        <v>0</v>
      </c>
      <c r="AI34" s="274" t="s">
        <v>2817</v>
      </c>
      <c r="AJ34" s="274" t="s">
        <v>2812</v>
      </c>
      <c r="AK34" s="274" t="s">
        <v>2813</v>
      </c>
      <c r="AL34" s="274">
        <v>0</v>
      </c>
      <c r="AM34" s="275">
        <v>0</v>
      </c>
      <c r="AO34" s="274" t="s">
        <v>1711</v>
      </c>
      <c r="AP34" s="274" t="s">
        <v>1968</v>
      </c>
      <c r="AQ34" s="275">
        <v>0</v>
      </c>
      <c r="AR34" s="275">
        <v>0</v>
      </c>
      <c r="AS34" s="274" t="s">
        <v>1968</v>
      </c>
      <c r="AW34" s="277">
        <v>0</v>
      </c>
      <c r="AZ34" s="274" t="s">
        <v>2668</v>
      </c>
      <c r="BA34" s="274" t="s">
        <v>2669</v>
      </c>
      <c r="BB34" s="274" t="s">
        <v>2818</v>
      </c>
      <c r="BD34" s="274" t="s">
        <v>2728</v>
      </c>
      <c r="BE34" s="274" t="s">
        <v>2670</v>
      </c>
      <c r="BF34" s="274" t="s">
        <v>2672</v>
      </c>
      <c r="BG34" s="274" t="s">
        <v>2666</v>
      </c>
      <c r="BH34" s="274" t="s">
        <v>1968</v>
      </c>
      <c r="BI34" s="274" t="s">
        <v>2803</v>
      </c>
      <c r="BL34" s="277">
        <v>0</v>
      </c>
      <c r="BW34" s="274">
        <v>20169</v>
      </c>
      <c r="BX34" s="274" t="s">
        <v>2819</v>
      </c>
      <c r="BY34" s="274" t="s">
        <v>1968</v>
      </c>
      <c r="CA34" s="274">
        <v>12741183</v>
      </c>
      <c r="CC34" s="274" t="s">
        <v>1968</v>
      </c>
      <c r="CE34" s="274" t="s">
        <v>1968</v>
      </c>
      <c r="CG34" s="274" t="s">
        <v>1968</v>
      </c>
      <c r="CI34" s="274" t="s">
        <v>1969</v>
      </c>
      <c r="CN34" s="274">
        <v>4</v>
      </c>
      <c r="CO34" s="274" t="s">
        <v>1968</v>
      </c>
      <c r="CP34" s="274" t="s">
        <v>2713</v>
      </c>
      <c r="CS34" s="274" t="s">
        <v>2820</v>
      </c>
      <c r="CT34" s="275">
        <v>0</v>
      </c>
      <c r="CU34" s="274" t="s">
        <v>1968</v>
      </c>
      <c r="CV34" s="275">
        <v>0</v>
      </c>
      <c r="CY34" s="274" t="s">
        <v>2709</v>
      </c>
      <c r="CZ34" s="274">
        <v>632972</v>
      </c>
      <c r="DA34" s="274">
        <v>6181025</v>
      </c>
      <c r="DB34" s="274" t="s">
        <v>2666</v>
      </c>
      <c r="DC34" s="275">
        <v>0</v>
      </c>
      <c r="DG34" s="274">
        <v>0</v>
      </c>
      <c r="DI34" s="274">
        <v>0</v>
      </c>
      <c r="DJ34" s="274" t="s">
        <v>2677</v>
      </c>
      <c r="DK34" s="279">
        <v>37846</v>
      </c>
      <c r="DL34" s="279">
        <v>41331</v>
      </c>
      <c r="DN34" s="274" t="s">
        <v>2029</v>
      </c>
      <c r="DO34" s="274" t="s">
        <v>2689</v>
      </c>
      <c r="DP34" s="274" t="s">
        <v>2733</v>
      </c>
      <c r="DQ34" s="274" t="s">
        <v>2734</v>
      </c>
      <c r="DR34" s="278">
        <v>20</v>
      </c>
    </row>
    <row r="35" spans="1:122" x14ac:dyDescent="0.25">
      <c r="A35" s="283">
        <v>11773</v>
      </c>
      <c r="B35" s="274">
        <v>60790</v>
      </c>
      <c r="C35" s="274" t="s">
        <v>1393</v>
      </c>
      <c r="D35" s="279">
        <v>18264</v>
      </c>
      <c r="E35" s="274" t="s">
        <v>2662</v>
      </c>
      <c r="F35" s="274" t="s">
        <v>2663</v>
      </c>
      <c r="G35" s="274">
        <v>50837</v>
      </c>
      <c r="H35" s="274">
        <v>11773</v>
      </c>
      <c r="I35" s="274">
        <v>0</v>
      </c>
      <c r="J35" s="274" t="s">
        <v>2074</v>
      </c>
      <c r="K35" s="275">
        <v>0</v>
      </c>
      <c r="L35" s="274">
        <v>8369</v>
      </c>
      <c r="M35" s="274" t="s">
        <v>1690</v>
      </c>
      <c r="N35" s="275">
        <v>0</v>
      </c>
      <c r="P35" s="274" t="s">
        <v>1969</v>
      </c>
      <c r="R35" s="274" t="s">
        <v>2664</v>
      </c>
      <c r="T35" s="274" t="s">
        <v>2664</v>
      </c>
      <c r="U35" s="274" t="s">
        <v>2715</v>
      </c>
      <c r="Z35" s="274" t="s">
        <v>2666</v>
      </c>
      <c r="AA35" s="274" t="s">
        <v>2666</v>
      </c>
      <c r="AB35" s="274" t="s">
        <v>2666</v>
      </c>
      <c r="AE35" s="279">
        <v>37846</v>
      </c>
      <c r="AF35" s="275">
        <v>7</v>
      </c>
      <c r="AG35" s="275">
        <v>0</v>
      </c>
      <c r="AI35" s="274" t="s">
        <v>2716</v>
      </c>
      <c r="AJ35" s="274" t="s">
        <v>2664</v>
      </c>
      <c r="AK35" s="274" t="s">
        <v>8</v>
      </c>
      <c r="AL35" s="274">
        <v>0</v>
      </c>
      <c r="AM35" s="275">
        <v>0</v>
      </c>
      <c r="AP35" s="274" t="s">
        <v>1968</v>
      </c>
      <c r="AQ35" s="275">
        <v>0</v>
      </c>
      <c r="AR35" s="275">
        <v>0</v>
      </c>
      <c r="AS35" s="274" t="s">
        <v>1968</v>
      </c>
      <c r="AW35" s="277">
        <v>0</v>
      </c>
      <c r="AZ35" s="274" t="s">
        <v>2668</v>
      </c>
      <c r="BA35" s="274" t="s">
        <v>2669</v>
      </c>
      <c r="BD35" s="274" t="s">
        <v>2700</v>
      </c>
      <c r="BE35" s="274" t="s">
        <v>2693</v>
      </c>
      <c r="BF35" s="274" t="s">
        <v>2702</v>
      </c>
      <c r="BG35" s="274" t="s">
        <v>2673</v>
      </c>
      <c r="BH35" s="274" t="s">
        <v>1968</v>
      </c>
      <c r="BL35" s="277">
        <v>0</v>
      </c>
      <c r="BQ35" s="274" t="s">
        <v>2666</v>
      </c>
      <c r="BR35" s="274" t="s">
        <v>2666</v>
      </c>
      <c r="BW35" s="274">
        <v>40235</v>
      </c>
      <c r="BX35" s="274" t="s">
        <v>2821</v>
      </c>
      <c r="BY35" s="274" t="s">
        <v>1968</v>
      </c>
      <c r="CA35" s="274">
        <v>0</v>
      </c>
      <c r="CC35" s="274" t="s">
        <v>1968</v>
      </c>
      <c r="CE35" s="274" t="s">
        <v>1968</v>
      </c>
      <c r="CF35" s="274" t="s">
        <v>2739</v>
      </c>
      <c r="CG35" s="274" t="s">
        <v>1968</v>
      </c>
      <c r="CI35" s="274" t="s">
        <v>1968</v>
      </c>
      <c r="CN35" s="274">
        <v>2</v>
      </c>
      <c r="CO35" s="274" t="s">
        <v>1968</v>
      </c>
      <c r="CT35" s="275">
        <v>0</v>
      </c>
      <c r="CU35" s="274" t="s">
        <v>1968</v>
      </c>
      <c r="CV35" s="275">
        <v>0</v>
      </c>
      <c r="CY35" s="274" t="s">
        <v>2662</v>
      </c>
      <c r="CZ35" s="274">
        <v>676493</v>
      </c>
      <c r="DA35" s="274">
        <v>6209566</v>
      </c>
      <c r="DB35" s="274" t="s">
        <v>2666</v>
      </c>
      <c r="DC35" s="275">
        <v>0</v>
      </c>
      <c r="DG35" s="274">
        <v>0</v>
      </c>
      <c r="DH35" s="274" t="s">
        <v>2822</v>
      </c>
      <c r="DI35" s="274">
        <v>0</v>
      </c>
      <c r="DJ35" s="274" t="s">
        <v>2664</v>
      </c>
      <c r="DK35" s="279">
        <v>37846</v>
      </c>
      <c r="DL35" s="279">
        <v>40546</v>
      </c>
      <c r="DN35" s="274" t="s">
        <v>2029</v>
      </c>
      <c r="DO35" s="274" t="s">
        <v>2689</v>
      </c>
      <c r="DR35" s="278">
        <v>0</v>
      </c>
    </row>
    <row r="36" spans="1:122" x14ac:dyDescent="0.25">
      <c r="A36" s="283">
        <v>11802</v>
      </c>
      <c r="B36" s="274">
        <v>60910</v>
      </c>
      <c r="C36" s="274" t="s">
        <v>1393</v>
      </c>
      <c r="D36" s="279">
        <v>18264</v>
      </c>
      <c r="E36" s="274" t="s">
        <v>2662</v>
      </c>
      <c r="F36" s="274" t="s">
        <v>2663</v>
      </c>
      <c r="G36" s="274">
        <v>50734</v>
      </c>
      <c r="H36" s="274">
        <v>11802</v>
      </c>
      <c r="I36" s="274">
        <v>0</v>
      </c>
      <c r="J36" s="274" t="s">
        <v>2074</v>
      </c>
      <c r="K36" s="275">
        <v>0</v>
      </c>
      <c r="L36" s="274">
        <v>8277</v>
      </c>
      <c r="M36" s="274" t="s">
        <v>2823</v>
      </c>
      <c r="N36" s="275">
        <v>0</v>
      </c>
      <c r="R36" s="274" t="s">
        <v>2664</v>
      </c>
      <c r="T36" s="274" t="s">
        <v>2665</v>
      </c>
      <c r="U36" s="274" t="s">
        <v>1967</v>
      </c>
      <c r="Z36" s="274" t="s">
        <v>2666</v>
      </c>
      <c r="AA36" s="274" t="s">
        <v>2666</v>
      </c>
      <c r="AB36" s="274" t="s">
        <v>2666</v>
      </c>
      <c r="AE36" s="279">
        <v>37846</v>
      </c>
      <c r="AF36" s="275">
        <v>0</v>
      </c>
      <c r="AG36" s="275">
        <v>0</v>
      </c>
      <c r="AI36" s="274" t="s">
        <v>2716</v>
      </c>
      <c r="AJ36" s="274" t="s">
        <v>2664</v>
      </c>
      <c r="AK36" s="274" t="s">
        <v>8</v>
      </c>
      <c r="AL36" s="274">
        <v>0</v>
      </c>
      <c r="AM36" s="275">
        <v>0</v>
      </c>
      <c r="AO36" s="274" t="s">
        <v>1412</v>
      </c>
      <c r="AQ36" s="275">
        <v>0</v>
      </c>
      <c r="AR36" s="275">
        <v>0</v>
      </c>
      <c r="AW36" s="277">
        <v>0</v>
      </c>
      <c r="AZ36" s="274" t="s">
        <v>2668</v>
      </c>
      <c r="BA36" s="274" t="s">
        <v>2669</v>
      </c>
      <c r="BD36" s="274" t="s">
        <v>2781</v>
      </c>
      <c r="BE36" s="274" t="s">
        <v>2824</v>
      </c>
      <c r="BF36" s="274" t="s">
        <v>2763</v>
      </c>
      <c r="BG36" s="274" t="s">
        <v>2666</v>
      </c>
      <c r="BL36" s="277">
        <v>0</v>
      </c>
      <c r="BQ36" s="274" t="s">
        <v>2666</v>
      </c>
      <c r="BR36" s="274" t="s">
        <v>2666</v>
      </c>
      <c r="BW36" s="274">
        <v>53404</v>
      </c>
      <c r="BX36" s="274" t="s">
        <v>2825</v>
      </c>
      <c r="CA36" s="274">
        <v>0</v>
      </c>
      <c r="CF36" s="274" t="s">
        <v>2722</v>
      </c>
      <c r="CN36" s="274">
        <v>1</v>
      </c>
      <c r="CT36" s="275">
        <v>0</v>
      </c>
      <c r="CV36" s="275">
        <v>0</v>
      </c>
      <c r="CW36" s="274" t="s">
        <v>2664</v>
      </c>
      <c r="CY36" s="274" t="s">
        <v>2662</v>
      </c>
      <c r="CZ36" s="274">
        <v>651338</v>
      </c>
      <c r="DA36" s="274">
        <v>6194168</v>
      </c>
      <c r="DC36" s="275">
        <v>0</v>
      </c>
      <c r="DG36" s="274">
        <v>0</v>
      </c>
      <c r="DI36" s="274">
        <v>0</v>
      </c>
      <c r="DJ36" s="274" t="s">
        <v>2664</v>
      </c>
      <c r="DK36" s="279">
        <v>37846</v>
      </c>
      <c r="DL36" s="279">
        <v>39577</v>
      </c>
      <c r="DN36" s="274" t="s">
        <v>2029</v>
      </c>
      <c r="DO36" s="274" t="s">
        <v>2678</v>
      </c>
      <c r="DR36" s="278">
        <v>0</v>
      </c>
    </row>
    <row r="37" spans="1:122" x14ac:dyDescent="0.25">
      <c r="A37" s="283">
        <v>11864</v>
      </c>
      <c r="B37" s="274">
        <v>60911</v>
      </c>
      <c r="C37" s="274" t="s">
        <v>1393</v>
      </c>
      <c r="D37" s="279">
        <v>18264</v>
      </c>
      <c r="E37" s="274" t="s">
        <v>2662</v>
      </c>
      <c r="F37" s="274" t="s">
        <v>2663</v>
      </c>
      <c r="G37" s="274">
        <v>50740</v>
      </c>
      <c r="H37" s="274">
        <v>11864</v>
      </c>
      <c r="I37" s="274">
        <v>0</v>
      </c>
      <c r="J37" s="274" t="s">
        <v>2074</v>
      </c>
      <c r="K37" s="275">
        <v>0</v>
      </c>
      <c r="L37" s="274">
        <v>8282</v>
      </c>
      <c r="M37" s="274" t="s">
        <v>1460</v>
      </c>
      <c r="N37" s="275">
        <v>0</v>
      </c>
      <c r="R37" s="274" t="s">
        <v>2664</v>
      </c>
      <c r="T37" s="274" t="s">
        <v>2757</v>
      </c>
      <c r="U37" s="274" t="s">
        <v>1973</v>
      </c>
      <c r="Z37" s="274" t="s">
        <v>2666</v>
      </c>
      <c r="AA37" s="274" t="s">
        <v>2666</v>
      </c>
      <c r="AB37" s="274" t="s">
        <v>2666</v>
      </c>
      <c r="AE37" s="279">
        <v>37846</v>
      </c>
      <c r="AF37" s="275">
        <v>20</v>
      </c>
      <c r="AG37" s="275">
        <v>0</v>
      </c>
      <c r="AI37" s="274" t="s">
        <v>2716</v>
      </c>
      <c r="AJ37" s="274" t="s">
        <v>2664</v>
      </c>
      <c r="AK37" s="274" t="s">
        <v>8</v>
      </c>
      <c r="AL37" s="274">
        <v>0</v>
      </c>
      <c r="AM37" s="275">
        <v>0</v>
      </c>
      <c r="AQ37" s="275">
        <v>0</v>
      </c>
      <c r="AR37" s="275">
        <v>0</v>
      </c>
      <c r="AW37" s="277">
        <v>0</v>
      </c>
      <c r="AZ37" s="274" t="s">
        <v>2668</v>
      </c>
      <c r="BA37" s="274" t="s">
        <v>2669</v>
      </c>
      <c r="BD37" s="274" t="s">
        <v>2670</v>
      </c>
      <c r="BE37" s="274" t="s">
        <v>2729</v>
      </c>
      <c r="BF37" s="274" t="s">
        <v>2763</v>
      </c>
      <c r="BG37" s="274" t="s">
        <v>2673</v>
      </c>
      <c r="BL37" s="277">
        <v>0</v>
      </c>
      <c r="BQ37" s="274" t="s">
        <v>2666</v>
      </c>
      <c r="BR37" s="274" t="s">
        <v>2666</v>
      </c>
      <c r="BW37" s="274">
        <v>37768</v>
      </c>
      <c r="BX37" s="274" t="s">
        <v>2826</v>
      </c>
      <c r="CA37" s="274">
        <v>0</v>
      </c>
      <c r="CF37" s="274" t="s">
        <v>2739</v>
      </c>
      <c r="CN37" s="274">
        <v>1</v>
      </c>
      <c r="CT37" s="275">
        <v>0</v>
      </c>
      <c r="CV37" s="275">
        <v>0</v>
      </c>
      <c r="CW37" s="274" t="s">
        <v>2664</v>
      </c>
      <c r="CY37" s="274" t="s">
        <v>2662</v>
      </c>
      <c r="CZ37" s="274">
        <v>657473</v>
      </c>
      <c r="DA37" s="274">
        <v>6195067</v>
      </c>
      <c r="DC37" s="275">
        <v>16</v>
      </c>
      <c r="DG37" s="274">
        <v>0</v>
      </c>
      <c r="DI37" s="274">
        <v>0</v>
      </c>
      <c r="DJ37" s="274" t="s">
        <v>2664</v>
      </c>
      <c r="DK37" s="279">
        <v>37846</v>
      </c>
      <c r="DL37" s="279">
        <v>39577</v>
      </c>
      <c r="DN37" s="274" t="s">
        <v>2029</v>
      </c>
      <c r="DO37" s="274" t="s">
        <v>2678</v>
      </c>
      <c r="DR37" s="278">
        <v>0</v>
      </c>
    </row>
    <row r="38" spans="1:122" x14ac:dyDescent="0.25">
      <c r="A38" s="283">
        <v>45782</v>
      </c>
      <c r="B38" s="274">
        <v>60917</v>
      </c>
      <c r="C38" s="274" t="s">
        <v>1393</v>
      </c>
      <c r="D38" s="279">
        <v>29442</v>
      </c>
      <c r="E38" s="274" t="s">
        <v>2662</v>
      </c>
      <c r="F38" s="274" t="s">
        <v>2663</v>
      </c>
      <c r="G38" s="274">
        <v>50713</v>
      </c>
      <c r="H38" s="274">
        <v>45782</v>
      </c>
      <c r="I38" s="274">
        <v>0</v>
      </c>
      <c r="J38" s="274" t="s">
        <v>2074</v>
      </c>
      <c r="K38" s="275">
        <v>0</v>
      </c>
      <c r="L38" s="274">
        <v>8263</v>
      </c>
      <c r="M38" s="274" t="s">
        <v>1646</v>
      </c>
      <c r="N38" s="275">
        <v>0</v>
      </c>
      <c r="R38" s="274" t="s">
        <v>2664</v>
      </c>
      <c r="T38" s="274" t="s">
        <v>2665</v>
      </c>
      <c r="U38" s="274" t="s">
        <v>1967</v>
      </c>
      <c r="Z38" s="274" t="s">
        <v>2666</v>
      </c>
      <c r="AA38" s="274" t="s">
        <v>2666</v>
      </c>
      <c r="AB38" s="274" t="s">
        <v>2666</v>
      </c>
      <c r="AE38" s="279">
        <v>37846</v>
      </c>
      <c r="AF38" s="275">
        <v>111.5</v>
      </c>
      <c r="AG38" s="275">
        <v>0</v>
      </c>
      <c r="AI38" s="274" t="s">
        <v>2724</v>
      </c>
      <c r="AJ38" s="274" t="s">
        <v>2827</v>
      </c>
      <c r="AK38" s="274" t="s">
        <v>2828</v>
      </c>
      <c r="AL38" s="274">
        <v>0</v>
      </c>
      <c r="AM38" s="275">
        <v>0</v>
      </c>
      <c r="AN38" s="274" t="s">
        <v>1969</v>
      </c>
      <c r="AQ38" s="275">
        <v>0</v>
      </c>
      <c r="AR38" s="275">
        <v>0</v>
      </c>
      <c r="AW38" s="277">
        <v>0</v>
      </c>
      <c r="AZ38" s="274" t="s">
        <v>2668</v>
      </c>
      <c r="BA38" s="274" t="s">
        <v>2669</v>
      </c>
      <c r="BD38" s="274" t="s">
        <v>2781</v>
      </c>
      <c r="BE38" s="274" t="s">
        <v>2829</v>
      </c>
      <c r="BF38" s="274" t="s">
        <v>2763</v>
      </c>
      <c r="BG38" s="274" t="s">
        <v>2797</v>
      </c>
      <c r="BL38" s="277">
        <v>0</v>
      </c>
      <c r="BQ38" s="274" t="s">
        <v>2666</v>
      </c>
      <c r="BR38" s="274" t="s">
        <v>2666</v>
      </c>
      <c r="BW38" s="274">
        <v>18262</v>
      </c>
      <c r="BX38" s="274" t="s">
        <v>2830</v>
      </c>
      <c r="CA38" s="274">
        <v>0</v>
      </c>
      <c r="CF38" s="274" t="s">
        <v>2706</v>
      </c>
      <c r="CN38" s="274">
        <v>2</v>
      </c>
      <c r="CT38" s="275">
        <v>0</v>
      </c>
      <c r="CV38" s="275">
        <v>0</v>
      </c>
      <c r="CW38" s="274" t="s">
        <v>2664</v>
      </c>
      <c r="CY38" s="274" t="s">
        <v>2662</v>
      </c>
      <c r="CZ38" s="274">
        <v>649674</v>
      </c>
      <c r="DA38" s="274">
        <v>6194913</v>
      </c>
      <c r="DC38" s="275">
        <v>40</v>
      </c>
      <c r="DG38" s="274">
        <v>0</v>
      </c>
      <c r="DI38" s="274">
        <v>0</v>
      </c>
      <c r="DJ38" s="274" t="s">
        <v>2664</v>
      </c>
      <c r="DK38" s="279">
        <v>37846</v>
      </c>
      <c r="DL38" s="279">
        <v>39577</v>
      </c>
      <c r="DN38" s="274" t="s">
        <v>2029</v>
      </c>
      <c r="DO38" s="274" t="s">
        <v>2678</v>
      </c>
      <c r="DP38" s="274" t="s">
        <v>2679</v>
      </c>
      <c r="DQ38" s="274" t="s">
        <v>2680</v>
      </c>
      <c r="DR38" s="278">
        <v>1.5</v>
      </c>
    </row>
    <row r="39" spans="1:122" x14ac:dyDescent="0.25">
      <c r="A39" s="283">
        <v>15952</v>
      </c>
      <c r="B39" s="274">
        <v>60918</v>
      </c>
      <c r="C39" s="274" t="s">
        <v>1395</v>
      </c>
      <c r="D39" s="279">
        <v>21551</v>
      </c>
      <c r="E39" s="274" t="s">
        <v>2662</v>
      </c>
      <c r="F39" s="274" t="s">
        <v>2663</v>
      </c>
      <c r="G39" s="274">
        <v>50718</v>
      </c>
      <c r="H39" s="274">
        <v>15952</v>
      </c>
      <c r="I39" s="274">
        <v>0</v>
      </c>
      <c r="J39" s="274" t="s">
        <v>1966</v>
      </c>
      <c r="K39" s="275">
        <v>0</v>
      </c>
      <c r="L39" s="274">
        <v>8266</v>
      </c>
      <c r="M39" s="274" t="s">
        <v>1442</v>
      </c>
      <c r="N39" s="275">
        <v>36</v>
      </c>
      <c r="R39" s="274" t="s">
        <v>2664</v>
      </c>
      <c r="T39" s="274" t="s">
        <v>2762</v>
      </c>
      <c r="U39" s="274" t="s">
        <v>1409</v>
      </c>
      <c r="Z39" s="274" t="s">
        <v>2666</v>
      </c>
      <c r="AA39" s="274" t="s">
        <v>2666</v>
      </c>
      <c r="AB39" s="274" t="s">
        <v>2666</v>
      </c>
      <c r="AE39" s="279">
        <v>37846</v>
      </c>
      <c r="AF39" s="275">
        <v>38</v>
      </c>
      <c r="AG39" s="275">
        <v>0</v>
      </c>
      <c r="AI39" s="274" t="s">
        <v>2716</v>
      </c>
      <c r="AJ39" s="274" t="s">
        <v>2664</v>
      </c>
      <c r="AK39" s="274" t="s">
        <v>8</v>
      </c>
      <c r="AL39" s="274">
        <v>0</v>
      </c>
      <c r="AM39" s="275">
        <v>0</v>
      </c>
      <c r="AQ39" s="275">
        <v>0</v>
      </c>
      <c r="AR39" s="275">
        <v>0</v>
      </c>
      <c r="AW39" s="277">
        <v>0</v>
      </c>
      <c r="AZ39" s="274" t="s">
        <v>2668</v>
      </c>
      <c r="BA39" s="274" t="s">
        <v>2669</v>
      </c>
      <c r="BD39" s="274" t="s">
        <v>2781</v>
      </c>
      <c r="BE39" s="274" t="s">
        <v>2704</v>
      </c>
      <c r="BF39" s="274" t="s">
        <v>2763</v>
      </c>
      <c r="BG39" s="274" t="s">
        <v>2694</v>
      </c>
      <c r="BL39" s="277">
        <v>0</v>
      </c>
      <c r="BQ39" s="274" t="s">
        <v>2666</v>
      </c>
      <c r="BR39" s="274" t="s">
        <v>2666</v>
      </c>
      <c r="BW39" s="274">
        <v>25463</v>
      </c>
      <c r="BX39" s="274" t="s">
        <v>2831</v>
      </c>
      <c r="CA39" s="274">
        <v>0</v>
      </c>
      <c r="CF39" s="274" t="s">
        <v>2749</v>
      </c>
      <c r="CN39" s="274">
        <v>2</v>
      </c>
      <c r="CT39" s="275">
        <v>0</v>
      </c>
      <c r="CV39" s="275">
        <v>0</v>
      </c>
      <c r="CW39" s="274" t="s">
        <v>2664</v>
      </c>
      <c r="CY39" s="274" t="s">
        <v>2662</v>
      </c>
      <c r="CZ39" s="274">
        <v>652948</v>
      </c>
      <c r="DA39" s="274">
        <v>6189148</v>
      </c>
      <c r="DC39" s="275">
        <v>12</v>
      </c>
      <c r="DG39" s="274">
        <v>0</v>
      </c>
      <c r="DI39" s="274">
        <v>0</v>
      </c>
      <c r="DJ39" s="274" t="s">
        <v>2677</v>
      </c>
      <c r="DK39" s="279">
        <v>37846</v>
      </c>
      <c r="DL39" s="279">
        <v>39577</v>
      </c>
      <c r="DN39" s="274" t="s">
        <v>2029</v>
      </c>
      <c r="DO39" s="274" t="s">
        <v>2678</v>
      </c>
      <c r="DR39" s="278">
        <v>0</v>
      </c>
    </row>
    <row r="40" spans="1:122" x14ac:dyDescent="0.25">
      <c r="A40" s="283">
        <v>48511</v>
      </c>
      <c r="B40" s="274">
        <v>60920</v>
      </c>
      <c r="C40" s="274" t="s">
        <v>1395</v>
      </c>
      <c r="D40" s="279">
        <v>29774</v>
      </c>
      <c r="E40" s="274" t="s">
        <v>2662</v>
      </c>
      <c r="F40" s="274" t="s">
        <v>2663</v>
      </c>
      <c r="G40" s="274">
        <v>50664</v>
      </c>
      <c r="H40" s="274">
        <v>48511</v>
      </c>
      <c r="I40" s="274">
        <v>0</v>
      </c>
      <c r="J40" s="274" t="s">
        <v>1966</v>
      </c>
      <c r="K40" s="275">
        <v>0</v>
      </c>
      <c r="L40" s="274">
        <v>8220</v>
      </c>
      <c r="M40" s="274" t="s">
        <v>1484</v>
      </c>
      <c r="N40" s="275">
        <v>45</v>
      </c>
      <c r="R40" s="274" t="s">
        <v>2664</v>
      </c>
      <c r="T40" s="274" t="s">
        <v>2664</v>
      </c>
      <c r="U40" s="274" t="s">
        <v>2715</v>
      </c>
      <c r="Z40" s="274" t="s">
        <v>2666</v>
      </c>
      <c r="AA40" s="274" t="s">
        <v>2666</v>
      </c>
      <c r="AB40" s="274" t="s">
        <v>2666</v>
      </c>
      <c r="AE40" s="279">
        <v>37846</v>
      </c>
      <c r="AF40" s="275">
        <v>90</v>
      </c>
      <c r="AG40" s="275">
        <v>0</v>
      </c>
      <c r="AI40" s="274" t="s">
        <v>2667</v>
      </c>
      <c r="AJ40" s="274" t="s">
        <v>2832</v>
      </c>
      <c r="AK40" s="274" t="s">
        <v>2833</v>
      </c>
      <c r="AL40" s="274">
        <v>0</v>
      </c>
      <c r="AM40" s="275">
        <v>0</v>
      </c>
      <c r="AO40" s="274" t="s">
        <v>1649</v>
      </c>
      <c r="AP40" s="274" t="s">
        <v>1968</v>
      </c>
      <c r="AQ40" s="275">
        <v>0</v>
      </c>
      <c r="AR40" s="275">
        <v>0</v>
      </c>
      <c r="AS40" s="274" t="s">
        <v>1968</v>
      </c>
      <c r="AW40" s="277">
        <v>0</v>
      </c>
      <c r="AZ40" s="274" t="s">
        <v>2668</v>
      </c>
      <c r="BA40" s="274" t="s">
        <v>2669</v>
      </c>
      <c r="BD40" s="274" t="s">
        <v>2725</v>
      </c>
      <c r="BE40" s="274" t="s">
        <v>2834</v>
      </c>
      <c r="BF40" s="274" t="s">
        <v>2763</v>
      </c>
      <c r="BG40" s="274" t="s">
        <v>2703</v>
      </c>
      <c r="BH40" s="274" t="s">
        <v>1968</v>
      </c>
      <c r="BL40" s="277">
        <v>0</v>
      </c>
      <c r="BQ40" s="274" t="s">
        <v>2666</v>
      </c>
      <c r="BR40" s="274" t="s">
        <v>2666</v>
      </c>
      <c r="BW40" s="274">
        <v>52016</v>
      </c>
      <c r="BX40" s="274" t="s">
        <v>2835</v>
      </c>
      <c r="BY40" s="274" t="s">
        <v>1968</v>
      </c>
      <c r="CA40" s="274">
        <v>14604248</v>
      </c>
      <c r="CC40" s="274" t="s">
        <v>1968</v>
      </c>
      <c r="CE40" s="274" t="s">
        <v>1968</v>
      </c>
      <c r="CF40" s="274" t="s">
        <v>2706</v>
      </c>
      <c r="CG40" s="274" t="s">
        <v>1968</v>
      </c>
      <c r="CI40" s="274" t="s">
        <v>1968</v>
      </c>
      <c r="CN40" s="274">
        <v>3</v>
      </c>
      <c r="CO40" s="274" t="s">
        <v>1968</v>
      </c>
      <c r="CP40" s="274" t="s">
        <v>2836</v>
      </c>
      <c r="CT40" s="275">
        <v>0</v>
      </c>
      <c r="CU40" s="274" t="s">
        <v>1968</v>
      </c>
      <c r="CV40" s="275">
        <v>0</v>
      </c>
      <c r="CY40" s="274" t="s">
        <v>2662</v>
      </c>
      <c r="CZ40" s="274">
        <v>625969</v>
      </c>
      <c r="DA40" s="274">
        <v>6188256</v>
      </c>
      <c r="DB40" s="274" t="s">
        <v>2666</v>
      </c>
      <c r="DC40" s="275">
        <v>0</v>
      </c>
      <c r="DG40" s="274">
        <v>0</v>
      </c>
      <c r="DI40" s="274">
        <v>0</v>
      </c>
      <c r="DJ40" s="274" t="s">
        <v>2677</v>
      </c>
      <c r="DK40" s="279">
        <v>37846</v>
      </c>
      <c r="DL40" s="279">
        <v>40794</v>
      </c>
      <c r="DN40" s="274" t="s">
        <v>2029</v>
      </c>
      <c r="DO40" s="274" t="s">
        <v>2689</v>
      </c>
      <c r="DP40" s="274" t="s">
        <v>2679</v>
      </c>
      <c r="DQ40" s="274" t="s">
        <v>2680</v>
      </c>
      <c r="DR40" s="278">
        <v>6</v>
      </c>
    </row>
    <row r="41" spans="1:122" x14ac:dyDescent="0.25">
      <c r="A41" s="283">
        <v>17368</v>
      </c>
      <c r="B41" s="274">
        <v>61053</v>
      </c>
      <c r="C41" s="274" t="s">
        <v>1395</v>
      </c>
      <c r="D41" s="279">
        <v>22647</v>
      </c>
      <c r="E41" s="274" t="s">
        <v>2662</v>
      </c>
      <c r="F41" s="274" t="s">
        <v>2663</v>
      </c>
      <c r="G41" s="274">
        <v>50523</v>
      </c>
      <c r="H41" s="274">
        <v>17368</v>
      </c>
      <c r="I41" s="274">
        <v>0</v>
      </c>
      <c r="J41" s="274" t="s">
        <v>2074</v>
      </c>
      <c r="K41" s="275">
        <v>1</v>
      </c>
      <c r="L41" s="274">
        <v>8036</v>
      </c>
      <c r="M41" s="274" t="s">
        <v>1510</v>
      </c>
      <c r="N41" s="275">
        <v>0</v>
      </c>
      <c r="P41" s="274" t="s">
        <v>1969</v>
      </c>
      <c r="R41" s="274" t="s">
        <v>2664</v>
      </c>
      <c r="T41" s="274" t="s">
        <v>2665</v>
      </c>
      <c r="U41" s="274" t="s">
        <v>1967</v>
      </c>
      <c r="Z41" s="274" t="s">
        <v>2666</v>
      </c>
      <c r="AA41" s="274" t="s">
        <v>2666</v>
      </c>
      <c r="AB41" s="274" t="s">
        <v>2666</v>
      </c>
      <c r="AE41" s="279">
        <v>37846</v>
      </c>
      <c r="AF41" s="275">
        <v>250</v>
      </c>
      <c r="AG41" s="275">
        <v>0</v>
      </c>
      <c r="AH41" s="274" t="s">
        <v>1511</v>
      </c>
      <c r="AI41" s="274" t="s">
        <v>2724</v>
      </c>
      <c r="AJ41" s="274" t="s">
        <v>2837</v>
      </c>
      <c r="AK41" s="274" t="s">
        <v>2838</v>
      </c>
      <c r="AL41" s="274">
        <v>0</v>
      </c>
      <c r="AM41" s="275">
        <v>0</v>
      </c>
      <c r="AO41" s="274" t="s">
        <v>1512</v>
      </c>
      <c r="AP41" s="274" t="s">
        <v>1968</v>
      </c>
      <c r="AQ41" s="275">
        <v>0</v>
      </c>
      <c r="AR41" s="275">
        <v>0</v>
      </c>
      <c r="AS41" s="274" t="s">
        <v>1968</v>
      </c>
      <c r="AW41" s="277">
        <v>0</v>
      </c>
      <c r="AZ41" s="274" t="s">
        <v>2668</v>
      </c>
      <c r="BA41" s="274" t="s">
        <v>2669</v>
      </c>
      <c r="BE41" s="274" t="s">
        <v>2824</v>
      </c>
      <c r="BF41" s="274" t="s">
        <v>2752</v>
      </c>
      <c r="BG41" s="274" t="s">
        <v>2797</v>
      </c>
      <c r="BH41" s="274" t="s">
        <v>1968</v>
      </c>
      <c r="BL41" s="277">
        <v>0</v>
      </c>
      <c r="BQ41" s="274" t="s">
        <v>2666</v>
      </c>
      <c r="BR41" s="274" t="s">
        <v>2666</v>
      </c>
      <c r="BW41" s="274">
        <v>36002</v>
      </c>
      <c r="BX41" s="274" t="s">
        <v>2839</v>
      </c>
      <c r="BY41" s="274" t="s">
        <v>1968</v>
      </c>
      <c r="CA41" s="274">
        <v>0</v>
      </c>
      <c r="CC41" s="274" t="s">
        <v>1968</v>
      </c>
      <c r="CE41" s="274" t="s">
        <v>1968</v>
      </c>
      <c r="CF41" s="274" t="s">
        <v>2749</v>
      </c>
      <c r="CG41" s="274" t="s">
        <v>1968</v>
      </c>
      <c r="CI41" s="274" t="s">
        <v>1968</v>
      </c>
      <c r="CN41" s="274">
        <v>1</v>
      </c>
      <c r="CO41" s="274" t="s">
        <v>1968</v>
      </c>
      <c r="CP41" s="274" t="s">
        <v>2840</v>
      </c>
      <c r="CQ41" s="274" t="s">
        <v>1968</v>
      </c>
      <c r="CT41" s="275">
        <v>0</v>
      </c>
      <c r="CU41" s="274" t="s">
        <v>1968</v>
      </c>
      <c r="CV41" s="275">
        <v>0</v>
      </c>
      <c r="CY41" s="274" t="s">
        <v>2662</v>
      </c>
      <c r="CZ41" s="274">
        <v>685460</v>
      </c>
      <c r="DA41" s="274">
        <v>6157449</v>
      </c>
      <c r="DB41" s="274" t="s">
        <v>2666</v>
      </c>
      <c r="DC41" s="275">
        <v>0</v>
      </c>
      <c r="DF41" s="274" t="s">
        <v>1968</v>
      </c>
      <c r="DG41" s="274">
        <v>0</v>
      </c>
      <c r="DI41" s="274">
        <v>0</v>
      </c>
      <c r="DJ41" s="274" t="s">
        <v>2677</v>
      </c>
      <c r="DK41" s="279">
        <v>37846</v>
      </c>
      <c r="DL41" s="279">
        <v>40547</v>
      </c>
      <c r="DN41" s="274" t="s">
        <v>2029</v>
      </c>
      <c r="DO41" s="274" t="s">
        <v>2689</v>
      </c>
      <c r="DP41" s="274" t="s">
        <v>2679</v>
      </c>
      <c r="DQ41" s="274" t="s">
        <v>2680</v>
      </c>
      <c r="DR41" s="278">
        <v>1</v>
      </c>
    </row>
    <row r="42" spans="1:122" x14ac:dyDescent="0.25">
      <c r="A42" s="283">
        <v>59192</v>
      </c>
      <c r="B42" s="274">
        <v>71137</v>
      </c>
      <c r="C42" s="274" t="s">
        <v>1395</v>
      </c>
      <c r="D42" s="279">
        <v>32849</v>
      </c>
      <c r="E42" s="274" t="s">
        <v>2662</v>
      </c>
      <c r="F42" s="274" t="s">
        <v>2663</v>
      </c>
      <c r="G42" s="274">
        <v>61585</v>
      </c>
      <c r="H42" s="274">
        <v>59192</v>
      </c>
      <c r="I42" s="274">
        <v>0</v>
      </c>
      <c r="J42" s="274" t="s">
        <v>2074</v>
      </c>
      <c r="K42" s="275">
        <v>0</v>
      </c>
      <c r="L42" s="274">
        <v>8161</v>
      </c>
      <c r="M42" s="274" t="s">
        <v>1676</v>
      </c>
      <c r="N42" s="275">
        <v>0</v>
      </c>
      <c r="R42" s="274" t="s">
        <v>2664</v>
      </c>
      <c r="T42" s="274" t="s">
        <v>2665</v>
      </c>
      <c r="U42" s="274" t="s">
        <v>1967</v>
      </c>
      <c r="Z42" s="274" t="s">
        <v>2666</v>
      </c>
      <c r="AA42" s="274" t="s">
        <v>2666</v>
      </c>
      <c r="AB42" s="274" t="s">
        <v>2666</v>
      </c>
      <c r="AE42" s="279">
        <v>37846</v>
      </c>
      <c r="AF42" s="275">
        <v>330</v>
      </c>
      <c r="AG42" s="275">
        <v>0</v>
      </c>
      <c r="AI42" s="274" t="s">
        <v>2667</v>
      </c>
      <c r="AJ42" s="274" t="s">
        <v>2812</v>
      </c>
      <c r="AK42" s="274" t="s">
        <v>2813</v>
      </c>
      <c r="AL42" s="274">
        <v>0</v>
      </c>
      <c r="AM42" s="275">
        <v>0</v>
      </c>
      <c r="AQ42" s="275">
        <v>0</v>
      </c>
      <c r="AR42" s="275">
        <v>0</v>
      </c>
      <c r="AW42" s="277">
        <v>0</v>
      </c>
      <c r="AZ42" s="274" t="s">
        <v>2668</v>
      </c>
      <c r="BA42" s="274" t="s">
        <v>2669</v>
      </c>
      <c r="BD42" s="274" t="s">
        <v>2692</v>
      </c>
      <c r="BE42" s="274" t="s">
        <v>2684</v>
      </c>
      <c r="BF42" s="274" t="s">
        <v>2672</v>
      </c>
      <c r="BG42" s="274" t="s">
        <v>2703</v>
      </c>
      <c r="BL42" s="277">
        <v>0</v>
      </c>
      <c r="BQ42" s="274" t="s">
        <v>2666</v>
      </c>
      <c r="BR42" s="274" t="s">
        <v>2666</v>
      </c>
      <c r="BW42" s="274">
        <v>53724</v>
      </c>
      <c r="BX42" s="274" t="s">
        <v>2841</v>
      </c>
      <c r="CA42" s="274">
        <v>0</v>
      </c>
      <c r="CE42" s="274" t="s">
        <v>1969</v>
      </c>
      <c r="CN42" s="274">
        <v>2</v>
      </c>
      <c r="CP42" s="274" t="s">
        <v>2675</v>
      </c>
      <c r="CS42" s="274" t="s">
        <v>2842</v>
      </c>
      <c r="CT42" s="275">
        <v>0</v>
      </c>
      <c r="CV42" s="275">
        <v>0</v>
      </c>
      <c r="CW42" s="274" t="s">
        <v>2664</v>
      </c>
      <c r="CY42" s="274" t="s">
        <v>2662</v>
      </c>
      <c r="CZ42" s="274">
        <v>647727</v>
      </c>
      <c r="DA42" s="274">
        <v>6183006</v>
      </c>
      <c r="DC42" s="275">
        <v>75</v>
      </c>
      <c r="DG42" s="274">
        <v>0</v>
      </c>
      <c r="DI42" s="274">
        <v>0</v>
      </c>
      <c r="DJ42" s="274" t="s">
        <v>2677</v>
      </c>
      <c r="DK42" s="279">
        <v>37846</v>
      </c>
      <c r="DL42" s="279">
        <v>39577</v>
      </c>
      <c r="DN42" s="274" t="s">
        <v>2029</v>
      </c>
      <c r="DO42" s="274" t="s">
        <v>2678</v>
      </c>
      <c r="DP42" s="274" t="s">
        <v>2679</v>
      </c>
      <c r="DQ42" s="274" t="s">
        <v>2680</v>
      </c>
      <c r="DR42" s="278">
        <v>50</v>
      </c>
    </row>
    <row r="43" spans="1:122" x14ac:dyDescent="0.25">
      <c r="A43" s="283">
        <v>57708</v>
      </c>
      <c r="B43" s="274">
        <v>71270</v>
      </c>
      <c r="C43" s="274" t="s">
        <v>1393</v>
      </c>
      <c r="D43" s="279">
        <v>32092</v>
      </c>
      <c r="E43" s="274" t="s">
        <v>2662</v>
      </c>
      <c r="F43" s="274" t="s">
        <v>2663</v>
      </c>
      <c r="G43" s="274">
        <v>58145</v>
      </c>
      <c r="H43" s="274">
        <v>57708</v>
      </c>
      <c r="I43" s="274">
        <v>0</v>
      </c>
      <c r="J43" s="274" t="s">
        <v>2074</v>
      </c>
      <c r="K43" s="275">
        <v>0</v>
      </c>
      <c r="L43" s="274">
        <v>8221</v>
      </c>
      <c r="M43" s="274" t="s">
        <v>1661</v>
      </c>
      <c r="N43" s="275">
        <v>0</v>
      </c>
      <c r="R43" s="274" t="s">
        <v>2664</v>
      </c>
      <c r="T43" s="274" t="s">
        <v>2664</v>
      </c>
      <c r="U43" s="274" t="s">
        <v>2715</v>
      </c>
      <c r="Z43" s="274" t="s">
        <v>2666</v>
      </c>
      <c r="AA43" s="274" t="s">
        <v>2666</v>
      </c>
      <c r="AB43" s="274" t="s">
        <v>2666</v>
      </c>
      <c r="AE43" s="279">
        <v>37846</v>
      </c>
      <c r="AF43" s="275">
        <v>73</v>
      </c>
      <c r="AG43" s="275">
        <v>0</v>
      </c>
      <c r="AI43" s="274" t="s">
        <v>2716</v>
      </c>
      <c r="AJ43" s="274" t="s">
        <v>2812</v>
      </c>
      <c r="AK43" s="274" t="s">
        <v>2813</v>
      </c>
      <c r="AL43" s="274">
        <v>0</v>
      </c>
      <c r="AM43" s="275">
        <v>0</v>
      </c>
      <c r="AQ43" s="275">
        <v>0</v>
      </c>
      <c r="AR43" s="275">
        <v>0</v>
      </c>
      <c r="AW43" s="277">
        <v>0</v>
      </c>
      <c r="AX43" s="274" t="s">
        <v>2843</v>
      </c>
      <c r="AZ43" s="274" t="s">
        <v>2668</v>
      </c>
      <c r="BA43" s="274" t="s">
        <v>2669</v>
      </c>
      <c r="BD43" s="274" t="s">
        <v>2728</v>
      </c>
      <c r="BE43" s="274" t="s">
        <v>2773</v>
      </c>
      <c r="BF43" s="274" t="s">
        <v>2763</v>
      </c>
      <c r="BG43" s="274" t="s">
        <v>2682</v>
      </c>
      <c r="BL43" s="277">
        <v>0</v>
      </c>
      <c r="BQ43" s="274" t="s">
        <v>2666</v>
      </c>
      <c r="BR43" s="274" t="s">
        <v>2666</v>
      </c>
      <c r="BW43" s="274">
        <v>50545</v>
      </c>
      <c r="BX43" s="274" t="s">
        <v>2844</v>
      </c>
      <c r="CA43" s="274">
        <v>0</v>
      </c>
      <c r="CF43" s="274" t="s">
        <v>2739</v>
      </c>
      <c r="CN43" s="274">
        <v>1</v>
      </c>
      <c r="CP43" s="274" t="s">
        <v>2845</v>
      </c>
      <c r="CT43" s="275">
        <v>0</v>
      </c>
      <c r="CV43" s="275">
        <v>0</v>
      </c>
      <c r="CW43" s="274" t="s">
        <v>2664</v>
      </c>
      <c r="CY43" s="274" t="s">
        <v>2662</v>
      </c>
      <c r="CZ43" s="274">
        <v>627704</v>
      </c>
      <c r="DA43" s="274">
        <v>6187188</v>
      </c>
      <c r="DC43" s="275">
        <v>0</v>
      </c>
      <c r="DG43" s="274">
        <v>0</v>
      </c>
      <c r="DI43" s="274">
        <v>0</v>
      </c>
      <c r="DJ43" s="274" t="s">
        <v>2664</v>
      </c>
      <c r="DK43" s="279">
        <v>37846</v>
      </c>
      <c r="DL43" s="279">
        <v>39577</v>
      </c>
      <c r="DN43" s="274" t="s">
        <v>2029</v>
      </c>
      <c r="DO43" s="274" t="s">
        <v>2678</v>
      </c>
      <c r="DR43" s="278">
        <v>0</v>
      </c>
    </row>
    <row r="44" spans="1:122" x14ac:dyDescent="0.25">
      <c r="A44" s="283">
        <v>30398</v>
      </c>
      <c r="B44" s="274">
        <v>73726</v>
      </c>
      <c r="C44" s="274" t="s">
        <v>1393</v>
      </c>
      <c r="D44" s="279">
        <v>27177</v>
      </c>
      <c r="E44" s="274" t="s">
        <v>2662</v>
      </c>
      <c r="F44" s="274" t="s">
        <v>2663</v>
      </c>
      <c r="G44" s="274">
        <v>50560</v>
      </c>
      <c r="H44" s="274">
        <v>30398</v>
      </c>
      <c r="I44" s="274">
        <v>0</v>
      </c>
      <c r="J44" s="274" t="s">
        <v>2074</v>
      </c>
      <c r="K44" s="275">
        <v>0</v>
      </c>
      <c r="L44" s="274">
        <v>8126</v>
      </c>
      <c r="M44" s="274" t="s">
        <v>1586</v>
      </c>
      <c r="N44" s="275">
        <v>0</v>
      </c>
      <c r="R44" s="274" t="s">
        <v>2664</v>
      </c>
      <c r="T44" s="274" t="s">
        <v>2664</v>
      </c>
      <c r="U44" s="274" t="s">
        <v>2715</v>
      </c>
      <c r="Z44" s="274" t="s">
        <v>2666</v>
      </c>
      <c r="AA44" s="274" t="s">
        <v>2666</v>
      </c>
      <c r="AB44" s="274" t="s">
        <v>2666</v>
      </c>
      <c r="AE44" s="279">
        <v>37846</v>
      </c>
      <c r="AF44" s="275">
        <v>200</v>
      </c>
      <c r="AG44" s="275">
        <v>0</v>
      </c>
      <c r="AI44" s="274" t="s">
        <v>2724</v>
      </c>
      <c r="AJ44" s="274" t="s">
        <v>2717</v>
      </c>
      <c r="AK44" s="274" t="s">
        <v>2718</v>
      </c>
      <c r="AL44" s="274">
        <v>0</v>
      </c>
      <c r="AM44" s="275">
        <v>0</v>
      </c>
      <c r="AQ44" s="275">
        <v>0</v>
      </c>
      <c r="AR44" s="275">
        <v>0</v>
      </c>
      <c r="AW44" s="277">
        <v>0</v>
      </c>
      <c r="AZ44" s="274" t="s">
        <v>2668</v>
      </c>
      <c r="BA44" s="274" t="s">
        <v>2669</v>
      </c>
      <c r="BD44" s="274" t="s">
        <v>2728</v>
      </c>
      <c r="BE44" s="274" t="s">
        <v>2704</v>
      </c>
      <c r="BF44" s="274" t="s">
        <v>2672</v>
      </c>
      <c r="BG44" s="274" t="s">
        <v>2673</v>
      </c>
      <c r="BL44" s="277">
        <v>0</v>
      </c>
      <c r="BQ44" s="274" t="s">
        <v>2666</v>
      </c>
      <c r="BR44" s="274" t="s">
        <v>2666</v>
      </c>
      <c r="BW44" s="274">
        <v>44485</v>
      </c>
      <c r="BX44" s="274" t="s">
        <v>2846</v>
      </c>
      <c r="CA44" s="274">
        <v>0</v>
      </c>
      <c r="CF44" s="274" t="s">
        <v>2706</v>
      </c>
      <c r="CN44" s="274">
        <v>1</v>
      </c>
      <c r="CP44" s="274" t="s">
        <v>2713</v>
      </c>
      <c r="CT44" s="275">
        <v>0</v>
      </c>
      <c r="CV44" s="275">
        <v>0</v>
      </c>
      <c r="CW44" s="274" t="s">
        <v>2664</v>
      </c>
      <c r="CY44" s="274" t="s">
        <v>2662</v>
      </c>
      <c r="CZ44" s="274">
        <v>634249</v>
      </c>
      <c r="DA44" s="274">
        <v>6178097</v>
      </c>
      <c r="DC44" s="275">
        <v>0</v>
      </c>
      <c r="DG44" s="274">
        <v>0</v>
      </c>
      <c r="DI44" s="274">
        <v>0</v>
      </c>
      <c r="DJ44" s="274" t="s">
        <v>2664</v>
      </c>
      <c r="DK44" s="279">
        <v>37846</v>
      </c>
      <c r="DL44" s="279">
        <v>39577</v>
      </c>
      <c r="DN44" s="274" t="s">
        <v>2029</v>
      </c>
      <c r="DO44" s="274" t="s">
        <v>2678</v>
      </c>
      <c r="DP44" s="274" t="s">
        <v>2679</v>
      </c>
      <c r="DQ44" s="274" t="s">
        <v>2680</v>
      </c>
      <c r="DR44" s="278">
        <v>15</v>
      </c>
    </row>
    <row r="45" spans="1:122" x14ac:dyDescent="0.25">
      <c r="A45" s="283">
        <v>80254</v>
      </c>
      <c r="B45" s="274">
        <v>76219</v>
      </c>
      <c r="C45" s="274" t="s">
        <v>1409</v>
      </c>
      <c r="D45" s="279">
        <v>17777</v>
      </c>
      <c r="E45" s="274" t="s">
        <v>2662</v>
      </c>
      <c r="F45" s="274" t="s">
        <v>2663</v>
      </c>
      <c r="G45" s="274">
        <v>79603</v>
      </c>
      <c r="H45" s="274">
        <v>80254</v>
      </c>
      <c r="I45" s="274">
        <v>0</v>
      </c>
      <c r="J45" s="274" t="s">
        <v>1966</v>
      </c>
      <c r="K45" s="275">
        <v>0</v>
      </c>
      <c r="L45" s="274">
        <v>8339</v>
      </c>
      <c r="M45" s="274" t="s">
        <v>2847</v>
      </c>
      <c r="N45" s="275">
        <v>120</v>
      </c>
      <c r="R45" s="274" t="s">
        <v>2664</v>
      </c>
      <c r="T45" s="274" t="s">
        <v>2665</v>
      </c>
      <c r="U45" s="274" t="s">
        <v>1967</v>
      </c>
      <c r="Z45" s="274" t="s">
        <v>2666</v>
      </c>
      <c r="AA45" s="274" t="s">
        <v>2666</v>
      </c>
      <c r="AB45" s="274" t="s">
        <v>2666</v>
      </c>
      <c r="AE45" s="279">
        <v>37846</v>
      </c>
      <c r="AF45" s="275">
        <v>2705</v>
      </c>
      <c r="AG45" s="275">
        <v>0</v>
      </c>
      <c r="AJ45" s="274" t="s">
        <v>2664</v>
      </c>
      <c r="AK45" s="274" t="s">
        <v>8</v>
      </c>
      <c r="AL45" s="274">
        <v>0</v>
      </c>
      <c r="AM45" s="275">
        <v>2096</v>
      </c>
      <c r="AQ45" s="275">
        <v>0</v>
      </c>
      <c r="AR45" s="275">
        <v>0</v>
      </c>
      <c r="AW45" s="277">
        <v>0</v>
      </c>
      <c r="AZ45" s="274" t="s">
        <v>2668</v>
      </c>
      <c r="BA45" s="274" t="s">
        <v>2669</v>
      </c>
      <c r="BD45" s="274" t="s">
        <v>2807</v>
      </c>
      <c r="BE45" s="274" t="s">
        <v>2729</v>
      </c>
      <c r="BF45" s="274" t="s">
        <v>2774</v>
      </c>
      <c r="BG45" s="274" t="s">
        <v>2666</v>
      </c>
      <c r="BJ45" s="274" t="s">
        <v>2759</v>
      </c>
      <c r="BK45" s="274" t="s">
        <v>2759</v>
      </c>
      <c r="BL45" s="277">
        <v>0</v>
      </c>
      <c r="BQ45" s="274" t="s">
        <v>2666</v>
      </c>
      <c r="BR45" s="274" t="s">
        <v>2666</v>
      </c>
      <c r="BW45" s="274">
        <v>4545</v>
      </c>
      <c r="BX45" s="274" t="s">
        <v>2848</v>
      </c>
      <c r="BY45" s="274" t="s">
        <v>1968</v>
      </c>
      <c r="CA45" s="274">
        <v>0</v>
      </c>
      <c r="CF45" s="274" t="s">
        <v>2722</v>
      </c>
      <c r="CI45" s="274" t="s">
        <v>1968</v>
      </c>
      <c r="CK45" s="274" t="s">
        <v>2666</v>
      </c>
      <c r="CN45" s="274">
        <v>1</v>
      </c>
      <c r="CP45" s="274" t="s">
        <v>2809</v>
      </c>
      <c r="CT45" s="275">
        <v>0</v>
      </c>
      <c r="CV45" s="275">
        <v>0</v>
      </c>
      <c r="CW45" s="274" t="s">
        <v>2664</v>
      </c>
      <c r="CY45" s="274" t="s">
        <v>2662</v>
      </c>
      <c r="CZ45" s="274">
        <v>686006</v>
      </c>
      <c r="DA45" s="274">
        <v>6205648</v>
      </c>
      <c r="DC45" s="275">
        <v>0</v>
      </c>
      <c r="DG45" s="274">
        <v>0</v>
      </c>
      <c r="DI45" s="274">
        <v>0</v>
      </c>
      <c r="DJ45" s="274" t="s">
        <v>2762</v>
      </c>
      <c r="DK45" s="279">
        <v>37846</v>
      </c>
      <c r="DL45" s="279">
        <v>39577</v>
      </c>
      <c r="DN45" s="274" t="s">
        <v>2029</v>
      </c>
      <c r="DO45" s="274" t="s">
        <v>2678</v>
      </c>
      <c r="DR45" s="278">
        <v>0</v>
      </c>
    </row>
    <row r="46" spans="1:122" x14ac:dyDescent="0.25">
      <c r="A46" s="283">
        <v>80273</v>
      </c>
      <c r="B46" s="274">
        <v>76313</v>
      </c>
      <c r="C46" s="274" t="s">
        <v>1395</v>
      </c>
      <c r="D46" s="279">
        <v>36458</v>
      </c>
      <c r="E46" s="274" t="s">
        <v>2709</v>
      </c>
      <c r="F46" s="274" t="s">
        <v>2663</v>
      </c>
      <c r="G46" s="274">
        <v>79622</v>
      </c>
      <c r="H46" s="274">
        <v>80273</v>
      </c>
      <c r="I46" s="274">
        <v>0</v>
      </c>
      <c r="K46" s="275">
        <v>0</v>
      </c>
      <c r="L46" s="274">
        <v>10832</v>
      </c>
      <c r="M46" s="274" t="s">
        <v>1714</v>
      </c>
      <c r="N46" s="275">
        <v>0</v>
      </c>
      <c r="R46" s="274" t="s">
        <v>2664</v>
      </c>
      <c r="S46" s="279">
        <v>36458</v>
      </c>
      <c r="Z46" s="274" t="s">
        <v>2666</v>
      </c>
      <c r="AA46" s="274" t="s">
        <v>2666</v>
      </c>
      <c r="AB46" s="274" t="s">
        <v>2666</v>
      </c>
      <c r="AC46" s="274" t="s">
        <v>2849</v>
      </c>
      <c r="AE46" s="279">
        <v>37846</v>
      </c>
      <c r="AF46" s="275">
        <v>46</v>
      </c>
      <c r="AG46" s="275">
        <v>0</v>
      </c>
      <c r="AI46" s="274" t="s">
        <v>2773</v>
      </c>
      <c r="AJ46" s="274" t="s">
        <v>2812</v>
      </c>
      <c r="AK46" s="274" t="s">
        <v>2813</v>
      </c>
      <c r="AL46" s="274">
        <v>0</v>
      </c>
      <c r="AM46" s="275">
        <v>0</v>
      </c>
      <c r="AO46" s="274" t="s">
        <v>1715</v>
      </c>
      <c r="AP46" s="274" t="s">
        <v>1968</v>
      </c>
      <c r="AQ46" s="275">
        <v>0</v>
      </c>
      <c r="AR46" s="275">
        <v>0</v>
      </c>
      <c r="AS46" s="274" t="s">
        <v>1968</v>
      </c>
      <c r="AW46" s="277">
        <v>0</v>
      </c>
      <c r="AZ46" s="274" t="s">
        <v>2668</v>
      </c>
      <c r="BA46" s="274" t="s">
        <v>2669</v>
      </c>
      <c r="BB46" s="274" t="s">
        <v>2850</v>
      </c>
      <c r="BG46" s="274" t="s">
        <v>2666</v>
      </c>
      <c r="BH46" s="274" t="s">
        <v>1968</v>
      </c>
      <c r="BI46" s="274" t="s">
        <v>2803</v>
      </c>
      <c r="BL46" s="277">
        <v>0</v>
      </c>
      <c r="BQ46" s="274" t="s">
        <v>2666</v>
      </c>
      <c r="BR46" s="274" t="s">
        <v>2666</v>
      </c>
      <c r="BW46" s="274">
        <v>24548</v>
      </c>
      <c r="BX46" s="274" t="s">
        <v>2851</v>
      </c>
      <c r="BY46" s="274" t="s">
        <v>1968</v>
      </c>
      <c r="CA46" s="274">
        <v>14415071</v>
      </c>
      <c r="CC46" s="274" t="s">
        <v>1968</v>
      </c>
      <c r="CE46" s="274" t="s">
        <v>1968</v>
      </c>
      <c r="CG46" s="274" t="s">
        <v>1968</v>
      </c>
      <c r="CI46" s="274" t="s">
        <v>1969</v>
      </c>
      <c r="CN46" s="274">
        <v>1</v>
      </c>
      <c r="CO46" s="274" t="s">
        <v>1968</v>
      </c>
      <c r="CS46" s="274" t="s">
        <v>2852</v>
      </c>
      <c r="CT46" s="275">
        <v>0</v>
      </c>
      <c r="CU46" s="274" t="s">
        <v>1968</v>
      </c>
      <c r="CV46" s="275">
        <v>0</v>
      </c>
      <c r="CW46" s="274" t="s">
        <v>2688</v>
      </c>
      <c r="CY46" s="274" t="s">
        <v>2709</v>
      </c>
      <c r="CZ46" s="274">
        <v>667730</v>
      </c>
      <c r="DA46" s="274">
        <v>6194572</v>
      </c>
      <c r="DB46" s="274" t="s">
        <v>2666</v>
      </c>
      <c r="DC46" s="275">
        <v>0</v>
      </c>
      <c r="DG46" s="274">
        <v>0</v>
      </c>
      <c r="DI46" s="274">
        <v>0</v>
      </c>
      <c r="DJ46" s="274" t="s">
        <v>2677</v>
      </c>
      <c r="DK46" s="279">
        <v>37846</v>
      </c>
      <c r="DL46" s="279">
        <v>40030</v>
      </c>
      <c r="DN46" s="274" t="s">
        <v>2029</v>
      </c>
      <c r="DO46" s="274" t="s">
        <v>2689</v>
      </c>
      <c r="DP46" s="274" t="s">
        <v>2733</v>
      </c>
      <c r="DQ46" s="274" t="s">
        <v>2734</v>
      </c>
      <c r="DR46" s="278">
        <v>30</v>
      </c>
    </row>
    <row r="47" spans="1:122" x14ac:dyDescent="0.25">
      <c r="A47" s="283">
        <v>17926</v>
      </c>
      <c r="B47" s="274">
        <v>77052</v>
      </c>
      <c r="C47" s="274" t="s">
        <v>1395</v>
      </c>
      <c r="D47" s="279">
        <v>23012</v>
      </c>
      <c r="E47" s="274" t="s">
        <v>2662</v>
      </c>
      <c r="F47" s="274" t="s">
        <v>2663</v>
      </c>
      <c r="G47" s="274">
        <v>50633</v>
      </c>
      <c r="H47" s="274">
        <v>17926</v>
      </c>
      <c r="I47" s="274">
        <v>0</v>
      </c>
      <c r="J47" s="274" t="s">
        <v>2074</v>
      </c>
      <c r="K47" s="275">
        <v>0</v>
      </c>
      <c r="L47" s="274">
        <v>8177</v>
      </c>
      <c r="M47" s="274" t="s">
        <v>1518</v>
      </c>
      <c r="N47" s="275">
        <v>0</v>
      </c>
      <c r="R47" s="274" t="s">
        <v>2664</v>
      </c>
      <c r="T47" s="274" t="s">
        <v>2757</v>
      </c>
      <c r="U47" s="274" t="s">
        <v>1973</v>
      </c>
      <c r="Z47" s="274" t="s">
        <v>2666</v>
      </c>
      <c r="AA47" s="274" t="s">
        <v>2666</v>
      </c>
      <c r="AB47" s="274" t="s">
        <v>2666</v>
      </c>
      <c r="AE47" s="279">
        <v>37846</v>
      </c>
      <c r="AF47" s="275">
        <v>12</v>
      </c>
      <c r="AG47" s="275">
        <v>0</v>
      </c>
      <c r="AI47" s="274" t="s">
        <v>2716</v>
      </c>
      <c r="AJ47" s="274" t="s">
        <v>2664</v>
      </c>
      <c r="AK47" s="274" t="s">
        <v>8</v>
      </c>
      <c r="AL47" s="274">
        <v>0</v>
      </c>
      <c r="AM47" s="275">
        <v>0</v>
      </c>
      <c r="AQ47" s="275">
        <v>0</v>
      </c>
      <c r="AR47" s="275">
        <v>0</v>
      </c>
      <c r="AW47" s="277">
        <v>0</v>
      </c>
      <c r="AZ47" s="274" t="s">
        <v>2668</v>
      </c>
      <c r="BA47" s="274" t="s">
        <v>2669</v>
      </c>
      <c r="BD47" s="274" t="s">
        <v>2670</v>
      </c>
      <c r="BE47" s="274" t="s">
        <v>2754</v>
      </c>
      <c r="BF47" s="274" t="s">
        <v>2672</v>
      </c>
      <c r="BG47" s="274" t="s">
        <v>2694</v>
      </c>
      <c r="BL47" s="277">
        <v>0</v>
      </c>
      <c r="BQ47" s="274" t="s">
        <v>2666</v>
      </c>
      <c r="BR47" s="274" t="s">
        <v>2666</v>
      </c>
      <c r="BW47" s="274">
        <v>50713</v>
      </c>
      <c r="BX47" s="274" t="s">
        <v>2853</v>
      </c>
      <c r="CA47" s="274">
        <v>0</v>
      </c>
      <c r="CF47" s="274" t="s">
        <v>2722</v>
      </c>
      <c r="CN47" s="274">
        <v>1</v>
      </c>
      <c r="CT47" s="275">
        <v>0</v>
      </c>
      <c r="CV47" s="275">
        <v>0</v>
      </c>
      <c r="CW47" s="274" t="s">
        <v>2664</v>
      </c>
      <c r="CY47" s="274" t="s">
        <v>2662</v>
      </c>
      <c r="CZ47" s="274">
        <v>665319</v>
      </c>
      <c r="DA47" s="274">
        <v>6180542</v>
      </c>
      <c r="DC47" s="275">
        <v>8</v>
      </c>
      <c r="DG47" s="274">
        <v>0</v>
      </c>
      <c r="DI47" s="274">
        <v>0</v>
      </c>
      <c r="DJ47" s="274" t="s">
        <v>2677</v>
      </c>
      <c r="DK47" s="279">
        <v>37846</v>
      </c>
      <c r="DL47" s="279">
        <v>39577</v>
      </c>
      <c r="DN47" s="274" t="s">
        <v>2029</v>
      </c>
      <c r="DO47" s="274" t="s">
        <v>2678</v>
      </c>
      <c r="DR47" s="278">
        <v>0</v>
      </c>
    </row>
    <row r="48" spans="1:122" x14ac:dyDescent="0.25">
      <c r="A48" s="283">
        <v>27522</v>
      </c>
      <c r="B48" s="274">
        <v>79049</v>
      </c>
      <c r="C48" s="274" t="s">
        <v>1393</v>
      </c>
      <c r="D48" s="279">
        <v>26665</v>
      </c>
      <c r="E48" s="274" t="s">
        <v>2662</v>
      </c>
      <c r="F48" s="274" t="s">
        <v>2663</v>
      </c>
      <c r="G48" s="274">
        <v>50699</v>
      </c>
      <c r="H48" s="274">
        <v>27522</v>
      </c>
      <c r="I48" s="274">
        <v>0</v>
      </c>
      <c r="J48" s="274" t="s">
        <v>1966</v>
      </c>
      <c r="K48" s="275">
        <v>0</v>
      </c>
      <c r="L48" s="274">
        <v>8252</v>
      </c>
      <c r="M48" s="274" t="s">
        <v>1571</v>
      </c>
      <c r="N48" s="275">
        <v>255</v>
      </c>
      <c r="R48" s="274" t="s">
        <v>2664</v>
      </c>
      <c r="T48" s="274" t="s">
        <v>2665</v>
      </c>
      <c r="U48" s="274" t="s">
        <v>1967</v>
      </c>
      <c r="Z48" s="274" t="s">
        <v>2666</v>
      </c>
      <c r="AA48" s="274" t="s">
        <v>2666</v>
      </c>
      <c r="AB48" s="274" t="s">
        <v>2666</v>
      </c>
      <c r="AE48" s="279">
        <v>37846</v>
      </c>
      <c r="AF48" s="275">
        <v>310</v>
      </c>
      <c r="AG48" s="275">
        <v>0</v>
      </c>
      <c r="AI48" s="274" t="s">
        <v>2716</v>
      </c>
      <c r="AJ48" s="274" t="s">
        <v>2717</v>
      </c>
      <c r="AK48" s="274" t="s">
        <v>2718</v>
      </c>
      <c r="AL48" s="274">
        <v>0</v>
      </c>
      <c r="AM48" s="275">
        <v>0</v>
      </c>
      <c r="AO48" s="274" t="s">
        <v>1572</v>
      </c>
      <c r="AQ48" s="275">
        <v>0</v>
      </c>
      <c r="AR48" s="275">
        <v>0</v>
      </c>
      <c r="AW48" s="277">
        <v>0</v>
      </c>
      <c r="AZ48" s="274" t="s">
        <v>2668</v>
      </c>
      <c r="BA48" s="274" t="s">
        <v>2669</v>
      </c>
      <c r="BD48" s="274" t="s">
        <v>2692</v>
      </c>
      <c r="BE48" s="274" t="s">
        <v>2789</v>
      </c>
      <c r="BF48" s="274" t="s">
        <v>2763</v>
      </c>
      <c r="BG48" s="274" t="s">
        <v>2703</v>
      </c>
      <c r="BL48" s="277">
        <v>0</v>
      </c>
      <c r="BQ48" s="274" t="s">
        <v>2666</v>
      </c>
      <c r="BR48" s="274" t="s">
        <v>2666</v>
      </c>
      <c r="BW48" s="274">
        <v>46299</v>
      </c>
      <c r="BX48" s="274" t="s">
        <v>2854</v>
      </c>
      <c r="CA48" s="274">
        <v>0</v>
      </c>
      <c r="CF48" s="274" t="s">
        <v>2722</v>
      </c>
      <c r="CN48" s="274">
        <v>1</v>
      </c>
      <c r="CP48" s="274" t="s">
        <v>2836</v>
      </c>
      <c r="CT48" s="275">
        <v>0</v>
      </c>
      <c r="CV48" s="275">
        <v>0</v>
      </c>
      <c r="CW48" s="274" t="s">
        <v>2664</v>
      </c>
      <c r="CY48" s="274" t="s">
        <v>2662</v>
      </c>
      <c r="CZ48" s="274">
        <v>641762</v>
      </c>
      <c r="DA48" s="274">
        <v>6189623</v>
      </c>
      <c r="DC48" s="275">
        <v>0</v>
      </c>
      <c r="DG48" s="274">
        <v>0</v>
      </c>
      <c r="DI48" s="274">
        <v>0</v>
      </c>
      <c r="DJ48" s="274" t="s">
        <v>2664</v>
      </c>
      <c r="DK48" s="279">
        <v>37846</v>
      </c>
      <c r="DL48" s="279">
        <v>39577</v>
      </c>
      <c r="DN48" s="274" t="s">
        <v>2029</v>
      </c>
      <c r="DO48" s="274" t="s">
        <v>2678</v>
      </c>
      <c r="DP48" s="274" t="s">
        <v>2679</v>
      </c>
      <c r="DQ48" s="274" t="s">
        <v>2680</v>
      </c>
      <c r="DR48" s="278">
        <v>15</v>
      </c>
    </row>
    <row r="49" spans="1:122" x14ac:dyDescent="0.25">
      <c r="A49" s="283">
        <v>92485</v>
      </c>
      <c r="B49" s="274">
        <v>88264</v>
      </c>
      <c r="C49" s="274" t="s">
        <v>1395</v>
      </c>
      <c r="E49" s="274" t="s">
        <v>2709</v>
      </c>
      <c r="F49" s="274" t="s">
        <v>2663</v>
      </c>
      <c r="G49" s="274">
        <v>93394</v>
      </c>
      <c r="H49" s="274">
        <v>92485</v>
      </c>
      <c r="I49" s="274">
        <v>0</v>
      </c>
      <c r="J49" s="274" t="s">
        <v>1966</v>
      </c>
      <c r="K49" s="275">
        <v>0</v>
      </c>
      <c r="L49" s="274">
        <v>8147</v>
      </c>
      <c r="M49" s="274" t="s">
        <v>1397</v>
      </c>
      <c r="N49" s="275">
        <v>38</v>
      </c>
      <c r="P49" s="274" t="s">
        <v>1968</v>
      </c>
      <c r="AC49" s="274" t="s">
        <v>2802</v>
      </c>
      <c r="AE49" s="279">
        <v>39484</v>
      </c>
      <c r="AF49" s="275">
        <v>160</v>
      </c>
      <c r="AG49" s="275">
        <v>0</v>
      </c>
      <c r="AJ49" s="274" t="s">
        <v>2690</v>
      </c>
      <c r="AK49" s="274" t="s">
        <v>2691</v>
      </c>
      <c r="AL49" s="274">
        <v>0</v>
      </c>
      <c r="AM49" s="275">
        <v>0</v>
      </c>
      <c r="AO49" s="274" t="s">
        <v>1726</v>
      </c>
      <c r="AP49" s="274" t="s">
        <v>1968</v>
      </c>
      <c r="AQ49" s="275">
        <v>0</v>
      </c>
      <c r="AR49" s="275">
        <v>0</v>
      </c>
      <c r="AS49" s="274" t="s">
        <v>1968</v>
      </c>
      <c r="AW49" s="277">
        <v>0</v>
      </c>
      <c r="AZ49" s="274" t="s">
        <v>2668</v>
      </c>
      <c r="BA49" s="274" t="s">
        <v>2669</v>
      </c>
      <c r="BC49" s="274" t="s">
        <v>2855</v>
      </c>
      <c r="BD49" s="274" t="s">
        <v>2692</v>
      </c>
      <c r="BE49" s="274" t="s">
        <v>2693</v>
      </c>
      <c r="BF49" s="274" t="s">
        <v>2672</v>
      </c>
      <c r="BH49" s="274" t="s">
        <v>1969</v>
      </c>
      <c r="BI49" s="274" t="s">
        <v>2803</v>
      </c>
      <c r="BL49" s="277">
        <v>0</v>
      </c>
      <c r="BW49" s="274">
        <v>72055</v>
      </c>
      <c r="BX49" s="274" t="s">
        <v>2856</v>
      </c>
      <c r="BY49" s="274" t="s">
        <v>1968</v>
      </c>
      <c r="BZ49" s="274" t="s">
        <v>2857</v>
      </c>
      <c r="CA49" s="274">
        <v>23869411</v>
      </c>
      <c r="CC49" s="274" t="s">
        <v>1968</v>
      </c>
      <c r="CE49" s="274" t="s">
        <v>1968</v>
      </c>
      <c r="CG49" s="274" t="s">
        <v>1968</v>
      </c>
      <c r="CI49" s="274" t="s">
        <v>1968</v>
      </c>
      <c r="CN49" s="274">
        <v>0</v>
      </c>
      <c r="CO49" s="274" t="s">
        <v>1968</v>
      </c>
      <c r="CS49" s="274" t="s">
        <v>2858</v>
      </c>
      <c r="CT49" s="275">
        <v>0</v>
      </c>
      <c r="CU49" s="274" t="s">
        <v>1968</v>
      </c>
      <c r="CV49" s="275">
        <v>0</v>
      </c>
      <c r="CW49" s="274" t="s">
        <v>2714</v>
      </c>
      <c r="CY49" s="274" t="s">
        <v>2709</v>
      </c>
      <c r="CZ49" s="274">
        <v>639545</v>
      </c>
      <c r="DA49" s="274">
        <v>6180373</v>
      </c>
      <c r="DB49" s="274" t="s">
        <v>2666</v>
      </c>
      <c r="DC49" s="275">
        <v>0</v>
      </c>
      <c r="DG49" s="274">
        <v>0</v>
      </c>
      <c r="DH49" s="274" t="s">
        <v>2859</v>
      </c>
      <c r="DI49" s="274">
        <v>0</v>
      </c>
      <c r="DJ49" s="274" t="s">
        <v>2677</v>
      </c>
      <c r="DK49" s="279">
        <v>39484</v>
      </c>
      <c r="DL49" s="279">
        <v>40399</v>
      </c>
      <c r="DN49" s="274" t="s">
        <v>2860</v>
      </c>
      <c r="DO49" s="274" t="s">
        <v>2689</v>
      </c>
      <c r="DR49" s="278">
        <v>0</v>
      </c>
    </row>
    <row r="50" spans="1:122" x14ac:dyDescent="0.25">
      <c r="A50" s="283">
        <v>93672</v>
      </c>
      <c r="B50" s="274">
        <v>90283</v>
      </c>
      <c r="C50" s="274" t="s">
        <v>1668</v>
      </c>
      <c r="D50" s="279">
        <v>39386</v>
      </c>
      <c r="E50" s="274" t="s">
        <v>2801</v>
      </c>
      <c r="F50" s="274" t="s">
        <v>2663</v>
      </c>
      <c r="G50" s="274">
        <v>94581</v>
      </c>
      <c r="H50" s="274">
        <v>93672</v>
      </c>
      <c r="I50" s="274">
        <v>0</v>
      </c>
      <c r="K50" s="275">
        <v>0</v>
      </c>
      <c r="L50" s="274">
        <v>9482</v>
      </c>
      <c r="M50" s="274" t="s">
        <v>2861</v>
      </c>
      <c r="N50" s="275">
        <v>0</v>
      </c>
      <c r="S50" s="279">
        <v>39387</v>
      </c>
      <c r="V50" s="274" t="s">
        <v>2862</v>
      </c>
      <c r="W50" s="274" t="s">
        <v>2863</v>
      </c>
      <c r="AE50" s="279">
        <v>39519</v>
      </c>
      <c r="AF50" s="275">
        <v>305</v>
      </c>
      <c r="AG50" s="275">
        <v>0</v>
      </c>
      <c r="AI50" s="274" t="s">
        <v>2773</v>
      </c>
      <c r="AL50" s="274">
        <v>0</v>
      </c>
      <c r="AM50" s="275">
        <v>0</v>
      </c>
      <c r="AO50" s="274" t="s">
        <v>2864</v>
      </c>
      <c r="AP50" s="274" t="s">
        <v>1968</v>
      </c>
      <c r="AQ50" s="275">
        <v>0</v>
      </c>
      <c r="AR50" s="275">
        <v>0</v>
      </c>
      <c r="AS50" s="274" t="s">
        <v>1968</v>
      </c>
      <c r="AW50" s="277">
        <v>0</v>
      </c>
      <c r="AZ50" s="274" t="s">
        <v>2668</v>
      </c>
      <c r="BA50" s="274" t="s">
        <v>2669</v>
      </c>
      <c r="BB50" s="274" t="s">
        <v>2865</v>
      </c>
      <c r="BH50" s="274" t="s">
        <v>1969</v>
      </c>
      <c r="BI50" s="274" t="s">
        <v>2803</v>
      </c>
      <c r="BL50" s="277">
        <v>0</v>
      </c>
      <c r="BW50" s="274">
        <v>72988</v>
      </c>
      <c r="BX50" s="274" t="s">
        <v>2866</v>
      </c>
      <c r="BY50" s="274" t="s">
        <v>1968</v>
      </c>
      <c r="CA50" s="274">
        <v>0</v>
      </c>
      <c r="CC50" s="274" t="s">
        <v>1968</v>
      </c>
      <c r="CE50" s="274" t="s">
        <v>1968</v>
      </c>
      <c r="CG50" s="274" t="s">
        <v>1968</v>
      </c>
      <c r="CI50" s="274" t="s">
        <v>1968</v>
      </c>
      <c r="CN50" s="274">
        <v>2</v>
      </c>
      <c r="CO50" s="274" t="s">
        <v>1968</v>
      </c>
      <c r="CT50" s="275">
        <v>0</v>
      </c>
      <c r="CU50" s="274" t="s">
        <v>1969</v>
      </c>
      <c r="CV50" s="275">
        <v>0</v>
      </c>
      <c r="CW50" s="274" t="s">
        <v>2714</v>
      </c>
      <c r="CY50" s="274" t="s">
        <v>2801</v>
      </c>
      <c r="CZ50" s="274">
        <v>666728</v>
      </c>
      <c r="DA50" s="274">
        <v>6211739</v>
      </c>
      <c r="DB50" s="274" t="s">
        <v>2666</v>
      </c>
      <c r="DC50" s="275">
        <v>150</v>
      </c>
      <c r="DG50" s="274">
        <v>0</v>
      </c>
      <c r="DH50" s="274" t="s">
        <v>2867</v>
      </c>
      <c r="DI50" s="274">
        <v>0</v>
      </c>
      <c r="DJ50" s="274" t="s">
        <v>2868</v>
      </c>
      <c r="DK50" s="279">
        <v>39519</v>
      </c>
      <c r="DL50" s="279">
        <v>40612</v>
      </c>
      <c r="DN50" s="274" t="s">
        <v>2689</v>
      </c>
      <c r="DO50" s="274" t="s">
        <v>2689</v>
      </c>
      <c r="DP50" s="274" t="s">
        <v>2733</v>
      </c>
      <c r="DQ50" s="274" t="s">
        <v>2734</v>
      </c>
      <c r="DR50" s="278">
        <v>10</v>
      </c>
    </row>
    <row r="51" spans="1:122" x14ac:dyDescent="0.25">
      <c r="A51" s="283">
        <v>95422</v>
      </c>
      <c r="B51" s="274">
        <v>92386</v>
      </c>
      <c r="C51" s="274" t="s">
        <v>1395</v>
      </c>
      <c r="D51" s="279">
        <v>39826</v>
      </c>
      <c r="E51" s="274" t="s">
        <v>2801</v>
      </c>
      <c r="F51" s="274" t="s">
        <v>2663</v>
      </c>
      <c r="G51" s="274">
        <v>96304</v>
      </c>
      <c r="H51" s="274">
        <v>95422</v>
      </c>
      <c r="I51" s="274">
        <v>0</v>
      </c>
      <c r="J51" s="274" t="s">
        <v>1966</v>
      </c>
      <c r="K51" s="275">
        <v>0</v>
      </c>
      <c r="L51" s="274">
        <v>8138</v>
      </c>
      <c r="M51" s="274" t="s">
        <v>1478</v>
      </c>
      <c r="N51" s="275">
        <v>100</v>
      </c>
      <c r="P51" s="274" t="s">
        <v>1968</v>
      </c>
      <c r="S51" s="279">
        <v>39826</v>
      </c>
      <c r="AC51" s="274" t="s">
        <v>2869</v>
      </c>
      <c r="AE51" s="279">
        <v>40105</v>
      </c>
      <c r="AF51" s="275">
        <v>160</v>
      </c>
      <c r="AG51" s="275">
        <v>2</v>
      </c>
      <c r="AJ51" s="274" t="s">
        <v>2870</v>
      </c>
      <c r="AK51" s="274" t="s">
        <v>2871</v>
      </c>
      <c r="AL51" s="274">
        <v>0</v>
      </c>
      <c r="AM51" s="275">
        <v>2383</v>
      </c>
      <c r="AO51" s="274" t="s">
        <v>1730</v>
      </c>
      <c r="AP51" s="274" t="s">
        <v>1968</v>
      </c>
      <c r="AQ51" s="275">
        <v>0</v>
      </c>
      <c r="AR51" s="275">
        <v>0</v>
      </c>
      <c r="AS51" s="274" t="s">
        <v>1968</v>
      </c>
      <c r="AW51" s="277">
        <v>55.775649999999999</v>
      </c>
      <c r="BD51" s="274" t="s">
        <v>2728</v>
      </c>
      <c r="BE51" s="274" t="s">
        <v>2725</v>
      </c>
      <c r="BF51" s="274" t="s">
        <v>2672</v>
      </c>
      <c r="BH51" s="274" t="s">
        <v>1969</v>
      </c>
      <c r="BI51" s="274" t="s">
        <v>2803</v>
      </c>
      <c r="BL51" s="277">
        <v>120.90898300000001</v>
      </c>
      <c r="BW51" s="274">
        <v>74731</v>
      </c>
      <c r="BX51" s="274" t="s">
        <v>2872</v>
      </c>
      <c r="BY51" s="274" t="s">
        <v>1968</v>
      </c>
      <c r="BZ51" s="274" t="s">
        <v>2873</v>
      </c>
      <c r="CA51" s="274">
        <v>0</v>
      </c>
      <c r="CB51" s="274" t="s">
        <v>2869</v>
      </c>
      <c r="CC51" s="274" t="s">
        <v>1968</v>
      </c>
      <c r="CE51" s="274" t="s">
        <v>1968</v>
      </c>
      <c r="CG51" s="274" t="s">
        <v>1968</v>
      </c>
      <c r="CI51" s="274" t="s">
        <v>1968</v>
      </c>
      <c r="CN51" s="274">
        <v>0</v>
      </c>
      <c r="CO51" s="274" t="s">
        <v>1968</v>
      </c>
      <c r="CT51" s="275">
        <v>100</v>
      </c>
      <c r="CU51" s="274" t="s">
        <v>1969</v>
      </c>
      <c r="CV51" s="275">
        <v>0</v>
      </c>
      <c r="CW51" s="274" t="s">
        <v>2714</v>
      </c>
      <c r="CY51" s="274" t="s">
        <v>2801</v>
      </c>
      <c r="CZ51" s="274">
        <v>631138</v>
      </c>
      <c r="DA51" s="274">
        <v>6183682</v>
      </c>
      <c r="DB51" s="274" t="s">
        <v>2666</v>
      </c>
      <c r="DC51" s="275">
        <v>19</v>
      </c>
      <c r="DG51" s="274">
        <v>22336</v>
      </c>
      <c r="DH51" s="274" t="s">
        <v>2874</v>
      </c>
      <c r="DI51" s="274">
        <v>0</v>
      </c>
      <c r="DJ51" s="274" t="s">
        <v>2677</v>
      </c>
      <c r="DK51" s="279">
        <v>40105</v>
      </c>
      <c r="DL51" s="279">
        <v>40277</v>
      </c>
      <c r="DM51" s="274" t="s">
        <v>12</v>
      </c>
      <c r="DN51" s="274" t="s">
        <v>2860</v>
      </c>
      <c r="DO51" s="274" t="s">
        <v>2689</v>
      </c>
      <c r="DP51" s="274" t="s">
        <v>2733</v>
      </c>
      <c r="DQ51" s="274" t="s">
        <v>2734</v>
      </c>
      <c r="DR51" s="278">
        <v>25</v>
      </c>
    </row>
    <row r="52" spans="1:122" x14ac:dyDescent="0.25">
      <c r="A52" s="283">
        <v>99112</v>
      </c>
      <c r="B52" s="274">
        <v>95375</v>
      </c>
      <c r="C52" s="274" t="s">
        <v>1668</v>
      </c>
      <c r="D52" s="279">
        <v>39680</v>
      </c>
      <c r="E52" s="274" t="s">
        <v>2801</v>
      </c>
      <c r="F52" s="274" t="s">
        <v>2663</v>
      </c>
      <c r="G52" s="274">
        <v>99994</v>
      </c>
      <c r="H52" s="274">
        <v>99112</v>
      </c>
      <c r="I52" s="274">
        <v>0</v>
      </c>
      <c r="J52" s="274" t="s">
        <v>1966</v>
      </c>
      <c r="K52" s="275">
        <v>0</v>
      </c>
      <c r="L52" s="274">
        <v>11227</v>
      </c>
      <c r="M52" s="274" t="s">
        <v>1741</v>
      </c>
      <c r="N52" s="275">
        <v>240</v>
      </c>
      <c r="P52" s="274" t="s">
        <v>1968</v>
      </c>
      <c r="S52" s="279">
        <v>39681</v>
      </c>
      <c r="V52" s="274" t="s">
        <v>2875</v>
      </c>
      <c r="W52" s="274" t="s">
        <v>2876</v>
      </c>
      <c r="AC52" s="274" t="s">
        <v>2802</v>
      </c>
      <c r="AE52" s="279">
        <v>40227</v>
      </c>
      <c r="AF52" s="275">
        <v>280</v>
      </c>
      <c r="AG52" s="275">
        <v>0</v>
      </c>
      <c r="AJ52" s="274" t="s">
        <v>2690</v>
      </c>
      <c r="AK52" s="274" t="s">
        <v>2691</v>
      </c>
      <c r="AL52" s="274">
        <v>0</v>
      </c>
      <c r="AM52" s="275">
        <v>2303</v>
      </c>
      <c r="AP52" s="274" t="s">
        <v>1968</v>
      </c>
      <c r="AQ52" s="275">
        <v>0</v>
      </c>
      <c r="AR52" s="275">
        <v>0</v>
      </c>
      <c r="AS52" s="274" t="s">
        <v>1968</v>
      </c>
      <c r="AW52" s="277">
        <v>0</v>
      </c>
      <c r="BH52" s="274" t="s">
        <v>1969</v>
      </c>
      <c r="BI52" s="274" t="s">
        <v>2803</v>
      </c>
      <c r="BL52" s="277">
        <v>0</v>
      </c>
      <c r="BW52" s="274">
        <v>78445</v>
      </c>
      <c r="BX52" s="274" t="s">
        <v>2877</v>
      </c>
      <c r="BY52" s="274" t="s">
        <v>1968</v>
      </c>
      <c r="BZ52" s="274" t="s">
        <v>2878</v>
      </c>
      <c r="CA52" s="274">
        <v>0</v>
      </c>
      <c r="CB52" s="274" t="s">
        <v>2802</v>
      </c>
      <c r="CC52" s="274" t="s">
        <v>1968</v>
      </c>
      <c r="CE52" s="274" t="s">
        <v>1968</v>
      </c>
      <c r="CG52" s="274" t="s">
        <v>1968</v>
      </c>
      <c r="CI52" s="274" t="s">
        <v>1968</v>
      </c>
      <c r="CN52" s="274">
        <v>0</v>
      </c>
      <c r="CO52" s="274" t="s">
        <v>1968</v>
      </c>
      <c r="CP52" s="274" t="s">
        <v>2675</v>
      </c>
      <c r="CS52" s="274" t="s">
        <v>2879</v>
      </c>
      <c r="CT52" s="275">
        <v>18</v>
      </c>
      <c r="CU52" s="274" t="s">
        <v>1969</v>
      </c>
      <c r="CV52" s="275">
        <v>0</v>
      </c>
      <c r="CW52" s="274" t="s">
        <v>2714</v>
      </c>
      <c r="CY52" s="274" t="s">
        <v>2801</v>
      </c>
      <c r="CZ52" s="274">
        <v>652593</v>
      </c>
      <c r="DA52" s="274">
        <v>6182546</v>
      </c>
      <c r="DB52" s="274" t="s">
        <v>2666</v>
      </c>
      <c r="DC52" s="275">
        <v>20</v>
      </c>
      <c r="DG52" s="274">
        <v>27619</v>
      </c>
      <c r="DH52" s="274" t="s">
        <v>2880</v>
      </c>
      <c r="DI52" s="274">
        <v>0</v>
      </c>
      <c r="DJ52" s="274" t="s">
        <v>2868</v>
      </c>
      <c r="DK52" s="279">
        <v>40227</v>
      </c>
      <c r="DL52" s="279">
        <v>40323</v>
      </c>
      <c r="DM52" s="274" t="s">
        <v>12</v>
      </c>
      <c r="DN52" s="274" t="s">
        <v>2860</v>
      </c>
      <c r="DO52" s="274" t="s">
        <v>2689</v>
      </c>
      <c r="DP52" s="274" t="s">
        <v>2733</v>
      </c>
      <c r="DQ52" s="274" t="s">
        <v>2734</v>
      </c>
      <c r="DR52" s="278">
        <v>50</v>
      </c>
    </row>
    <row r="53" spans="1:122" x14ac:dyDescent="0.25">
      <c r="A53" s="283">
        <v>101593</v>
      </c>
      <c r="B53" s="274">
        <v>97390</v>
      </c>
      <c r="C53" s="274" t="s">
        <v>1395</v>
      </c>
      <c r="D53" s="279">
        <v>37484</v>
      </c>
      <c r="E53" s="274" t="s">
        <v>2709</v>
      </c>
      <c r="F53" s="274" t="s">
        <v>2663</v>
      </c>
      <c r="G53" s="274">
        <v>102475</v>
      </c>
      <c r="H53" s="274">
        <v>101593</v>
      </c>
      <c r="I53" s="274">
        <v>0</v>
      </c>
      <c r="K53" s="275">
        <v>0</v>
      </c>
      <c r="L53" s="274">
        <v>8154</v>
      </c>
      <c r="M53" s="274" t="s">
        <v>1448</v>
      </c>
      <c r="N53" s="275">
        <v>0</v>
      </c>
      <c r="P53" s="274" t="s">
        <v>1968</v>
      </c>
      <c r="S53" s="279">
        <v>37484</v>
      </c>
      <c r="AC53" s="274" t="s">
        <v>2849</v>
      </c>
      <c r="AE53" s="279">
        <v>40240</v>
      </c>
      <c r="AF53" s="275">
        <v>320</v>
      </c>
      <c r="AG53" s="275">
        <v>0</v>
      </c>
      <c r="AJ53" s="274" t="s">
        <v>2682</v>
      </c>
      <c r="AK53" s="274" t="s">
        <v>2683</v>
      </c>
      <c r="AL53" s="274">
        <v>0</v>
      </c>
      <c r="AM53" s="275">
        <v>0</v>
      </c>
      <c r="AO53" s="274" t="s">
        <v>1743</v>
      </c>
      <c r="AP53" s="274" t="s">
        <v>1968</v>
      </c>
      <c r="AQ53" s="275">
        <v>0</v>
      </c>
      <c r="AR53" s="275">
        <v>0</v>
      </c>
      <c r="AS53" s="274" t="s">
        <v>1968</v>
      </c>
      <c r="AW53" s="277">
        <v>0</v>
      </c>
      <c r="BH53" s="274" t="s">
        <v>1968</v>
      </c>
      <c r="BL53" s="277">
        <v>0</v>
      </c>
      <c r="BW53" s="274">
        <v>80923</v>
      </c>
      <c r="BX53" s="274" t="s">
        <v>2881</v>
      </c>
      <c r="BY53" s="274" t="s">
        <v>1968</v>
      </c>
      <c r="BZ53" s="274" t="s">
        <v>2857</v>
      </c>
      <c r="CA53" s="274">
        <v>14554071</v>
      </c>
      <c r="CC53" s="274" t="s">
        <v>1968</v>
      </c>
      <c r="CE53" s="274" t="s">
        <v>1968</v>
      </c>
      <c r="CG53" s="274" t="s">
        <v>1968</v>
      </c>
      <c r="CI53" s="274" t="s">
        <v>1968</v>
      </c>
      <c r="CN53" s="274">
        <v>0</v>
      </c>
      <c r="CO53" s="274" t="s">
        <v>1968</v>
      </c>
      <c r="CP53" s="274" t="s">
        <v>2845</v>
      </c>
      <c r="CS53" s="274" t="s">
        <v>2882</v>
      </c>
      <c r="CT53" s="275">
        <v>0</v>
      </c>
      <c r="CU53" s="274" t="s">
        <v>1968</v>
      </c>
      <c r="CV53" s="275">
        <v>0</v>
      </c>
      <c r="CW53" s="274" t="s">
        <v>2714</v>
      </c>
      <c r="CY53" s="274" t="s">
        <v>2709</v>
      </c>
      <c r="CZ53" s="274">
        <v>637991</v>
      </c>
      <c r="DA53" s="274">
        <v>6184323</v>
      </c>
      <c r="DB53" s="274" t="s">
        <v>2666</v>
      </c>
      <c r="DC53" s="275">
        <v>0</v>
      </c>
      <c r="DG53" s="274">
        <v>0</v>
      </c>
      <c r="DH53" s="274" t="s">
        <v>2883</v>
      </c>
      <c r="DI53" s="274">
        <v>0</v>
      </c>
      <c r="DJ53" s="274" t="s">
        <v>2677</v>
      </c>
      <c r="DK53" s="279">
        <v>40240</v>
      </c>
      <c r="DL53" s="279">
        <v>41394</v>
      </c>
      <c r="DN53" s="274" t="s">
        <v>2860</v>
      </c>
      <c r="DO53" s="274" t="s">
        <v>2689</v>
      </c>
      <c r="DR53" s="278">
        <v>0</v>
      </c>
    </row>
    <row r="54" spans="1:122" x14ac:dyDescent="0.25">
      <c r="A54" s="283">
        <v>102660</v>
      </c>
      <c r="B54" s="274">
        <v>98096</v>
      </c>
      <c r="C54" s="274" t="s">
        <v>1395</v>
      </c>
      <c r="D54" s="279">
        <v>39647</v>
      </c>
      <c r="E54" s="274" t="s">
        <v>2801</v>
      </c>
      <c r="F54" s="274" t="s">
        <v>2663</v>
      </c>
      <c r="G54" s="274">
        <v>103542</v>
      </c>
      <c r="H54" s="274">
        <v>102660</v>
      </c>
      <c r="I54" s="274">
        <v>0</v>
      </c>
      <c r="K54" s="275">
        <v>0</v>
      </c>
      <c r="L54" s="274">
        <v>8149</v>
      </c>
      <c r="M54" s="274" t="s">
        <v>1600</v>
      </c>
      <c r="N54" s="275">
        <v>0</v>
      </c>
      <c r="P54" s="274" t="s">
        <v>1968</v>
      </c>
      <c r="S54" s="279">
        <v>39647</v>
      </c>
      <c r="AC54" s="274" t="s">
        <v>2884</v>
      </c>
      <c r="AE54" s="279">
        <v>40521</v>
      </c>
      <c r="AF54" s="275">
        <v>200</v>
      </c>
      <c r="AG54" s="275">
        <v>0</v>
      </c>
      <c r="AJ54" s="274" t="s">
        <v>2885</v>
      </c>
      <c r="AK54" s="274" t="s">
        <v>2886</v>
      </c>
      <c r="AL54" s="274">
        <v>0</v>
      </c>
      <c r="AM54" s="275">
        <v>0</v>
      </c>
      <c r="AO54" s="274" t="s">
        <v>1818</v>
      </c>
      <c r="AP54" s="274" t="s">
        <v>1968</v>
      </c>
      <c r="AQ54" s="275">
        <v>0</v>
      </c>
      <c r="AR54" s="275">
        <v>0</v>
      </c>
      <c r="AS54" s="274" t="s">
        <v>1968</v>
      </c>
      <c r="AW54" s="277">
        <v>0</v>
      </c>
      <c r="AZ54" s="274" t="s">
        <v>2668</v>
      </c>
      <c r="BA54" s="274" t="s">
        <v>2669</v>
      </c>
      <c r="BD54" s="274" t="s">
        <v>2692</v>
      </c>
      <c r="BE54" s="274" t="s">
        <v>2719</v>
      </c>
      <c r="BF54" s="274" t="s">
        <v>2720</v>
      </c>
      <c r="BH54" s="274" t="s">
        <v>1969</v>
      </c>
      <c r="BI54" s="274" t="s">
        <v>2803</v>
      </c>
      <c r="BL54" s="277">
        <v>0</v>
      </c>
      <c r="BW54" s="274">
        <v>82016</v>
      </c>
      <c r="BX54" s="274" t="s">
        <v>2887</v>
      </c>
      <c r="BY54" s="274" t="s">
        <v>1968</v>
      </c>
      <c r="BZ54" s="274" t="s">
        <v>2857</v>
      </c>
      <c r="CA54" s="274">
        <v>0</v>
      </c>
      <c r="CB54" s="274" t="s">
        <v>2884</v>
      </c>
      <c r="CC54" s="274" t="s">
        <v>1968</v>
      </c>
      <c r="CE54" s="274" t="s">
        <v>1968</v>
      </c>
      <c r="CG54" s="274" t="s">
        <v>1968</v>
      </c>
      <c r="CI54" s="274" t="s">
        <v>1968</v>
      </c>
      <c r="CN54" s="274">
        <v>0</v>
      </c>
      <c r="CO54" s="274" t="s">
        <v>1968</v>
      </c>
      <c r="CS54" s="274" t="s">
        <v>2888</v>
      </c>
      <c r="CT54" s="275">
        <v>0</v>
      </c>
      <c r="CU54" s="274" t="s">
        <v>1969</v>
      </c>
      <c r="CV54" s="275">
        <v>0</v>
      </c>
      <c r="CW54" s="274" t="s">
        <v>2714</v>
      </c>
      <c r="CY54" s="274" t="s">
        <v>2801</v>
      </c>
      <c r="CZ54" s="274">
        <v>646846</v>
      </c>
      <c r="DA54" s="274">
        <v>6176602</v>
      </c>
      <c r="DB54" s="274" t="s">
        <v>2666</v>
      </c>
      <c r="DC54" s="275">
        <v>60</v>
      </c>
      <c r="DG54" s="274">
        <v>12237</v>
      </c>
      <c r="DH54" s="274" t="s">
        <v>2889</v>
      </c>
      <c r="DI54" s="274">
        <v>0</v>
      </c>
      <c r="DJ54" s="274" t="s">
        <v>2677</v>
      </c>
      <c r="DK54" s="279">
        <v>40521</v>
      </c>
      <c r="DL54" s="279">
        <v>40547</v>
      </c>
      <c r="DM54" s="274" t="s">
        <v>12</v>
      </c>
      <c r="DN54" s="274" t="s">
        <v>2860</v>
      </c>
      <c r="DO54" s="274" t="s">
        <v>2689</v>
      </c>
      <c r="DP54" s="274" t="s">
        <v>2679</v>
      </c>
      <c r="DQ54" s="274" t="s">
        <v>2680</v>
      </c>
      <c r="DR54" s="278">
        <v>3</v>
      </c>
    </row>
    <row r="55" spans="1:122" x14ac:dyDescent="0.25">
      <c r="A55" s="283">
        <v>103012</v>
      </c>
      <c r="B55" s="274">
        <v>98118</v>
      </c>
      <c r="C55" s="274" t="s">
        <v>1395</v>
      </c>
      <c r="D55" s="279">
        <v>20090</v>
      </c>
      <c r="E55" s="274" t="s">
        <v>2843</v>
      </c>
      <c r="F55" s="274" t="s">
        <v>2663</v>
      </c>
      <c r="G55" s="274">
        <v>103894</v>
      </c>
      <c r="H55" s="274">
        <v>103012</v>
      </c>
      <c r="I55" s="274">
        <v>0</v>
      </c>
      <c r="K55" s="275">
        <v>0</v>
      </c>
      <c r="L55" s="274">
        <v>8375</v>
      </c>
      <c r="M55" s="274" t="s">
        <v>1450</v>
      </c>
      <c r="N55" s="275">
        <v>0</v>
      </c>
      <c r="P55" s="274" t="s">
        <v>1969</v>
      </c>
      <c r="S55" s="279">
        <v>20090</v>
      </c>
      <c r="AC55" s="274" t="s">
        <v>2890</v>
      </c>
      <c r="AE55" s="279">
        <v>40548</v>
      </c>
      <c r="AF55" s="275">
        <v>12</v>
      </c>
      <c r="AG55" s="275">
        <v>0</v>
      </c>
      <c r="AL55" s="274">
        <v>0</v>
      </c>
      <c r="AM55" s="275">
        <v>0</v>
      </c>
      <c r="AP55" s="274" t="s">
        <v>1968</v>
      </c>
      <c r="AQ55" s="275">
        <v>0</v>
      </c>
      <c r="AR55" s="275">
        <v>0</v>
      </c>
      <c r="AS55" s="274" t="s">
        <v>1968</v>
      </c>
      <c r="AW55" s="277">
        <v>0</v>
      </c>
      <c r="AZ55" s="274" t="s">
        <v>2668</v>
      </c>
      <c r="BA55" s="274" t="s">
        <v>2669</v>
      </c>
      <c r="BC55" s="274" t="s">
        <v>2891</v>
      </c>
      <c r="BD55" s="274" t="s">
        <v>2700</v>
      </c>
      <c r="BE55" s="274" t="s">
        <v>2754</v>
      </c>
      <c r="BF55" s="274" t="s">
        <v>2702</v>
      </c>
      <c r="BH55" s="274" t="s">
        <v>1968</v>
      </c>
      <c r="BL55" s="277">
        <v>0</v>
      </c>
      <c r="BM55" s="274" t="s">
        <v>2843</v>
      </c>
      <c r="BV55" s="274" t="s">
        <v>2892</v>
      </c>
      <c r="BW55" s="274">
        <v>82370</v>
      </c>
      <c r="BX55" s="274" t="s">
        <v>2890</v>
      </c>
      <c r="BY55" s="274" t="s">
        <v>1968</v>
      </c>
      <c r="BZ55" s="274" t="s">
        <v>2857</v>
      </c>
      <c r="CA55" s="274">
        <v>0</v>
      </c>
      <c r="CC55" s="274" t="s">
        <v>1968</v>
      </c>
      <c r="CE55" s="274" t="s">
        <v>1968</v>
      </c>
      <c r="CG55" s="274" t="s">
        <v>1968</v>
      </c>
      <c r="CI55" s="274" t="s">
        <v>1968</v>
      </c>
      <c r="CN55" s="274">
        <v>0</v>
      </c>
      <c r="CO55" s="274" t="s">
        <v>1968</v>
      </c>
      <c r="CP55" s="274" t="s">
        <v>2756</v>
      </c>
      <c r="CS55" s="274" t="s">
        <v>2893</v>
      </c>
      <c r="CT55" s="275">
        <v>0</v>
      </c>
      <c r="CU55" s="274" t="s">
        <v>1968</v>
      </c>
      <c r="CV55" s="275">
        <v>0</v>
      </c>
      <c r="CW55" s="274" t="s">
        <v>2894</v>
      </c>
      <c r="CY55" s="274" t="s">
        <v>2843</v>
      </c>
      <c r="CZ55" s="274">
        <v>682550</v>
      </c>
      <c r="DA55" s="274">
        <v>6210060</v>
      </c>
      <c r="DB55" s="274" t="s">
        <v>2666</v>
      </c>
      <c r="DC55" s="275">
        <v>6</v>
      </c>
      <c r="DG55" s="274">
        <v>0</v>
      </c>
      <c r="DH55" s="274" t="s">
        <v>2895</v>
      </c>
      <c r="DI55" s="274">
        <v>0</v>
      </c>
      <c r="DJ55" s="274" t="s">
        <v>2677</v>
      </c>
      <c r="DK55" s="279">
        <v>40548</v>
      </c>
      <c r="DL55" s="279">
        <v>41177</v>
      </c>
      <c r="DN55" s="274" t="s">
        <v>2860</v>
      </c>
      <c r="DO55" s="274" t="s">
        <v>2689</v>
      </c>
      <c r="DR55" s="278">
        <v>0</v>
      </c>
    </row>
    <row r="56" spans="1:122" x14ac:dyDescent="0.25">
      <c r="A56" s="283">
        <v>102866</v>
      </c>
      <c r="B56" s="274">
        <v>98305</v>
      </c>
      <c r="D56" s="279">
        <v>33212</v>
      </c>
      <c r="E56" s="274" t="s">
        <v>2709</v>
      </c>
      <c r="F56" s="274" t="s">
        <v>2663</v>
      </c>
      <c r="G56" s="274">
        <v>103748</v>
      </c>
      <c r="H56" s="274">
        <v>102866</v>
      </c>
      <c r="I56" s="274">
        <v>0</v>
      </c>
      <c r="K56" s="275">
        <v>0</v>
      </c>
      <c r="L56" s="274">
        <v>0</v>
      </c>
      <c r="N56" s="275">
        <v>0</v>
      </c>
      <c r="P56" s="274" t="s">
        <v>1968</v>
      </c>
      <c r="S56" s="279">
        <v>33212</v>
      </c>
      <c r="AC56" s="274" t="s">
        <v>2710</v>
      </c>
      <c r="AE56" s="279">
        <v>40525</v>
      </c>
      <c r="AF56" s="275">
        <v>0</v>
      </c>
      <c r="AG56" s="275">
        <v>0</v>
      </c>
      <c r="AH56" s="274" t="s">
        <v>1849</v>
      </c>
      <c r="AJ56" s="274" t="s">
        <v>2682</v>
      </c>
      <c r="AK56" s="274" t="s">
        <v>2683</v>
      </c>
      <c r="AL56" s="274">
        <v>0</v>
      </c>
      <c r="AM56" s="275">
        <v>0</v>
      </c>
      <c r="AO56" s="274" t="s">
        <v>1850</v>
      </c>
      <c r="AQ56" s="275">
        <v>0</v>
      </c>
      <c r="AR56" s="275">
        <v>0</v>
      </c>
      <c r="AW56" s="277">
        <v>0</v>
      </c>
      <c r="AZ56" s="274" t="s">
        <v>2668</v>
      </c>
      <c r="BA56" s="274" t="s">
        <v>2669</v>
      </c>
      <c r="BD56" s="274" t="s">
        <v>2736</v>
      </c>
      <c r="BF56" s="274" t="s">
        <v>2763</v>
      </c>
      <c r="BL56" s="277">
        <v>0</v>
      </c>
      <c r="BW56" s="274">
        <v>82222</v>
      </c>
      <c r="BX56" s="274" t="s">
        <v>2896</v>
      </c>
      <c r="BZ56" s="274" t="s">
        <v>2857</v>
      </c>
      <c r="CA56" s="274">
        <v>14400511</v>
      </c>
      <c r="CN56" s="274">
        <v>0</v>
      </c>
      <c r="CT56" s="275">
        <v>0</v>
      </c>
      <c r="CV56" s="275">
        <v>0</v>
      </c>
      <c r="CW56" s="274" t="s">
        <v>2688</v>
      </c>
      <c r="CY56" s="274" t="s">
        <v>2709</v>
      </c>
      <c r="CZ56" s="274">
        <v>673632</v>
      </c>
      <c r="DA56" s="274">
        <v>6197286</v>
      </c>
      <c r="DC56" s="275">
        <v>0</v>
      </c>
      <c r="DG56" s="274">
        <v>0</v>
      </c>
      <c r="DH56" s="274" t="s">
        <v>2897</v>
      </c>
      <c r="DI56" s="274">
        <v>0</v>
      </c>
      <c r="DK56" s="279">
        <v>40525</v>
      </c>
      <c r="DL56" s="279">
        <v>40548</v>
      </c>
      <c r="DN56" s="274" t="s">
        <v>2860</v>
      </c>
      <c r="DO56" s="274" t="s">
        <v>2689</v>
      </c>
      <c r="DR56" s="278">
        <v>0</v>
      </c>
    </row>
    <row r="57" spans="1:122" x14ac:dyDescent="0.25">
      <c r="A57" s="283">
        <v>103015</v>
      </c>
      <c r="B57" s="274">
        <v>98496</v>
      </c>
      <c r="C57" s="274" t="s">
        <v>1395</v>
      </c>
      <c r="D57" s="279">
        <v>17899</v>
      </c>
      <c r="E57" s="274" t="s">
        <v>2801</v>
      </c>
      <c r="F57" s="274" t="s">
        <v>2663</v>
      </c>
      <c r="G57" s="274">
        <v>103897</v>
      </c>
      <c r="H57" s="274">
        <v>103015</v>
      </c>
      <c r="I57" s="274">
        <v>0</v>
      </c>
      <c r="K57" s="275">
        <v>0</v>
      </c>
      <c r="L57" s="274">
        <v>8270</v>
      </c>
      <c r="M57" s="274" t="s">
        <v>1415</v>
      </c>
      <c r="N57" s="275">
        <v>0</v>
      </c>
      <c r="P57" s="274" t="s">
        <v>1969</v>
      </c>
      <c r="Q57" s="274" t="s">
        <v>2898</v>
      </c>
      <c r="S57" s="279">
        <v>17899</v>
      </c>
      <c r="T57" s="274" t="s">
        <v>2757</v>
      </c>
      <c r="U57" s="274" t="s">
        <v>1973</v>
      </c>
      <c r="AC57" s="274" t="s">
        <v>2899</v>
      </c>
      <c r="AE57" s="279">
        <v>40548</v>
      </c>
      <c r="AF57" s="275">
        <v>0</v>
      </c>
      <c r="AG57" s="275">
        <v>0</v>
      </c>
      <c r="AL57" s="274">
        <v>0</v>
      </c>
      <c r="AM57" s="275">
        <v>2636</v>
      </c>
      <c r="AO57" s="274" t="s">
        <v>1868</v>
      </c>
      <c r="AP57" s="274" t="s">
        <v>1968</v>
      </c>
      <c r="AQ57" s="275">
        <v>0</v>
      </c>
      <c r="AR57" s="275">
        <v>0</v>
      </c>
      <c r="AS57" s="274" t="s">
        <v>1969</v>
      </c>
      <c r="AW57" s="277">
        <v>0</v>
      </c>
      <c r="AZ57" s="274" t="s">
        <v>2668</v>
      </c>
      <c r="BA57" s="274" t="s">
        <v>2669</v>
      </c>
      <c r="BD57" s="274" t="s">
        <v>2781</v>
      </c>
      <c r="BE57" s="274" t="s">
        <v>2670</v>
      </c>
      <c r="BF57" s="274" t="s">
        <v>2763</v>
      </c>
      <c r="BH57" s="274" t="s">
        <v>1968</v>
      </c>
      <c r="BL57" s="277">
        <v>0</v>
      </c>
      <c r="BW57" s="274">
        <v>82373</v>
      </c>
      <c r="BX57" s="274" t="s">
        <v>2900</v>
      </c>
      <c r="BY57" s="274" t="s">
        <v>1968</v>
      </c>
      <c r="BZ57" s="274" t="s">
        <v>2857</v>
      </c>
      <c r="CA57" s="274">
        <v>6017339</v>
      </c>
      <c r="CC57" s="274" t="s">
        <v>1968</v>
      </c>
      <c r="CE57" s="274" t="s">
        <v>1968</v>
      </c>
      <c r="CF57" s="274" t="s">
        <v>2749</v>
      </c>
      <c r="CG57" s="274" t="s">
        <v>1968</v>
      </c>
      <c r="CI57" s="274" t="s">
        <v>1968</v>
      </c>
      <c r="CN57" s="274">
        <v>3</v>
      </c>
      <c r="CO57" s="274" t="s">
        <v>1968</v>
      </c>
      <c r="CP57" s="274" t="s">
        <v>2901</v>
      </c>
      <c r="CS57" s="274" t="s">
        <v>2902</v>
      </c>
      <c r="CT57" s="275">
        <v>0</v>
      </c>
      <c r="CU57" s="274" t="s">
        <v>1968</v>
      </c>
      <c r="CV57" s="275">
        <v>0</v>
      </c>
      <c r="CW57" s="274" t="s">
        <v>2894</v>
      </c>
      <c r="CY57" s="274" t="s">
        <v>2801</v>
      </c>
      <c r="CZ57" s="274">
        <v>651003</v>
      </c>
      <c r="DA57" s="274">
        <v>6191761</v>
      </c>
      <c r="DB57" s="274" t="s">
        <v>2666</v>
      </c>
      <c r="DC57" s="275">
        <v>0.33</v>
      </c>
      <c r="DG57" s="274">
        <v>0</v>
      </c>
      <c r="DH57" s="274" t="s">
        <v>2903</v>
      </c>
      <c r="DI57" s="274">
        <v>0</v>
      </c>
      <c r="DJ57" s="274" t="s">
        <v>2677</v>
      </c>
      <c r="DK57" s="279">
        <v>40548</v>
      </c>
      <c r="DL57" s="279">
        <v>41389</v>
      </c>
      <c r="DN57" s="274" t="s">
        <v>2860</v>
      </c>
      <c r="DO57" s="274" t="s">
        <v>2689</v>
      </c>
      <c r="DP57" s="274" t="s">
        <v>2733</v>
      </c>
      <c r="DQ57" s="274" t="s">
        <v>2734</v>
      </c>
      <c r="DR57" s="278">
        <v>0.26</v>
      </c>
    </row>
    <row r="58" spans="1:122" x14ac:dyDescent="0.25">
      <c r="A58" s="283">
        <v>103014</v>
      </c>
      <c r="B58" s="274">
        <v>98608</v>
      </c>
      <c r="C58" s="274" t="s">
        <v>1395</v>
      </c>
      <c r="D58" s="279">
        <v>367</v>
      </c>
      <c r="E58" s="274" t="s">
        <v>2709</v>
      </c>
      <c r="F58" s="274" t="s">
        <v>2663</v>
      </c>
      <c r="G58" s="274">
        <v>103896</v>
      </c>
      <c r="H58" s="274">
        <v>103014</v>
      </c>
      <c r="I58" s="274">
        <v>0</v>
      </c>
      <c r="K58" s="275">
        <v>0</v>
      </c>
      <c r="L58" s="274">
        <v>8268</v>
      </c>
      <c r="M58" s="274" t="s">
        <v>1433</v>
      </c>
      <c r="N58" s="275">
        <v>0</v>
      </c>
      <c r="P58" s="274" t="s">
        <v>1969</v>
      </c>
      <c r="S58" s="279">
        <v>367</v>
      </c>
      <c r="T58" s="274" t="s">
        <v>2757</v>
      </c>
      <c r="U58" s="274" t="s">
        <v>1973</v>
      </c>
      <c r="AC58" s="274" t="s">
        <v>2899</v>
      </c>
      <c r="AE58" s="279">
        <v>40548</v>
      </c>
      <c r="AF58" s="275">
        <v>12</v>
      </c>
      <c r="AG58" s="275">
        <v>0</v>
      </c>
      <c r="AL58" s="274">
        <v>0</v>
      </c>
      <c r="AM58" s="275">
        <v>0</v>
      </c>
      <c r="AP58" s="274" t="s">
        <v>1968</v>
      </c>
      <c r="AQ58" s="275">
        <v>0</v>
      </c>
      <c r="AR58" s="275">
        <v>0</v>
      </c>
      <c r="AS58" s="274" t="s">
        <v>1968</v>
      </c>
      <c r="AW58" s="277">
        <v>0</v>
      </c>
      <c r="AZ58" s="274" t="s">
        <v>2668</v>
      </c>
      <c r="BA58" s="274" t="s">
        <v>2669</v>
      </c>
      <c r="BD58" s="274" t="s">
        <v>2781</v>
      </c>
      <c r="BE58" s="274" t="s">
        <v>2904</v>
      </c>
      <c r="BF58" s="274" t="s">
        <v>2672</v>
      </c>
      <c r="BH58" s="274" t="s">
        <v>1968</v>
      </c>
      <c r="BL58" s="277">
        <v>0</v>
      </c>
      <c r="BM58" s="274" t="s">
        <v>2905</v>
      </c>
      <c r="BW58" s="274">
        <v>82372</v>
      </c>
      <c r="BX58" s="274" t="s">
        <v>2906</v>
      </c>
      <c r="BY58" s="274" t="s">
        <v>1968</v>
      </c>
      <c r="BZ58" s="274" t="s">
        <v>2857</v>
      </c>
      <c r="CA58" s="274">
        <v>0</v>
      </c>
      <c r="CC58" s="274" t="s">
        <v>1968</v>
      </c>
      <c r="CE58" s="274" t="s">
        <v>1968</v>
      </c>
      <c r="CG58" s="274" t="s">
        <v>1968</v>
      </c>
      <c r="CI58" s="274" t="s">
        <v>1968</v>
      </c>
      <c r="CN58" s="274">
        <v>0</v>
      </c>
      <c r="CO58" s="274" t="s">
        <v>1968</v>
      </c>
      <c r="CP58" s="274" t="s">
        <v>2901</v>
      </c>
      <c r="CS58" s="274" t="s">
        <v>2907</v>
      </c>
      <c r="CT58" s="275">
        <v>0</v>
      </c>
      <c r="CU58" s="274" t="s">
        <v>1968</v>
      </c>
      <c r="CV58" s="275">
        <v>0</v>
      </c>
      <c r="CW58" s="274" t="s">
        <v>2894</v>
      </c>
      <c r="CY58" s="274" t="s">
        <v>2709</v>
      </c>
      <c r="CZ58" s="274">
        <v>655355</v>
      </c>
      <c r="DA58" s="274">
        <v>6187700</v>
      </c>
      <c r="DB58" s="274" t="s">
        <v>2666</v>
      </c>
      <c r="DC58" s="275">
        <v>0</v>
      </c>
      <c r="DG58" s="274">
        <v>0</v>
      </c>
      <c r="DH58" s="274" t="s">
        <v>2908</v>
      </c>
      <c r="DI58" s="274">
        <v>0</v>
      </c>
      <c r="DJ58" s="274" t="s">
        <v>2677</v>
      </c>
      <c r="DK58" s="279">
        <v>40548</v>
      </c>
      <c r="DL58" s="279">
        <v>41277</v>
      </c>
      <c r="DN58" s="274" t="s">
        <v>2860</v>
      </c>
      <c r="DO58" s="274" t="s">
        <v>2689</v>
      </c>
      <c r="DR58" s="278">
        <v>0</v>
      </c>
    </row>
    <row r="59" spans="1:122" x14ac:dyDescent="0.25">
      <c r="A59" s="283">
        <v>102463</v>
      </c>
      <c r="B59" s="274">
        <v>98681</v>
      </c>
      <c r="C59" s="274" t="s">
        <v>1583</v>
      </c>
      <c r="D59" s="279">
        <v>40240</v>
      </c>
      <c r="E59" s="274" t="s">
        <v>2801</v>
      </c>
      <c r="F59" s="274" t="s">
        <v>2663</v>
      </c>
      <c r="G59" s="274">
        <v>103345</v>
      </c>
      <c r="H59" s="274">
        <v>102463</v>
      </c>
      <c r="I59" s="274">
        <v>0</v>
      </c>
      <c r="J59" s="274" t="s">
        <v>1966</v>
      </c>
      <c r="K59" s="275">
        <v>0</v>
      </c>
      <c r="L59" s="274">
        <v>11596</v>
      </c>
      <c r="M59" s="274" t="s">
        <v>1759</v>
      </c>
      <c r="N59" s="275">
        <v>195</v>
      </c>
      <c r="P59" s="274" t="s">
        <v>1969</v>
      </c>
      <c r="S59" s="279">
        <v>40240</v>
      </c>
      <c r="AC59" s="274" t="s">
        <v>2884</v>
      </c>
      <c r="AE59" s="279">
        <v>40519</v>
      </c>
      <c r="AF59" s="275">
        <v>650</v>
      </c>
      <c r="AG59" s="275">
        <v>0</v>
      </c>
      <c r="AJ59" s="274" t="s">
        <v>2885</v>
      </c>
      <c r="AK59" s="274" t="s">
        <v>2886</v>
      </c>
      <c r="AL59" s="274">
        <v>0</v>
      </c>
      <c r="AM59" s="275">
        <v>2283</v>
      </c>
      <c r="AO59" s="274" t="s">
        <v>1760</v>
      </c>
      <c r="AP59" s="274" t="s">
        <v>1968</v>
      </c>
      <c r="AQ59" s="275">
        <v>0</v>
      </c>
      <c r="AR59" s="275">
        <v>0</v>
      </c>
      <c r="AS59" s="274" t="s">
        <v>1968</v>
      </c>
      <c r="AW59" s="277">
        <v>0</v>
      </c>
      <c r="AZ59" s="274" t="s">
        <v>2668</v>
      </c>
      <c r="BA59" s="274" t="s">
        <v>2669</v>
      </c>
      <c r="BH59" s="274" t="s">
        <v>1969</v>
      </c>
      <c r="BI59" s="274" t="s">
        <v>2803</v>
      </c>
      <c r="BL59" s="277">
        <v>0</v>
      </c>
      <c r="BW59" s="274">
        <v>81820</v>
      </c>
      <c r="BX59" s="274" t="s">
        <v>2909</v>
      </c>
      <c r="BY59" s="274" t="s">
        <v>1968</v>
      </c>
      <c r="BZ59" s="274" t="s">
        <v>2857</v>
      </c>
      <c r="CA59" s="274">
        <v>0</v>
      </c>
      <c r="CB59" s="274" t="s">
        <v>2884</v>
      </c>
      <c r="CC59" s="274" t="s">
        <v>1968</v>
      </c>
      <c r="CE59" s="274" t="s">
        <v>1968</v>
      </c>
      <c r="CG59" s="274" t="s">
        <v>1968</v>
      </c>
      <c r="CI59" s="274" t="s">
        <v>1969</v>
      </c>
      <c r="CN59" s="274">
        <v>0</v>
      </c>
      <c r="CO59" s="274" t="s">
        <v>1968</v>
      </c>
      <c r="CP59" s="274" t="s">
        <v>2675</v>
      </c>
      <c r="CS59" s="274" t="s">
        <v>2910</v>
      </c>
      <c r="CT59" s="275">
        <v>0</v>
      </c>
      <c r="CU59" s="274" t="s">
        <v>1969</v>
      </c>
      <c r="CV59" s="275">
        <v>0</v>
      </c>
      <c r="CW59" s="274" t="s">
        <v>2714</v>
      </c>
      <c r="CY59" s="274" t="s">
        <v>2801</v>
      </c>
      <c r="CZ59" s="274">
        <v>679031</v>
      </c>
      <c r="DA59" s="274">
        <v>6190146</v>
      </c>
      <c r="DB59" s="274" t="s">
        <v>2666</v>
      </c>
      <c r="DC59" s="275">
        <v>321</v>
      </c>
      <c r="DG59" s="274">
        <v>12227</v>
      </c>
      <c r="DH59" s="274" t="s">
        <v>2911</v>
      </c>
      <c r="DI59" s="274">
        <v>0</v>
      </c>
      <c r="DJ59" s="274" t="s">
        <v>2912</v>
      </c>
      <c r="DK59" s="279">
        <v>40519</v>
      </c>
      <c r="DL59" s="279">
        <v>40547</v>
      </c>
      <c r="DM59" s="274" t="s">
        <v>12</v>
      </c>
      <c r="DN59" s="274" t="s">
        <v>2860</v>
      </c>
      <c r="DO59" s="274" t="s">
        <v>2689</v>
      </c>
      <c r="DP59" s="274" t="s">
        <v>2679</v>
      </c>
      <c r="DQ59" s="274" t="s">
        <v>2680</v>
      </c>
      <c r="DR59" s="278">
        <v>8</v>
      </c>
    </row>
    <row r="60" spans="1:122" x14ac:dyDescent="0.25">
      <c r="A60" s="283">
        <v>103018</v>
      </c>
      <c r="B60" s="274">
        <v>98765</v>
      </c>
      <c r="C60" s="274" t="s">
        <v>1395</v>
      </c>
      <c r="D60" s="279">
        <v>24838</v>
      </c>
      <c r="E60" s="274" t="s">
        <v>2843</v>
      </c>
      <c r="F60" s="274" t="s">
        <v>2663</v>
      </c>
      <c r="G60" s="274">
        <v>103900</v>
      </c>
      <c r="H60" s="274">
        <v>103018</v>
      </c>
      <c r="I60" s="274">
        <v>0</v>
      </c>
      <c r="K60" s="275">
        <v>0</v>
      </c>
      <c r="L60" s="274">
        <v>8134</v>
      </c>
      <c r="M60" s="274" t="s">
        <v>1546</v>
      </c>
      <c r="N60" s="275">
        <v>0</v>
      </c>
      <c r="P60" s="274" t="s">
        <v>1968</v>
      </c>
      <c r="S60" s="279">
        <v>24838</v>
      </c>
      <c r="AC60" s="274" t="s">
        <v>2913</v>
      </c>
      <c r="AE60" s="279">
        <v>40548</v>
      </c>
      <c r="AF60" s="275">
        <v>0</v>
      </c>
      <c r="AG60" s="275">
        <v>0</v>
      </c>
      <c r="AJ60" s="274" t="s">
        <v>2717</v>
      </c>
      <c r="AK60" s="274" t="s">
        <v>2718</v>
      </c>
      <c r="AL60" s="274">
        <v>0</v>
      </c>
      <c r="AM60" s="275">
        <v>0</v>
      </c>
      <c r="AP60" s="274" t="s">
        <v>1968</v>
      </c>
      <c r="AQ60" s="275">
        <v>0</v>
      </c>
      <c r="AR60" s="275">
        <v>0</v>
      </c>
      <c r="AS60" s="274" t="s">
        <v>1968</v>
      </c>
      <c r="AW60" s="277">
        <v>0</v>
      </c>
      <c r="AZ60" s="274" t="s">
        <v>2668</v>
      </c>
      <c r="BA60" s="274" t="s">
        <v>2669</v>
      </c>
      <c r="BC60" s="274" t="s">
        <v>2666</v>
      </c>
      <c r="BD60" s="274" t="s">
        <v>2728</v>
      </c>
      <c r="BE60" s="274" t="s">
        <v>2728</v>
      </c>
      <c r="BF60" s="274" t="s">
        <v>2672</v>
      </c>
      <c r="BH60" s="274" t="s">
        <v>1968</v>
      </c>
      <c r="BL60" s="277">
        <v>0</v>
      </c>
      <c r="BM60" s="274" t="s">
        <v>2914</v>
      </c>
      <c r="BW60" s="274">
        <v>82376</v>
      </c>
      <c r="BX60" s="274" t="s">
        <v>2915</v>
      </c>
      <c r="BY60" s="274" t="s">
        <v>1968</v>
      </c>
      <c r="BZ60" s="274" t="s">
        <v>2857</v>
      </c>
      <c r="CA60" s="274">
        <v>0</v>
      </c>
      <c r="CC60" s="274" t="s">
        <v>1968</v>
      </c>
      <c r="CE60" s="274" t="s">
        <v>1968</v>
      </c>
      <c r="CG60" s="274" t="s">
        <v>1968</v>
      </c>
      <c r="CI60" s="274" t="s">
        <v>1968</v>
      </c>
      <c r="CN60" s="274">
        <v>0</v>
      </c>
      <c r="CO60" s="274" t="s">
        <v>1968</v>
      </c>
      <c r="CP60" s="274" t="s">
        <v>2713</v>
      </c>
      <c r="CT60" s="275">
        <v>0</v>
      </c>
      <c r="CU60" s="274" t="s">
        <v>1968</v>
      </c>
      <c r="CV60" s="275">
        <v>0</v>
      </c>
      <c r="CY60" s="274" t="s">
        <v>2843</v>
      </c>
      <c r="CZ60" s="274">
        <v>628729</v>
      </c>
      <c r="DA60" s="274">
        <v>6182121</v>
      </c>
      <c r="DB60" s="274" t="s">
        <v>2666</v>
      </c>
      <c r="DC60" s="275">
        <v>0</v>
      </c>
      <c r="DG60" s="274">
        <v>0</v>
      </c>
      <c r="DH60" s="274" t="s">
        <v>2916</v>
      </c>
      <c r="DI60" s="274">
        <v>0</v>
      </c>
      <c r="DJ60" s="274" t="s">
        <v>2677</v>
      </c>
      <c r="DK60" s="279">
        <v>40548</v>
      </c>
      <c r="DL60" s="279">
        <v>41277</v>
      </c>
      <c r="DN60" s="274" t="s">
        <v>2860</v>
      </c>
      <c r="DO60" s="274" t="s">
        <v>2689</v>
      </c>
      <c r="DR60" s="278">
        <v>0</v>
      </c>
    </row>
    <row r="61" spans="1:122" x14ac:dyDescent="0.25">
      <c r="A61" s="283">
        <v>103009</v>
      </c>
      <c r="B61" s="274">
        <v>99151</v>
      </c>
      <c r="C61" s="274" t="s">
        <v>1395</v>
      </c>
      <c r="D61" s="279">
        <v>22647</v>
      </c>
      <c r="E61" s="274" t="s">
        <v>2843</v>
      </c>
      <c r="F61" s="274" t="s">
        <v>2663</v>
      </c>
      <c r="G61" s="274">
        <v>103891</v>
      </c>
      <c r="H61" s="274">
        <v>103009</v>
      </c>
      <c r="I61" s="274">
        <v>0</v>
      </c>
      <c r="K61" s="275">
        <v>0</v>
      </c>
      <c r="L61" s="274">
        <v>8253</v>
      </c>
      <c r="M61" s="274" t="s">
        <v>1506</v>
      </c>
      <c r="N61" s="275">
        <v>0</v>
      </c>
      <c r="P61" s="274" t="s">
        <v>1968</v>
      </c>
      <c r="S61" s="279">
        <v>22647</v>
      </c>
      <c r="AC61" s="274" t="s">
        <v>2917</v>
      </c>
      <c r="AE61" s="279">
        <v>40547</v>
      </c>
      <c r="AF61" s="275">
        <v>0</v>
      </c>
      <c r="AG61" s="275">
        <v>0</v>
      </c>
      <c r="AJ61" s="274" t="s">
        <v>2750</v>
      </c>
      <c r="AK61" s="274" t="s">
        <v>2751</v>
      </c>
      <c r="AL61" s="274">
        <v>0</v>
      </c>
      <c r="AM61" s="275">
        <v>0</v>
      </c>
      <c r="AP61" s="274" t="s">
        <v>1968</v>
      </c>
      <c r="AQ61" s="275">
        <v>0</v>
      </c>
      <c r="AR61" s="275">
        <v>0</v>
      </c>
      <c r="AS61" s="274" t="s">
        <v>1968</v>
      </c>
      <c r="AW61" s="277">
        <v>0</v>
      </c>
      <c r="AZ61" s="274" t="s">
        <v>2668</v>
      </c>
      <c r="BA61" s="274" t="s">
        <v>2669</v>
      </c>
      <c r="BC61" s="274" t="s">
        <v>2666</v>
      </c>
      <c r="BD61" s="274" t="s">
        <v>2692</v>
      </c>
      <c r="BE61" s="274" t="s">
        <v>2736</v>
      </c>
      <c r="BF61" s="274" t="s">
        <v>2763</v>
      </c>
      <c r="BH61" s="274" t="s">
        <v>1968</v>
      </c>
      <c r="BL61" s="277">
        <v>0</v>
      </c>
      <c r="BM61" s="274" t="s">
        <v>2918</v>
      </c>
      <c r="BV61" s="274" t="s">
        <v>2919</v>
      </c>
      <c r="BW61" s="274">
        <v>82367</v>
      </c>
      <c r="BX61" s="274" t="s">
        <v>2920</v>
      </c>
      <c r="BY61" s="274" t="s">
        <v>1968</v>
      </c>
      <c r="BZ61" s="274" t="s">
        <v>2857</v>
      </c>
      <c r="CA61" s="274">
        <v>0</v>
      </c>
      <c r="CC61" s="274" t="s">
        <v>1968</v>
      </c>
      <c r="CE61" s="274" t="s">
        <v>1968</v>
      </c>
      <c r="CG61" s="274" t="s">
        <v>1968</v>
      </c>
      <c r="CI61" s="274" t="s">
        <v>1968</v>
      </c>
      <c r="CN61" s="274">
        <v>0</v>
      </c>
      <c r="CO61" s="274" t="s">
        <v>1968</v>
      </c>
      <c r="CP61" s="274" t="s">
        <v>2836</v>
      </c>
      <c r="CS61" s="274" t="s">
        <v>2921</v>
      </c>
      <c r="CT61" s="275">
        <v>0</v>
      </c>
      <c r="CU61" s="274" t="s">
        <v>1968</v>
      </c>
      <c r="CV61" s="275">
        <v>0</v>
      </c>
      <c r="CY61" s="274" t="s">
        <v>2843</v>
      </c>
      <c r="CZ61" s="274">
        <v>641477</v>
      </c>
      <c r="DA61" s="274">
        <v>6191560</v>
      </c>
      <c r="DB61" s="274" t="s">
        <v>2666</v>
      </c>
      <c r="DC61" s="275">
        <v>0</v>
      </c>
      <c r="DG61" s="274">
        <v>0</v>
      </c>
      <c r="DH61" s="274" t="s">
        <v>2922</v>
      </c>
      <c r="DI61" s="274">
        <v>0</v>
      </c>
      <c r="DJ61" s="274" t="s">
        <v>2677</v>
      </c>
      <c r="DK61" s="279">
        <v>40547</v>
      </c>
      <c r="DL61" s="279">
        <v>41277</v>
      </c>
      <c r="DN61" s="274" t="s">
        <v>2860</v>
      </c>
      <c r="DO61" s="274" t="s">
        <v>2689</v>
      </c>
      <c r="DR61" s="278">
        <v>0</v>
      </c>
    </row>
    <row r="62" spans="1:122" ht="30" x14ac:dyDescent="0.25">
      <c r="A62" s="283">
        <v>102492</v>
      </c>
      <c r="B62" s="274">
        <v>99219</v>
      </c>
      <c r="D62" s="279">
        <v>34971</v>
      </c>
      <c r="E62" s="274" t="s">
        <v>2923</v>
      </c>
      <c r="F62" s="274" t="s">
        <v>2663</v>
      </c>
      <c r="G62" s="274">
        <v>103374</v>
      </c>
      <c r="H62" s="274">
        <v>102492</v>
      </c>
      <c r="I62" s="274">
        <v>0</v>
      </c>
      <c r="K62" s="275">
        <v>0</v>
      </c>
      <c r="L62" s="274">
        <v>11566</v>
      </c>
      <c r="M62" s="274" t="s">
        <v>1762</v>
      </c>
      <c r="N62" s="275">
        <v>0</v>
      </c>
      <c r="P62" s="274" t="s">
        <v>1968</v>
      </c>
      <c r="S62" s="279">
        <v>34971</v>
      </c>
      <c r="AC62" s="274" t="s">
        <v>2924</v>
      </c>
      <c r="AE62" s="279">
        <v>40519</v>
      </c>
      <c r="AF62" s="275">
        <v>472</v>
      </c>
      <c r="AG62" s="275">
        <v>0</v>
      </c>
      <c r="AJ62" s="274" t="s">
        <v>2925</v>
      </c>
      <c r="AK62" s="274" t="s">
        <v>2926</v>
      </c>
      <c r="AL62" s="274">
        <v>0</v>
      </c>
      <c r="AM62" s="275">
        <v>0</v>
      </c>
      <c r="AO62" s="274" t="s">
        <v>1763</v>
      </c>
      <c r="AP62" s="274" t="s">
        <v>1968</v>
      </c>
      <c r="AQ62" s="275">
        <v>0</v>
      </c>
      <c r="AR62" s="275">
        <v>0</v>
      </c>
      <c r="AS62" s="274" t="s">
        <v>1968</v>
      </c>
      <c r="AW62" s="277">
        <v>0</v>
      </c>
      <c r="AZ62" s="274" t="s">
        <v>2668</v>
      </c>
      <c r="BA62" s="274" t="s">
        <v>2669</v>
      </c>
      <c r="BD62" s="274" t="s">
        <v>2781</v>
      </c>
      <c r="BE62" s="274" t="s">
        <v>2701</v>
      </c>
      <c r="BF62" s="274" t="s">
        <v>2672</v>
      </c>
      <c r="BH62" s="274" t="s">
        <v>1968</v>
      </c>
      <c r="BL62" s="277">
        <v>0</v>
      </c>
      <c r="BW62" s="274">
        <v>81850</v>
      </c>
      <c r="BX62" s="274" t="s">
        <v>2927</v>
      </c>
      <c r="BY62" s="274" t="s">
        <v>1968</v>
      </c>
      <c r="BZ62" s="274" t="s">
        <v>2857</v>
      </c>
      <c r="CA62" s="274">
        <v>0</v>
      </c>
      <c r="CC62" s="274" t="s">
        <v>1968</v>
      </c>
      <c r="CE62" s="274" t="s">
        <v>1968</v>
      </c>
      <c r="CG62" s="274" t="s">
        <v>1968</v>
      </c>
      <c r="CI62" s="274" t="s">
        <v>1968</v>
      </c>
      <c r="CN62" s="274">
        <v>0</v>
      </c>
      <c r="CO62" s="274" t="s">
        <v>1968</v>
      </c>
      <c r="CP62" s="274" t="s">
        <v>2928</v>
      </c>
      <c r="CT62" s="275">
        <v>0</v>
      </c>
      <c r="CU62" s="274" t="s">
        <v>1968</v>
      </c>
      <c r="CV62" s="275">
        <v>0</v>
      </c>
      <c r="CW62" s="274" t="s">
        <v>2714</v>
      </c>
      <c r="CY62" s="274" t="s">
        <v>2923</v>
      </c>
      <c r="CZ62" s="274">
        <v>650290</v>
      </c>
      <c r="DA62" s="274">
        <v>6180704</v>
      </c>
      <c r="DB62" s="274" t="s">
        <v>2666</v>
      </c>
      <c r="DC62" s="275">
        <v>0</v>
      </c>
      <c r="DG62" s="274">
        <v>0</v>
      </c>
      <c r="DH62" s="280" t="s">
        <v>2929</v>
      </c>
      <c r="DI62" s="274">
        <v>0</v>
      </c>
      <c r="DK62" s="279">
        <v>40519</v>
      </c>
      <c r="DL62" s="279">
        <v>40526</v>
      </c>
      <c r="DN62" s="274" t="s">
        <v>2860</v>
      </c>
      <c r="DO62" s="274" t="s">
        <v>2689</v>
      </c>
      <c r="DR62" s="278">
        <v>0</v>
      </c>
    </row>
    <row r="63" spans="1:122" x14ac:dyDescent="0.25">
      <c r="A63" s="283">
        <v>102695</v>
      </c>
      <c r="B63" s="274">
        <v>99259</v>
      </c>
      <c r="C63" s="274" t="s">
        <v>1395</v>
      </c>
      <c r="D63" s="279">
        <v>37756</v>
      </c>
      <c r="E63" s="274" t="s">
        <v>2801</v>
      </c>
      <c r="F63" s="274" t="s">
        <v>2663</v>
      </c>
      <c r="G63" s="274">
        <v>103577</v>
      </c>
      <c r="H63" s="274">
        <v>102695</v>
      </c>
      <c r="I63" s="274">
        <v>0</v>
      </c>
      <c r="K63" s="275">
        <v>0</v>
      </c>
      <c r="L63" s="274">
        <v>11671</v>
      </c>
      <c r="M63" s="274" t="s">
        <v>1822</v>
      </c>
      <c r="N63" s="275">
        <v>0</v>
      </c>
      <c r="Q63" s="274" t="s">
        <v>2930</v>
      </c>
      <c r="S63" s="279">
        <v>37756</v>
      </c>
      <c r="AC63" s="274" t="s">
        <v>2816</v>
      </c>
      <c r="AE63" s="279">
        <v>40521</v>
      </c>
      <c r="AF63" s="275">
        <v>277</v>
      </c>
      <c r="AG63" s="275">
        <v>0</v>
      </c>
      <c r="AH63" s="274" t="s">
        <v>1823</v>
      </c>
      <c r="AJ63" s="274" t="s">
        <v>2812</v>
      </c>
      <c r="AK63" s="274" t="s">
        <v>2813</v>
      </c>
      <c r="AL63" s="274">
        <v>0</v>
      </c>
      <c r="AM63" s="275">
        <v>2470</v>
      </c>
      <c r="AO63" s="274" t="s">
        <v>1824</v>
      </c>
      <c r="AP63" s="274" t="s">
        <v>1968</v>
      </c>
      <c r="AQ63" s="275">
        <v>0</v>
      </c>
      <c r="AR63" s="275">
        <v>0</v>
      </c>
      <c r="AS63" s="274" t="s">
        <v>1969</v>
      </c>
      <c r="AW63" s="277">
        <v>0</v>
      </c>
      <c r="AZ63" s="274" t="s">
        <v>2668</v>
      </c>
      <c r="BA63" s="274" t="s">
        <v>2669</v>
      </c>
      <c r="BC63" s="274" t="s">
        <v>2931</v>
      </c>
      <c r="BD63" s="274" t="s">
        <v>2670</v>
      </c>
      <c r="BE63" s="274" t="s">
        <v>2904</v>
      </c>
      <c r="BF63" s="274" t="s">
        <v>2672</v>
      </c>
      <c r="BH63" s="274" t="s">
        <v>1969</v>
      </c>
      <c r="BI63" s="274" t="s">
        <v>2803</v>
      </c>
      <c r="BL63" s="277">
        <v>0</v>
      </c>
      <c r="BM63" s="274" t="s">
        <v>2932</v>
      </c>
      <c r="BN63" s="274" t="s">
        <v>2933</v>
      </c>
      <c r="BW63" s="274">
        <v>82051</v>
      </c>
      <c r="BX63" s="274" t="s">
        <v>2934</v>
      </c>
      <c r="BY63" s="274" t="s">
        <v>1968</v>
      </c>
      <c r="BZ63" s="274" t="s">
        <v>2857</v>
      </c>
      <c r="CA63" s="274">
        <v>23249579</v>
      </c>
      <c r="CC63" s="274" t="s">
        <v>1968</v>
      </c>
      <c r="CE63" s="274" t="s">
        <v>1968</v>
      </c>
      <c r="CG63" s="274" t="s">
        <v>1968</v>
      </c>
      <c r="CI63" s="274" t="s">
        <v>1969</v>
      </c>
      <c r="CN63" s="274">
        <v>1</v>
      </c>
      <c r="CO63" s="274" t="s">
        <v>1968</v>
      </c>
      <c r="CS63" s="274" t="s">
        <v>2935</v>
      </c>
      <c r="CT63" s="275">
        <v>0</v>
      </c>
      <c r="CU63" s="274" t="s">
        <v>1969</v>
      </c>
      <c r="CV63" s="275">
        <v>0</v>
      </c>
      <c r="CW63" s="274" t="s">
        <v>2714</v>
      </c>
      <c r="CY63" s="274" t="s">
        <v>2801</v>
      </c>
      <c r="CZ63" s="274">
        <v>665691</v>
      </c>
      <c r="DA63" s="274">
        <v>6187617</v>
      </c>
      <c r="DB63" s="274" t="s">
        <v>2666</v>
      </c>
      <c r="DC63" s="275">
        <v>115</v>
      </c>
      <c r="DG63" s="274">
        <v>0</v>
      </c>
      <c r="DI63" s="274">
        <v>0</v>
      </c>
      <c r="DJ63" s="274" t="s">
        <v>2677</v>
      </c>
      <c r="DK63" s="279">
        <v>40521</v>
      </c>
      <c r="DL63" s="279">
        <v>41389</v>
      </c>
      <c r="DN63" s="274" t="s">
        <v>2860</v>
      </c>
      <c r="DO63" s="274" t="s">
        <v>2689</v>
      </c>
      <c r="DP63" s="274" t="s">
        <v>2679</v>
      </c>
      <c r="DQ63" s="274" t="s">
        <v>2680</v>
      </c>
      <c r="DR63" s="278">
        <v>15</v>
      </c>
    </row>
    <row r="64" spans="1:122" ht="30" x14ac:dyDescent="0.25">
      <c r="A64" s="283">
        <v>102530</v>
      </c>
      <c r="B64" s="274">
        <v>99331</v>
      </c>
      <c r="D64" s="279">
        <v>34966</v>
      </c>
      <c r="E64" s="274" t="s">
        <v>2923</v>
      </c>
      <c r="F64" s="274" t="s">
        <v>2663</v>
      </c>
      <c r="G64" s="274">
        <v>103412</v>
      </c>
      <c r="H64" s="274">
        <v>102530</v>
      </c>
      <c r="I64" s="274">
        <v>0</v>
      </c>
      <c r="K64" s="275">
        <v>0</v>
      </c>
      <c r="L64" s="274">
        <v>11572</v>
      </c>
      <c r="M64" s="274" t="s">
        <v>1775</v>
      </c>
      <c r="N64" s="275">
        <v>505</v>
      </c>
      <c r="P64" s="274" t="s">
        <v>1968</v>
      </c>
      <c r="S64" s="279">
        <v>34966</v>
      </c>
      <c r="AC64" s="274" t="s">
        <v>2924</v>
      </c>
      <c r="AE64" s="279">
        <v>40519</v>
      </c>
      <c r="AF64" s="275">
        <v>525</v>
      </c>
      <c r="AG64" s="275">
        <v>0</v>
      </c>
      <c r="AJ64" s="274" t="s">
        <v>2925</v>
      </c>
      <c r="AK64" s="274" t="s">
        <v>2926</v>
      </c>
      <c r="AL64" s="274">
        <v>0</v>
      </c>
      <c r="AM64" s="275">
        <v>0</v>
      </c>
      <c r="AO64" s="274" t="s">
        <v>1776</v>
      </c>
      <c r="AP64" s="274" t="s">
        <v>1968</v>
      </c>
      <c r="AQ64" s="275">
        <v>0</v>
      </c>
      <c r="AR64" s="275">
        <v>0</v>
      </c>
      <c r="AS64" s="274" t="s">
        <v>1968</v>
      </c>
      <c r="AW64" s="277">
        <v>0</v>
      </c>
      <c r="AZ64" s="274" t="s">
        <v>2668</v>
      </c>
      <c r="BA64" s="274" t="s">
        <v>2669</v>
      </c>
      <c r="BD64" s="274" t="s">
        <v>2700</v>
      </c>
      <c r="BE64" s="274" t="s">
        <v>2740</v>
      </c>
      <c r="BF64" s="274" t="s">
        <v>2774</v>
      </c>
      <c r="BH64" s="274" t="s">
        <v>1968</v>
      </c>
      <c r="BL64" s="277">
        <v>0</v>
      </c>
      <c r="BW64" s="274">
        <v>81886</v>
      </c>
      <c r="BX64" s="274" t="s">
        <v>2927</v>
      </c>
      <c r="BY64" s="274" t="s">
        <v>1968</v>
      </c>
      <c r="BZ64" s="274" t="s">
        <v>2857</v>
      </c>
      <c r="CA64" s="274">
        <v>0</v>
      </c>
      <c r="CC64" s="274" t="s">
        <v>1968</v>
      </c>
      <c r="CE64" s="274" t="s">
        <v>1968</v>
      </c>
      <c r="CG64" s="274" t="s">
        <v>1968</v>
      </c>
      <c r="CI64" s="274" t="s">
        <v>1968</v>
      </c>
      <c r="CN64" s="274">
        <v>0</v>
      </c>
      <c r="CO64" s="274" t="s">
        <v>1968</v>
      </c>
      <c r="CP64" s="274" t="s">
        <v>2936</v>
      </c>
      <c r="CT64" s="275">
        <v>0</v>
      </c>
      <c r="CU64" s="274" t="s">
        <v>1968</v>
      </c>
      <c r="CV64" s="275">
        <v>0</v>
      </c>
      <c r="CW64" s="274" t="s">
        <v>2714</v>
      </c>
      <c r="CY64" s="274" t="s">
        <v>2923</v>
      </c>
      <c r="CZ64" s="274">
        <v>680205</v>
      </c>
      <c r="DA64" s="274">
        <v>6206697</v>
      </c>
      <c r="DB64" s="274" t="s">
        <v>2666</v>
      </c>
      <c r="DC64" s="275">
        <v>268</v>
      </c>
      <c r="DG64" s="274">
        <v>0</v>
      </c>
      <c r="DH64" s="280" t="s">
        <v>2937</v>
      </c>
      <c r="DI64" s="274">
        <v>0</v>
      </c>
      <c r="DK64" s="279">
        <v>40519</v>
      </c>
      <c r="DL64" s="279">
        <v>40526</v>
      </c>
      <c r="DN64" s="274" t="s">
        <v>2860</v>
      </c>
      <c r="DO64" s="274" t="s">
        <v>2689</v>
      </c>
      <c r="DP64" s="274" t="s">
        <v>2679</v>
      </c>
      <c r="DQ64" s="274" t="s">
        <v>2680</v>
      </c>
      <c r="DR64" s="278">
        <v>4</v>
      </c>
    </row>
    <row r="65" spans="1:122" x14ac:dyDescent="0.25">
      <c r="A65" s="283">
        <v>102568</v>
      </c>
      <c r="B65" s="274">
        <v>99346</v>
      </c>
      <c r="C65" s="274" t="s">
        <v>1395</v>
      </c>
      <c r="D65" s="279">
        <v>39105</v>
      </c>
      <c r="E65" s="274" t="s">
        <v>2709</v>
      </c>
      <c r="F65" s="274" t="s">
        <v>2663</v>
      </c>
      <c r="G65" s="274">
        <v>103450</v>
      </c>
      <c r="H65" s="274">
        <v>102568</v>
      </c>
      <c r="I65" s="274">
        <v>0</v>
      </c>
      <c r="J65" s="274" t="s">
        <v>2074</v>
      </c>
      <c r="K65" s="275">
        <v>0</v>
      </c>
      <c r="L65" s="274">
        <v>8146</v>
      </c>
      <c r="M65" s="274" t="s">
        <v>1521</v>
      </c>
      <c r="N65" s="275">
        <v>0</v>
      </c>
      <c r="P65" s="274" t="s">
        <v>1969</v>
      </c>
      <c r="S65" s="279">
        <v>39105</v>
      </c>
      <c r="AC65" s="274" t="s">
        <v>2899</v>
      </c>
      <c r="AE65" s="279">
        <v>40520</v>
      </c>
      <c r="AF65" s="275">
        <v>388</v>
      </c>
      <c r="AG65" s="275">
        <v>0</v>
      </c>
      <c r="AJ65" s="274" t="s">
        <v>2885</v>
      </c>
      <c r="AK65" s="274" t="s">
        <v>2886</v>
      </c>
      <c r="AL65" s="274">
        <v>0</v>
      </c>
      <c r="AM65" s="275">
        <v>0</v>
      </c>
      <c r="AO65" s="274" t="s">
        <v>1798</v>
      </c>
      <c r="AP65" s="274" t="s">
        <v>1968</v>
      </c>
      <c r="AQ65" s="275">
        <v>0</v>
      </c>
      <c r="AR65" s="275">
        <v>0</v>
      </c>
      <c r="AS65" s="274" t="s">
        <v>1968</v>
      </c>
      <c r="AW65" s="277">
        <v>0</v>
      </c>
      <c r="BD65" s="274" t="s">
        <v>2728</v>
      </c>
      <c r="BE65" s="274" t="s">
        <v>2904</v>
      </c>
      <c r="BF65" s="274" t="s">
        <v>2672</v>
      </c>
      <c r="BH65" s="274" t="s">
        <v>1969</v>
      </c>
      <c r="BI65" s="274" t="s">
        <v>2803</v>
      </c>
      <c r="BL65" s="277">
        <v>0</v>
      </c>
      <c r="BW65" s="274">
        <v>81924</v>
      </c>
      <c r="BX65" s="274" t="s">
        <v>2938</v>
      </c>
      <c r="BY65" s="274" t="s">
        <v>1968</v>
      </c>
      <c r="BZ65" s="274" t="s">
        <v>2857</v>
      </c>
      <c r="CA65" s="274">
        <v>14772230</v>
      </c>
      <c r="CB65" s="274" t="s">
        <v>12</v>
      </c>
      <c r="CC65" s="274" t="s">
        <v>1968</v>
      </c>
      <c r="CE65" s="274" t="s">
        <v>1968</v>
      </c>
      <c r="CG65" s="274" t="s">
        <v>1968</v>
      </c>
      <c r="CI65" s="274" t="s">
        <v>1968</v>
      </c>
      <c r="CN65" s="274">
        <v>0</v>
      </c>
      <c r="CO65" s="274" t="s">
        <v>1968</v>
      </c>
      <c r="CS65" s="274" t="s">
        <v>2939</v>
      </c>
      <c r="CT65" s="275">
        <v>0</v>
      </c>
      <c r="CU65" s="274" t="s">
        <v>1969</v>
      </c>
      <c r="CV65" s="275">
        <v>0</v>
      </c>
      <c r="CW65" s="274" t="s">
        <v>2714</v>
      </c>
      <c r="CY65" s="274" t="s">
        <v>2709</v>
      </c>
      <c r="CZ65" s="274">
        <v>635121</v>
      </c>
      <c r="DA65" s="274">
        <v>6185718</v>
      </c>
      <c r="DB65" s="274" t="s">
        <v>2666</v>
      </c>
      <c r="DC65" s="275">
        <v>73</v>
      </c>
      <c r="DG65" s="274">
        <v>12251</v>
      </c>
      <c r="DH65" s="274" t="s">
        <v>2940</v>
      </c>
      <c r="DI65" s="274">
        <v>0</v>
      </c>
      <c r="DJ65" s="274" t="s">
        <v>2677</v>
      </c>
      <c r="DK65" s="279">
        <v>40520</v>
      </c>
      <c r="DL65" s="279">
        <v>40547</v>
      </c>
      <c r="DM65" s="274" t="s">
        <v>12</v>
      </c>
      <c r="DN65" s="274" t="s">
        <v>2860</v>
      </c>
      <c r="DO65" s="274" t="s">
        <v>2689</v>
      </c>
      <c r="DP65" s="274" t="s">
        <v>2679</v>
      </c>
      <c r="DQ65" s="274" t="s">
        <v>2680</v>
      </c>
      <c r="DR65" s="278">
        <v>20</v>
      </c>
    </row>
    <row r="66" spans="1:122" x14ac:dyDescent="0.25">
      <c r="A66" s="283">
        <v>102573</v>
      </c>
      <c r="B66" s="274">
        <v>99351</v>
      </c>
      <c r="C66" s="274" t="s">
        <v>1395</v>
      </c>
      <c r="D66" s="279">
        <v>38910</v>
      </c>
      <c r="E66" s="274" t="s">
        <v>2709</v>
      </c>
      <c r="F66" s="274" t="s">
        <v>2663</v>
      </c>
      <c r="G66" s="274">
        <v>103455</v>
      </c>
      <c r="H66" s="274">
        <v>102573</v>
      </c>
      <c r="I66" s="274">
        <v>0</v>
      </c>
      <c r="K66" s="275">
        <v>0</v>
      </c>
      <c r="L66" s="274">
        <v>8180</v>
      </c>
      <c r="M66" s="274" t="s">
        <v>1603</v>
      </c>
      <c r="N66" s="275">
        <v>0</v>
      </c>
      <c r="P66" s="274" t="s">
        <v>1968</v>
      </c>
      <c r="S66" s="279">
        <v>38910</v>
      </c>
      <c r="AC66" s="274" t="s">
        <v>2899</v>
      </c>
      <c r="AE66" s="279">
        <v>40520</v>
      </c>
      <c r="AF66" s="275">
        <v>200</v>
      </c>
      <c r="AG66" s="275">
        <v>0</v>
      </c>
      <c r="AJ66" s="274" t="s">
        <v>2885</v>
      </c>
      <c r="AK66" s="274" t="s">
        <v>2886</v>
      </c>
      <c r="AL66" s="274">
        <v>0</v>
      </c>
      <c r="AM66" s="275">
        <v>0</v>
      </c>
      <c r="AO66" s="274" t="s">
        <v>1799</v>
      </c>
      <c r="AP66" s="274" t="s">
        <v>1968</v>
      </c>
      <c r="AQ66" s="275">
        <v>0</v>
      </c>
      <c r="AR66" s="275">
        <v>0</v>
      </c>
      <c r="AS66" s="274" t="s">
        <v>1968</v>
      </c>
      <c r="AW66" s="277">
        <v>0</v>
      </c>
      <c r="BC66" s="274" t="s">
        <v>2941</v>
      </c>
      <c r="BH66" s="274" t="s">
        <v>1969</v>
      </c>
      <c r="BI66" s="274" t="s">
        <v>2803</v>
      </c>
      <c r="BL66" s="277">
        <v>0</v>
      </c>
      <c r="BM66" s="274" t="s">
        <v>2843</v>
      </c>
      <c r="BW66" s="274">
        <v>81929</v>
      </c>
      <c r="BX66" s="274" t="s">
        <v>2942</v>
      </c>
      <c r="BY66" s="274" t="s">
        <v>1968</v>
      </c>
      <c r="BZ66" s="274" t="s">
        <v>2857</v>
      </c>
      <c r="CA66" s="274">
        <v>24314242</v>
      </c>
      <c r="CB66" s="274" t="s">
        <v>2943</v>
      </c>
      <c r="CC66" s="274" t="s">
        <v>1968</v>
      </c>
      <c r="CE66" s="274" t="s">
        <v>1968</v>
      </c>
      <c r="CG66" s="274" t="s">
        <v>1968</v>
      </c>
      <c r="CI66" s="274" t="s">
        <v>1969</v>
      </c>
      <c r="CN66" s="274">
        <v>0</v>
      </c>
      <c r="CO66" s="274" t="s">
        <v>1968</v>
      </c>
      <c r="CS66" s="274" t="s">
        <v>2944</v>
      </c>
      <c r="CT66" s="275">
        <v>0</v>
      </c>
      <c r="CU66" s="274" t="s">
        <v>1968</v>
      </c>
      <c r="CV66" s="275">
        <v>0</v>
      </c>
      <c r="CW66" s="274" t="s">
        <v>2714</v>
      </c>
      <c r="CY66" s="274" t="s">
        <v>2709</v>
      </c>
      <c r="CZ66" s="274">
        <v>672178</v>
      </c>
      <c r="DA66" s="274">
        <v>6177997</v>
      </c>
      <c r="DB66" s="274" t="s">
        <v>2666</v>
      </c>
      <c r="DC66" s="275">
        <v>83</v>
      </c>
      <c r="DG66" s="274">
        <v>12294</v>
      </c>
      <c r="DH66" s="274" t="s">
        <v>2945</v>
      </c>
      <c r="DI66" s="274">
        <v>0</v>
      </c>
      <c r="DJ66" s="274" t="s">
        <v>2677</v>
      </c>
      <c r="DK66" s="279">
        <v>40520</v>
      </c>
      <c r="DL66" s="279">
        <v>40554</v>
      </c>
      <c r="DM66" s="274" t="s">
        <v>12</v>
      </c>
      <c r="DN66" s="274" t="s">
        <v>2860</v>
      </c>
      <c r="DO66" s="274" t="s">
        <v>2689</v>
      </c>
      <c r="DP66" s="274" t="s">
        <v>2679</v>
      </c>
      <c r="DQ66" s="274" t="s">
        <v>2680</v>
      </c>
      <c r="DR66" s="278">
        <v>2</v>
      </c>
    </row>
    <row r="67" spans="1:122" x14ac:dyDescent="0.25">
      <c r="A67" s="283">
        <v>102586</v>
      </c>
      <c r="B67" s="274">
        <v>99364</v>
      </c>
      <c r="C67" s="274" t="s">
        <v>1395</v>
      </c>
      <c r="D67" s="279">
        <v>37908</v>
      </c>
      <c r="E67" s="274" t="s">
        <v>2923</v>
      </c>
      <c r="F67" s="274" t="s">
        <v>2663</v>
      </c>
      <c r="G67" s="274">
        <v>103468</v>
      </c>
      <c r="H67" s="274">
        <v>102586</v>
      </c>
      <c r="I67" s="274">
        <v>0</v>
      </c>
      <c r="K67" s="275">
        <v>0</v>
      </c>
      <c r="L67" s="274">
        <v>8240</v>
      </c>
      <c r="M67" s="274" t="s">
        <v>1485</v>
      </c>
      <c r="N67" s="275">
        <v>0</v>
      </c>
      <c r="P67" s="274" t="s">
        <v>1968</v>
      </c>
      <c r="S67" s="279">
        <v>37908</v>
      </c>
      <c r="AC67" s="274" t="s">
        <v>2946</v>
      </c>
      <c r="AE67" s="279">
        <v>40520</v>
      </c>
      <c r="AF67" s="275">
        <v>73</v>
      </c>
      <c r="AG67" s="275">
        <v>0</v>
      </c>
      <c r="AJ67" s="274" t="s">
        <v>2682</v>
      </c>
      <c r="AK67" s="274" t="s">
        <v>2683</v>
      </c>
      <c r="AL67" s="274">
        <v>0</v>
      </c>
      <c r="AM67" s="275">
        <v>0</v>
      </c>
      <c r="AO67" s="274" t="s">
        <v>1802</v>
      </c>
      <c r="AP67" s="274" t="s">
        <v>1968</v>
      </c>
      <c r="AQ67" s="275">
        <v>0</v>
      </c>
      <c r="AR67" s="275">
        <v>0</v>
      </c>
      <c r="AS67" s="274" t="s">
        <v>1968</v>
      </c>
      <c r="AW67" s="277">
        <v>0</v>
      </c>
      <c r="AZ67" s="274" t="s">
        <v>2668</v>
      </c>
      <c r="BA67" s="274" t="s">
        <v>2669</v>
      </c>
      <c r="BH67" s="274" t="s">
        <v>1968</v>
      </c>
      <c r="BL67" s="277">
        <v>0</v>
      </c>
      <c r="BW67" s="274">
        <v>81942</v>
      </c>
      <c r="BX67" s="274" t="s">
        <v>2947</v>
      </c>
      <c r="BY67" s="274" t="s">
        <v>1968</v>
      </c>
      <c r="BZ67" s="274" t="s">
        <v>2857</v>
      </c>
      <c r="CA67" s="274">
        <v>0</v>
      </c>
      <c r="CC67" s="274" t="s">
        <v>1968</v>
      </c>
      <c r="CE67" s="274" t="s">
        <v>1968</v>
      </c>
      <c r="CG67" s="274" t="s">
        <v>1968</v>
      </c>
      <c r="CI67" s="274" t="s">
        <v>1968</v>
      </c>
      <c r="CN67" s="274">
        <v>0</v>
      </c>
      <c r="CO67" s="274" t="s">
        <v>1968</v>
      </c>
      <c r="CS67" s="274" t="s">
        <v>2948</v>
      </c>
      <c r="CT67" s="275">
        <v>0</v>
      </c>
      <c r="CU67" s="274" t="s">
        <v>1968</v>
      </c>
      <c r="CV67" s="275">
        <v>0</v>
      </c>
      <c r="CW67" s="274" t="s">
        <v>2688</v>
      </c>
      <c r="CY67" s="274" t="s">
        <v>2923</v>
      </c>
      <c r="CZ67" s="274">
        <v>634033</v>
      </c>
      <c r="DA67" s="274">
        <v>6193450</v>
      </c>
      <c r="DB67" s="274" t="s">
        <v>2666</v>
      </c>
      <c r="DC67" s="275">
        <v>32</v>
      </c>
      <c r="DG67" s="274">
        <v>0</v>
      </c>
      <c r="DH67" s="274" t="s">
        <v>2949</v>
      </c>
      <c r="DI67" s="274">
        <v>0</v>
      </c>
      <c r="DJ67" s="274" t="s">
        <v>2677</v>
      </c>
      <c r="DK67" s="279">
        <v>40520</v>
      </c>
      <c r="DL67" s="279">
        <v>40554</v>
      </c>
      <c r="DN67" s="274" t="s">
        <v>2860</v>
      </c>
      <c r="DO67" s="274" t="s">
        <v>2689</v>
      </c>
      <c r="DP67" s="274" t="s">
        <v>2679</v>
      </c>
      <c r="DQ67" s="274" t="s">
        <v>2680</v>
      </c>
      <c r="DR67" s="278">
        <v>7</v>
      </c>
    </row>
    <row r="68" spans="1:122" x14ac:dyDescent="0.25">
      <c r="A68" s="283">
        <v>102594</v>
      </c>
      <c r="B68" s="274">
        <v>99453</v>
      </c>
      <c r="C68" s="274" t="s">
        <v>1395</v>
      </c>
      <c r="D68" s="279">
        <v>37401</v>
      </c>
      <c r="E68" s="274" t="s">
        <v>2709</v>
      </c>
      <c r="F68" s="274" t="s">
        <v>2663</v>
      </c>
      <c r="G68" s="274">
        <v>103476</v>
      </c>
      <c r="H68" s="274">
        <v>102594</v>
      </c>
      <c r="I68" s="274">
        <v>0</v>
      </c>
      <c r="J68" s="274" t="s">
        <v>1966</v>
      </c>
      <c r="K68" s="275">
        <v>0</v>
      </c>
      <c r="L68" s="274">
        <v>11601</v>
      </c>
      <c r="M68" s="274" t="s">
        <v>1806</v>
      </c>
      <c r="N68" s="275">
        <v>50</v>
      </c>
      <c r="P68" s="274" t="s">
        <v>1969</v>
      </c>
      <c r="S68" s="279">
        <v>37401</v>
      </c>
      <c r="AC68" s="274" t="s">
        <v>2816</v>
      </c>
      <c r="AE68" s="279">
        <v>40520</v>
      </c>
      <c r="AF68" s="275">
        <v>400</v>
      </c>
      <c r="AG68" s="275">
        <v>0</v>
      </c>
      <c r="AH68" s="274" t="s">
        <v>1807</v>
      </c>
      <c r="AJ68" s="274" t="s">
        <v>2682</v>
      </c>
      <c r="AK68" s="274" t="s">
        <v>2683</v>
      </c>
      <c r="AL68" s="274">
        <v>0</v>
      </c>
      <c r="AM68" s="275">
        <v>0</v>
      </c>
      <c r="AO68" s="274" t="s">
        <v>2950</v>
      </c>
      <c r="AP68" s="274" t="s">
        <v>1968</v>
      </c>
      <c r="AQ68" s="275">
        <v>0</v>
      </c>
      <c r="AR68" s="275">
        <v>0</v>
      </c>
      <c r="AS68" s="274" t="s">
        <v>1968</v>
      </c>
      <c r="AW68" s="277">
        <v>0</v>
      </c>
      <c r="AZ68" s="274" t="s">
        <v>2668</v>
      </c>
      <c r="BA68" s="274" t="s">
        <v>2669</v>
      </c>
      <c r="BD68" s="274" t="s">
        <v>2781</v>
      </c>
      <c r="BE68" s="274" t="s">
        <v>2701</v>
      </c>
      <c r="BF68" s="274" t="s">
        <v>2720</v>
      </c>
      <c r="BH68" s="274" t="s">
        <v>1969</v>
      </c>
      <c r="BI68" s="274" t="s">
        <v>2803</v>
      </c>
      <c r="BL68" s="277">
        <v>0</v>
      </c>
      <c r="BW68" s="274">
        <v>81950</v>
      </c>
      <c r="BX68" s="274" t="s">
        <v>2951</v>
      </c>
      <c r="BY68" s="274" t="s">
        <v>1968</v>
      </c>
      <c r="BZ68" s="274" t="s">
        <v>2857</v>
      </c>
      <c r="CA68" s="274">
        <v>14450445</v>
      </c>
      <c r="CC68" s="274" t="s">
        <v>1968</v>
      </c>
      <c r="CE68" s="274" t="s">
        <v>1968</v>
      </c>
      <c r="CG68" s="274" t="s">
        <v>1968</v>
      </c>
      <c r="CI68" s="274" t="s">
        <v>1969</v>
      </c>
      <c r="CN68" s="274">
        <v>0</v>
      </c>
      <c r="CO68" s="274" t="s">
        <v>1968</v>
      </c>
      <c r="CT68" s="275">
        <v>0</v>
      </c>
      <c r="CU68" s="274" t="s">
        <v>1969</v>
      </c>
      <c r="CV68" s="275">
        <v>0</v>
      </c>
      <c r="CW68" s="274" t="s">
        <v>2714</v>
      </c>
      <c r="CY68" s="274" t="s">
        <v>2709</v>
      </c>
      <c r="CZ68" s="274">
        <v>651612</v>
      </c>
      <c r="DA68" s="274">
        <v>6170772</v>
      </c>
      <c r="DB68" s="274" t="s">
        <v>2666</v>
      </c>
      <c r="DC68" s="275">
        <v>149</v>
      </c>
      <c r="DG68" s="274">
        <v>0</v>
      </c>
      <c r="DH68" s="274" t="s">
        <v>2952</v>
      </c>
      <c r="DI68" s="274">
        <v>0</v>
      </c>
      <c r="DJ68" s="274" t="s">
        <v>2677</v>
      </c>
      <c r="DK68" s="279">
        <v>40520</v>
      </c>
      <c r="DL68" s="279">
        <v>40547</v>
      </c>
      <c r="DN68" s="274" t="s">
        <v>2860</v>
      </c>
      <c r="DO68" s="274" t="s">
        <v>2689</v>
      </c>
      <c r="DP68" s="274" t="s">
        <v>2679</v>
      </c>
      <c r="DQ68" s="274" t="s">
        <v>2680</v>
      </c>
      <c r="DR68" s="278">
        <v>3</v>
      </c>
    </row>
    <row r="69" spans="1:122" x14ac:dyDescent="0.25">
      <c r="A69" s="283">
        <v>102701</v>
      </c>
      <c r="B69" s="274">
        <v>99470</v>
      </c>
      <c r="D69" s="279">
        <v>39650</v>
      </c>
      <c r="E69" s="274" t="s">
        <v>2801</v>
      </c>
      <c r="F69" s="274" t="s">
        <v>2663</v>
      </c>
      <c r="G69" s="274">
        <v>103583</v>
      </c>
      <c r="H69" s="274">
        <v>102701</v>
      </c>
      <c r="I69" s="274">
        <v>0</v>
      </c>
      <c r="K69" s="275">
        <v>0</v>
      </c>
      <c r="L69" s="274">
        <v>0</v>
      </c>
      <c r="N69" s="275">
        <v>0</v>
      </c>
      <c r="P69" s="274" t="s">
        <v>1968</v>
      </c>
      <c r="S69" s="279">
        <v>39650</v>
      </c>
      <c r="AC69" s="274" t="s">
        <v>2884</v>
      </c>
      <c r="AE69" s="279">
        <v>40521</v>
      </c>
      <c r="AF69" s="275">
        <v>308</v>
      </c>
      <c r="AG69" s="275">
        <v>0</v>
      </c>
      <c r="AH69" s="274" t="s">
        <v>1828</v>
      </c>
      <c r="AJ69" s="274" t="s">
        <v>2885</v>
      </c>
      <c r="AK69" s="274" t="s">
        <v>2886</v>
      </c>
      <c r="AL69" s="274">
        <v>0</v>
      </c>
      <c r="AM69" s="275">
        <v>0</v>
      </c>
      <c r="AO69" s="274" t="s">
        <v>1829</v>
      </c>
      <c r="AQ69" s="275">
        <v>0</v>
      </c>
      <c r="AR69" s="275">
        <v>0</v>
      </c>
      <c r="AW69" s="277">
        <v>0</v>
      </c>
      <c r="AZ69" s="274" t="s">
        <v>2668</v>
      </c>
      <c r="BA69" s="274" t="s">
        <v>2669</v>
      </c>
      <c r="BE69" s="274" t="s">
        <v>2953</v>
      </c>
      <c r="BF69" s="274" t="s">
        <v>2953</v>
      </c>
      <c r="BL69" s="277">
        <v>0</v>
      </c>
      <c r="BW69" s="274">
        <v>82057</v>
      </c>
      <c r="BX69" s="274" t="s">
        <v>2954</v>
      </c>
      <c r="BZ69" s="274" t="s">
        <v>2857</v>
      </c>
      <c r="CA69" s="274">
        <v>13845667</v>
      </c>
      <c r="CN69" s="274">
        <v>0</v>
      </c>
      <c r="CT69" s="275">
        <v>0</v>
      </c>
      <c r="CV69" s="275">
        <v>0</v>
      </c>
      <c r="CW69" s="274" t="s">
        <v>2714</v>
      </c>
      <c r="CY69" s="274" t="s">
        <v>2801</v>
      </c>
      <c r="CZ69" s="274">
        <v>665100</v>
      </c>
      <c r="DA69" s="274">
        <v>6155584</v>
      </c>
      <c r="DC69" s="275">
        <v>54</v>
      </c>
      <c r="DG69" s="274">
        <v>0</v>
      </c>
      <c r="DH69" s="274" t="s">
        <v>2918</v>
      </c>
      <c r="DI69" s="274">
        <v>0</v>
      </c>
      <c r="DK69" s="279">
        <v>40521</v>
      </c>
      <c r="DL69" s="279">
        <v>40616</v>
      </c>
      <c r="DN69" s="274" t="s">
        <v>2860</v>
      </c>
      <c r="DO69" s="274" t="s">
        <v>2689</v>
      </c>
      <c r="DP69" s="274" t="s">
        <v>2679</v>
      </c>
      <c r="DQ69" s="274" t="s">
        <v>2680</v>
      </c>
      <c r="DR69" s="278">
        <v>40</v>
      </c>
    </row>
    <row r="70" spans="1:122" ht="30" x14ac:dyDescent="0.25">
      <c r="A70" s="283">
        <v>102533</v>
      </c>
      <c r="B70" s="274">
        <v>99611</v>
      </c>
      <c r="D70" s="279">
        <v>35353</v>
      </c>
      <c r="E70" s="274" t="s">
        <v>2709</v>
      </c>
      <c r="F70" s="274" t="s">
        <v>2663</v>
      </c>
      <c r="G70" s="274">
        <v>103415</v>
      </c>
      <c r="H70" s="274">
        <v>102533</v>
      </c>
      <c r="I70" s="274">
        <v>0</v>
      </c>
      <c r="K70" s="275">
        <v>0</v>
      </c>
      <c r="L70" s="274">
        <v>11574</v>
      </c>
      <c r="M70" s="274" t="s">
        <v>1780</v>
      </c>
      <c r="N70" s="275">
        <v>325</v>
      </c>
      <c r="P70" s="274" t="s">
        <v>1968</v>
      </c>
      <c r="S70" s="279">
        <v>35353</v>
      </c>
      <c r="AC70" s="274" t="s">
        <v>2924</v>
      </c>
      <c r="AE70" s="279">
        <v>40519</v>
      </c>
      <c r="AF70" s="275">
        <v>0</v>
      </c>
      <c r="AG70" s="275">
        <v>0</v>
      </c>
      <c r="AJ70" s="274" t="s">
        <v>2925</v>
      </c>
      <c r="AK70" s="274" t="s">
        <v>2926</v>
      </c>
      <c r="AL70" s="274">
        <v>0</v>
      </c>
      <c r="AM70" s="275">
        <v>0</v>
      </c>
      <c r="AO70" s="274" t="s">
        <v>1781</v>
      </c>
      <c r="AP70" s="274" t="s">
        <v>1968</v>
      </c>
      <c r="AQ70" s="275">
        <v>0</v>
      </c>
      <c r="AR70" s="275">
        <v>0</v>
      </c>
      <c r="AS70" s="274" t="s">
        <v>1968</v>
      </c>
      <c r="AW70" s="277">
        <v>0</v>
      </c>
      <c r="AZ70" s="274" t="s">
        <v>2668</v>
      </c>
      <c r="BA70" s="274" t="s">
        <v>2669</v>
      </c>
      <c r="BD70" s="274" t="s">
        <v>2700</v>
      </c>
      <c r="BE70" s="274" t="s">
        <v>2955</v>
      </c>
      <c r="BF70" s="274" t="s">
        <v>2763</v>
      </c>
      <c r="BH70" s="274" t="s">
        <v>1968</v>
      </c>
      <c r="BL70" s="277">
        <v>0</v>
      </c>
      <c r="BW70" s="274">
        <v>81889</v>
      </c>
      <c r="BX70" s="274" t="s">
        <v>2927</v>
      </c>
      <c r="BY70" s="274" t="s">
        <v>1968</v>
      </c>
      <c r="BZ70" s="274" t="s">
        <v>2857</v>
      </c>
      <c r="CA70" s="274">
        <v>0</v>
      </c>
      <c r="CC70" s="274" t="s">
        <v>1968</v>
      </c>
      <c r="CE70" s="274" t="s">
        <v>1968</v>
      </c>
      <c r="CG70" s="274" t="s">
        <v>1968</v>
      </c>
      <c r="CI70" s="274" t="s">
        <v>1968</v>
      </c>
      <c r="CN70" s="274">
        <v>0</v>
      </c>
      <c r="CO70" s="274" t="s">
        <v>1968</v>
      </c>
      <c r="CP70" s="274" t="s">
        <v>2936</v>
      </c>
      <c r="CT70" s="275">
        <v>0</v>
      </c>
      <c r="CU70" s="274" t="s">
        <v>1968</v>
      </c>
      <c r="CV70" s="275">
        <v>0</v>
      </c>
      <c r="CW70" s="274" t="s">
        <v>2714</v>
      </c>
      <c r="CY70" s="274" t="s">
        <v>2709</v>
      </c>
      <c r="CZ70" s="274">
        <v>677295</v>
      </c>
      <c r="DA70" s="274">
        <v>6197254</v>
      </c>
      <c r="DB70" s="274" t="s">
        <v>2666</v>
      </c>
      <c r="DC70" s="275">
        <v>0</v>
      </c>
      <c r="DG70" s="274">
        <v>0</v>
      </c>
      <c r="DH70" s="280" t="s">
        <v>2956</v>
      </c>
      <c r="DI70" s="274">
        <v>0</v>
      </c>
      <c r="DK70" s="279">
        <v>40519</v>
      </c>
      <c r="DL70" s="279">
        <v>40526</v>
      </c>
      <c r="DN70" s="274" t="s">
        <v>2860</v>
      </c>
      <c r="DO70" s="274" t="s">
        <v>2689</v>
      </c>
      <c r="DR70" s="278">
        <v>0</v>
      </c>
    </row>
    <row r="71" spans="1:122" x14ac:dyDescent="0.25">
      <c r="A71" s="283">
        <v>102752</v>
      </c>
      <c r="B71" s="274">
        <v>99644</v>
      </c>
      <c r="C71" s="274" t="s">
        <v>1395</v>
      </c>
      <c r="D71" s="279">
        <v>35322</v>
      </c>
      <c r="E71" s="274" t="s">
        <v>2709</v>
      </c>
      <c r="F71" s="274" t="s">
        <v>2663</v>
      </c>
      <c r="G71" s="274">
        <v>103634</v>
      </c>
      <c r="H71" s="274">
        <v>102752</v>
      </c>
      <c r="I71" s="274">
        <v>0</v>
      </c>
      <c r="K71" s="275">
        <v>0</v>
      </c>
      <c r="L71" s="274">
        <v>11634</v>
      </c>
      <c r="M71" s="274" t="s">
        <v>1832</v>
      </c>
      <c r="N71" s="275">
        <v>270</v>
      </c>
      <c r="P71" s="274" t="s">
        <v>1968</v>
      </c>
      <c r="S71" s="279">
        <v>35322</v>
      </c>
      <c r="AC71" s="274" t="s">
        <v>2957</v>
      </c>
      <c r="AE71" s="279">
        <v>40522</v>
      </c>
      <c r="AF71" s="275">
        <v>360</v>
      </c>
      <c r="AG71" s="275">
        <v>0</v>
      </c>
      <c r="AL71" s="274">
        <v>0</v>
      </c>
      <c r="AM71" s="275">
        <v>0</v>
      </c>
      <c r="AO71" s="274" t="s">
        <v>1833</v>
      </c>
      <c r="AP71" s="274" t="s">
        <v>1968</v>
      </c>
      <c r="AQ71" s="275">
        <v>0</v>
      </c>
      <c r="AR71" s="275">
        <v>0</v>
      </c>
      <c r="AS71" s="274" t="s">
        <v>1968</v>
      </c>
      <c r="AW71" s="277">
        <v>0</v>
      </c>
      <c r="AZ71" s="274" t="s">
        <v>2668</v>
      </c>
      <c r="BA71" s="274" t="s">
        <v>2669</v>
      </c>
      <c r="BD71" s="274" t="s">
        <v>2781</v>
      </c>
      <c r="BF71" s="274" t="s">
        <v>2672</v>
      </c>
      <c r="BH71" s="274" t="s">
        <v>1969</v>
      </c>
      <c r="BI71" s="274" t="s">
        <v>2803</v>
      </c>
      <c r="BL71" s="277">
        <v>0</v>
      </c>
      <c r="BW71" s="274">
        <v>82108</v>
      </c>
      <c r="BX71" s="274" t="s">
        <v>2958</v>
      </c>
      <c r="BY71" s="274" t="s">
        <v>1968</v>
      </c>
      <c r="BZ71" s="274" t="s">
        <v>2857</v>
      </c>
      <c r="CA71" s="274">
        <v>16350014</v>
      </c>
      <c r="CC71" s="274" t="s">
        <v>1968</v>
      </c>
      <c r="CE71" s="274" t="s">
        <v>1968</v>
      </c>
      <c r="CG71" s="274" t="s">
        <v>1968</v>
      </c>
      <c r="CI71" s="274" t="s">
        <v>1968</v>
      </c>
      <c r="CN71" s="274">
        <v>0</v>
      </c>
      <c r="CO71" s="274" t="s">
        <v>1968</v>
      </c>
      <c r="CT71" s="275">
        <v>0</v>
      </c>
      <c r="CU71" s="274" t="s">
        <v>1969</v>
      </c>
      <c r="CV71" s="275">
        <v>0</v>
      </c>
      <c r="CW71" s="274" t="s">
        <v>2714</v>
      </c>
      <c r="CY71" s="274" t="s">
        <v>2709</v>
      </c>
      <c r="CZ71" s="274">
        <v>652654</v>
      </c>
      <c r="DA71" s="274">
        <v>6180728</v>
      </c>
      <c r="DB71" s="274" t="s">
        <v>2666</v>
      </c>
      <c r="DC71" s="275">
        <v>140</v>
      </c>
      <c r="DG71" s="274">
        <v>0</v>
      </c>
      <c r="DH71" s="274" t="s">
        <v>2959</v>
      </c>
      <c r="DI71" s="274">
        <v>0</v>
      </c>
      <c r="DJ71" s="274" t="s">
        <v>2677</v>
      </c>
      <c r="DK71" s="279">
        <v>40522</v>
      </c>
      <c r="DL71" s="279">
        <v>40547</v>
      </c>
      <c r="DN71" s="274" t="s">
        <v>2860</v>
      </c>
      <c r="DO71" s="274" t="s">
        <v>2689</v>
      </c>
      <c r="DR71" s="278">
        <v>0</v>
      </c>
    </row>
    <row r="72" spans="1:122" x14ac:dyDescent="0.25">
      <c r="A72" s="283">
        <v>107649</v>
      </c>
      <c r="B72" s="274">
        <v>100360</v>
      </c>
      <c r="E72" s="274" t="s">
        <v>2801</v>
      </c>
      <c r="F72" s="274" t="s">
        <v>2663</v>
      </c>
      <c r="G72" s="274">
        <v>108532</v>
      </c>
      <c r="H72" s="274">
        <v>107649</v>
      </c>
      <c r="I72" s="274">
        <v>0</v>
      </c>
      <c r="K72" s="275">
        <v>0</v>
      </c>
      <c r="L72" s="274">
        <v>0</v>
      </c>
      <c r="N72" s="275">
        <v>0</v>
      </c>
      <c r="P72" s="274" t="s">
        <v>1969</v>
      </c>
      <c r="Q72" s="274" t="s">
        <v>2960</v>
      </c>
      <c r="AE72" s="279">
        <v>41343</v>
      </c>
      <c r="AF72" s="275">
        <v>0</v>
      </c>
      <c r="AG72" s="275">
        <v>0</v>
      </c>
      <c r="AL72" s="274">
        <v>0</v>
      </c>
      <c r="AM72" s="275">
        <v>2835</v>
      </c>
      <c r="AO72" s="274" t="s">
        <v>2961</v>
      </c>
      <c r="AP72" s="274" t="s">
        <v>1968</v>
      </c>
      <c r="AQ72" s="275">
        <v>0</v>
      </c>
      <c r="AR72" s="275">
        <v>0</v>
      </c>
      <c r="AS72" s="274" t="s">
        <v>1969</v>
      </c>
      <c r="AW72" s="277">
        <v>0</v>
      </c>
      <c r="AZ72" s="274" t="s">
        <v>2668</v>
      </c>
      <c r="BA72" s="274" t="s">
        <v>2669</v>
      </c>
      <c r="BD72" s="274" t="s">
        <v>2736</v>
      </c>
      <c r="BE72" s="274" t="s">
        <v>2782</v>
      </c>
      <c r="BF72" s="274" t="s">
        <v>2720</v>
      </c>
      <c r="BH72" s="274" t="s">
        <v>1968</v>
      </c>
      <c r="BL72" s="277">
        <v>0</v>
      </c>
      <c r="BN72" s="274" t="s">
        <v>2933</v>
      </c>
      <c r="BW72" s="274">
        <v>87080</v>
      </c>
      <c r="BX72" s="274" t="s">
        <v>2962</v>
      </c>
      <c r="BY72" s="274" t="s">
        <v>1968</v>
      </c>
      <c r="CA72" s="274">
        <v>14390477</v>
      </c>
      <c r="CC72" s="274" t="s">
        <v>1968</v>
      </c>
      <c r="CE72" s="274" t="s">
        <v>1968</v>
      </c>
      <c r="CF72" s="274" t="s">
        <v>2749</v>
      </c>
      <c r="CG72" s="274" t="s">
        <v>1968</v>
      </c>
      <c r="CI72" s="274" t="s">
        <v>1968</v>
      </c>
      <c r="CN72" s="274">
        <v>0</v>
      </c>
      <c r="CO72" s="274" t="s">
        <v>1968</v>
      </c>
      <c r="CT72" s="275">
        <v>0</v>
      </c>
      <c r="CU72" s="274" t="s">
        <v>1968</v>
      </c>
      <c r="CV72" s="275">
        <v>0</v>
      </c>
      <c r="CY72" s="274" t="s">
        <v>2801</v>
      </c>
      <c r="CZ72" s="274">
        <v>677803</v>
      </c>
      <c r="DA72" s="274">
        <v>6172318</v>
      </c>
      <c r="DB72" s="274" t="s">
        <v>2666</v>
      </c>
      <c r="DC72" s="275">
        <v>230</v>
      </c>
      <c r="DG72" s="274">
        <v>0</v>
      </c>
      <c r="DI72" s="274">
        <v>0</v>
      </c>
      <c r="DK72" s="279">
        <v>41343</v>
      </c>
      <c r="DL72" s="279">
        <v>41389</v>
      </c>
      <c r="DN72" s="274" t="s">
        <v>2689</v>
      </c>
      <c r="DO72" s="274" t="s">
        <v>2689</v>
      </c>
      <c r="DR72" s="278">
        <v>0</v>
      </c>
    </row>
    <row r="73" spans="1:122" x14ac:dyDescent="0.25">
      <c r="A73" s="283">
        <v>107658</v>
      </c>
      <c r="B73" s="274">
        <v>100404</v>
      </c>
      <c r="E73" s="274" t="s">
        <v>2801</v>
      </c>
      <c r="F73" s="274" t="s">
        <v>2663</v>
      </c>
      <c r="G73" s="274">
        <v>108541</v>
      </c>
      <c r="H73" s="274">
        <v>107658</v>
      </c>
      <c r="I73" s="274">
        <v>0</v>
      </c>
      <c r="K73" s="275">
        <v>0</v>
      </c>
      <c r="L73" s="274">
        <v>0</v>
      </c>
      <c r="N73" s="275">
        <v>0</v>
      </c>
      <c r="Q73" s="274" t="s">
        <v>2963</v>
      </c>
      <c r="AE73" s="279">
        <v>41345</v>
      </c>
      <c r="AF73" s="275">
        <v>0</v>
      </c>
      <c r="AG73" s="275">
        <v>0</v>
      </c>
      <c r="AL73" s="274">
        <v>0</v>
      </c>
      <c r="AM73" s="275">
        <v>2816</v>
      </c>
      <c r="AO73" s="274" t="s">
        <v>2964</v>
      </c>
      <c r="AP73" s="274" t="s">
        <v>1968</v>
      </c>
      <c r="AQ73" s="275">
        <v>0</v>
      </c>
      <c r="AR73" s="275">
        <v>0</v>
      </c>
      <c r="AS73" s="274" t="s">
        <v>1969</v>
      </c>
      <c r="AW73" s="277">
        <v>0</v>
      </c>
      <c r="AZ73" s="274" t="s">
        <v>2668</v>
      </c>
      <c r="BA73" s="274" t="s">
        <v>2669</v>
      </c>
      <c r="BD73" s="274" t="s">
        <v>2700</v>
      </c>
      <c r="BE73" s="274" t="s">
        <v>2692</v>
      </c>
      <c r="BF73" s="274" t="s">
        <v>2720</v>
      </c>
      <c r="BH73" s="274" t="s">
        <v>1968</v>
      </c>
      <c r="BL73" s="277">
        <v>0</v>
      </c>
      <c r="BN73" s="274" t="s">
        <v>2933</v>
      </c>
      <c r="BW73" s="274">
        <v>87087</v>
      </c>
      <c r="BX73" s="274" t="s">
        <v>2965</v>
      </c>
      <c r="BY73" s="274" t="s">
        <v>1968</v>
      </c>
      <c r="CA73" s="274">
        <v>14252741</v>
      </c>
      <c r="CC73" s="274" t="s">
        <v>1968</v>
      </c>
      <c r="CE73" s="274" t="s">
        <v>1968</v>
      </c>
      <c r="CF73" s="274" t="s">
        <v>2739</v>
      </c>
      <c r="CG73" s="274" t="s">
        <v>1968</v>
      </c>
      <c r="CI73" s="274" t="s">
        <v>1968</v>
      </c>
      <c r="CN73" s="274">
        <v>0</v>
      </c>
      <c r="CO73" s="274" t="s">
        <v>1968</v>
      </c>
      <c r="CS73" s="274" t="s">
        <v>2966</v>
      </c>
      <c r="CT73" s="275">
        <v>0</v>
      </c>
      <c r="CU73" s="274" t="s">
        <v>1968</v>
      </c>
      <c r="CV73" s="275">
        <v>0</v>
      </c>
      <c r="CY73" s="274" t="s">
        <v>2801</v>
      </c>
      <c r="CZ73" s="274">
        <v>679258</v>
      </c>
      <c r="DA73" s="274">
        <v>6173027</v>
      </c>
      <c r="DB73" s="274" t="s">
        <v>2666</v>
      </c>
      <c r="DC73" s="275">
        <v>9.9</v>
      </c>
      <c r="DG73" s="274">
        <v>0</v>
      </c>
      <c r="DI73" s="274">
        <v>0</v>
      </c>
      <c r="DK73" s="279">
        <v>41345</v>
      </c>
      <c r="DL73" s="279">
        <v>41389</v>
      </c>
      <c r="DN73" s="274" t="s">
        <v>2689</v>
      </c>
      <c r="DO73" s="274" t="s">
        <v>2689</v>
      </c>
      <c r="DR73" s="278">
        <v>0</v>
      </c>
    </row>
    <row r="74" spans="1:122" x14ac:dyDescent="0.25">
      <c r="A74" s="283">
        <v>107640</v>
      </c>
      <c r="B74" s="274">
        <v>100442</v>
      </c>
      <c r="E74" s="274" t="s">
        <v>2801</v>
      </c>
      <c r="F74" s="274" t="s">
        <v>2663</v>
      </c>
      <c r="G74" s="274">
        <v>108523</v>
      </c>
      <c r="H74" s="274">
        <v>107640</v>
      </c>
      <c r="I74" s="274">
        <v>0</v>
      </c>
      <c r="K74" s="275">
        <v>0</v>
      </c>
      <c r="L74" s="274">
        <v>0</v>
      </c>
      <c r="N74" s="275">
        <v>0</v>
      </c>
      <c r="P74" s="274" t="s">
        <v>1969</v>
      </c>
      <c r="Q74" s="274" t="s">
        <v>2967</v>
      </c>
      <c r="AE74" s="279">
        <v>41343</v>
      </c>
      <c r="AF74" s="275">
        <v>0</v>
      </c>
      <c r="AG74" s="275">
        <v>0</v>
      </c>
      <c r="AL74" s="274">
        <v>0</v>
      </c>
      <c r="AM74" s="275">
        <v>0</v>
      </c>
      <c r="AO74" s="274" t="s">
        <v>2961</v>
      </c>
      <c r="AP74" s="274" t="s">
        <v>1968</v>
      </c>
      <c r="AQ74" s="275">
        <v>0</v>
      </c>
      <c r="AR74" s="275">
        <v>0</v>
      </c>
      <c r="AS74" s="274" t="s">
        <v>1969</v>
      </c>
      <c r="AW74" s="277">
        <v>0</v>
      </c>
      <c r="AZ74" s="274" t="s">
        <v>2668</v>
      </c>
      <c r="BA74" s="274" t="s">
        <v>2669</v>
      </c>
      <c r="BD74" s="274" t="s">
        <v>2728</v>
      </c>
      <c r="BE74" s="274" t="s">
        <v>2693</v>
      </c>
      <c r="BF74" s="274" t="s">
        <v>2672</v>
      </c>
      <c r="BH74" s="274" t="s">
        <v>1968</v>
      </c>
      <c r="BL74" s="277">
        <v>0</v>
      </c>
      <c r="BN74" s="274" t="s">
        <v>2933</v>
      </c>
      <c r="BW74" s="274">
        <v>87072</v>
      </c>
      <c r="BX74" s="274" t="s">
        <v>2968</v>
      </c>
      <c r="BY74" s="274" t="s">
        <v>1968</v>
      </c>
      <c r="CA74" s="274">
        <v>0</v>
      </c>
      <c r="CC74" s="274" t="s">
        <v>1968</v>
      </c>
      <c r="CE74" s="274" t="s">
        <v>1968</v>
      </c>
      <c r="CF74" s="274" t="s">
        <v>2739</v>
      </c>
      <c r="CG74" s="274" t="s">
        <v>1968</v>
      </c>
      <c r="CI74" s="274" t="s">
        <v>1968</v>
      </c>
      <c r="CN74" s="274">
        <v>0</v>
      </c>
      <c r="CO74" s="274" t="s">
        <v>1968</v>
      </c>
      <c r="CP74" s="274" t="s">
        <v>2713</v>
      </c>
      <c r="CT74" s="275">
        <v>0</v>
      </c>
      <c r="CU74" s="274" t="s">
        <v>1968</v>
      </c>
      <c r="CV74" s="275">
        <v>0</v>
      </c>
      <c r="CY74" s="274" t="s">
        <v>2801</v>
      </c>
      <c r="CZ74" s="274">
        <v>629972</v>
      </c>
      <c r="DA74" s="274">
        <v>6179038</v>
      </c>
      <c r="DB74" s="274" t="s">
        <v>2666</v>
      </c>
      <c r="DC74" s="275">
        <v>38.9</v>
      </c>
      <c r="DG74" s="274">
        <v>12175</v>
      </c>
      <c r="DH74" s="274" t="s">
        <v>2969</v>
      </c>
      <c r="DI74" s="274">
        <v>0</v>
      </c>
      <c r="DK74" s="279">
        <v>41343</v>
      </c>
      <c r="DL74" s="279">
        <v>41389</v>
      </c>
      <c r="DN74" s="274" t="s">
        <v>2689</v>
      </c>
      <c r="DO74" s="274" t="s">
        <v>2689</v>
      </c>
      <c r="DR74" s="278">
        <v>0</v>
      </c>
    </row>
    <row r="75" spans="1:122" x14ac:dyDescent="0.25">
      <c r="A75" s="283">
        <v>107694</v>
      </c>
      <c r="B75" s="274">
        <v>100450</v>
      </c>
      <c r="E75" s="274" t="s">
        <v>2801</v>
      </c>
      <c r="F75" s="274" t="s">
        <v>2663</v>
      </c>
      <c r="G75" s="274">
        <v>108577</v>
      </c>
      <c r="H75" s="274">
        <v>107694</v>
      </c>
      <c r="I75" s="274">
        <v>0</v>
      </c>
      <c r="K75" s="275">
        <v>0</v>
      </c>
      <c r="L75" s="274">
        <v>0</v>
      </c>
      <c r="N75" s="275">
        <v>0</v>
      </c>
      <c r="P75" s="274" t="s">
        <v>1969</v>
      </c>
      <c r="Q75" s="274" t="s">
        <v>2970</v>
      </c>
      <c r="AE75" s="279">
        <v>41352</v>
      </c>
      <c r="AF75" s="275">
        <v>0</v>
      </c>
      <c r="AG75" s="275">
        <v>0</v>
      </c>
      <c r="AL75" s="274">
        <v>0</v>
      </c>
      <c r="AM75" s="275">
        <v>2150</v>
      </c>
      <c r="AO75" s="274" t="s">
        <v>2961</v>
      </c>
      <c r="AP75" s="274" t="s">
        <v>1968</v>
      </c>
      <c r="AQ75" s="275">
        <v>0</v>
      </c>
      <c r="AR75" s="275">
        <v>0</v>
      </c>
      <c r="AS75" s="274" t="s">
        <v>1968</v>
      </c>
      <c r="AW75" s="277">
        <v>0</v>
      </c>
      <c r="AZ75" s="274" t="s">
        <v>2668</v>
      </c>
      <c r="BA75" s="274" t="s">
        <v>2669</v>
      </c>
      <c r="BD75" s="274" t="s">
        <v>2692</v>
      </c>
      <c r="BE75" s="274" t="s">
        <v>2932</v>
      </c>
      <c r="BF75" s="274" t="s">
        <v>2774</v>
      </c>
      <c r="BH75" s="274" t="s">
        <v>1968</v>
      </c>
      <c r="BL75" s="277">
        <v>0</v>
      </c>
      <c r="BN75" s="274" t="s">
        <v>2933</v>
      </c>
      <c r="BV75" s="274" t="s">
        <v>2834</v>
      </c>
      <c r="BW75" s="274">
        <v>77531</v>
      </c>
      <c r="BX75" s="274" t="s">
        <v>2971</v>
      </c>
      <c r="BY75" s="274" t="s">
        <v>1968</v>
      </c>
      <c r="CA75" s="274">
        <v>0</v>
      </c>
      <c r="CC75" s="274" t="s">
        <v>1968</v>
      </c>
      <c r="CE75" s="274" t="s">
        <v>1968</v>
      </c>
      <c r="CF75" s="274" t="s">
        <v>2706</v>
      </c>
      <c r="CG75" s="274" t="s">
        <v>1968</v>
      </c>
      <c r="CI75" s="274" t="s">
        <v>1968</v>
      </c>
      <c r="CN75" s="274">
        <v>0</v>
      </c>
      <c r="CO75" s="274" t="s">
        <v>1968</v>
      </c>
      <c r="CT75" s="275">
        <v>0</v>
      </c>
      <c r="CU75" s="274" t="s">
        <v>1968</v>
      </c>
      <c r="CV75" s="275">
        <v>0</v>
      </c>
      <c r="CY75" s="274" t="s">
        <v>2801</v>
      </c>
      <c r="CZ75" s="274">
        <v>643078</v>
      </c>
      <c r="DA75" s="274">
        <v>6198599</v>
      </c>
      <c r="DB75" s="274" t="s">
        <v>2666</v>
      </c>
      <c r="DC75" s="275">
        <v>0</v>
      </c>
      <c r="DG75" s="274">
        <v>12145</v>
      </c>
      <c r="DI75" s="274">
        <v>0</v>
      </c>
      <c r="DK75" s="279">
        <v>41352</v>
      </c>
      <c r="DL75" s="279">
        <v>41389</v>
      </c>
      <c r="DM75" s="274" t="s">
        <v>2972</v>
      </c>
      <c r="DN75" s="274" t="s">
        <v>2689</v>
      </c>
      <c r="DO75" s="274" t="s">
        <v>2689</v>
      </c>
      <c r="DR75" s="278">
        <v>0</v>
      </c>
    </row>
    <row r="76" spans="1:122" x14ac:dyDescent="0.25">
      <c r="A76" s="283">
        <v>104712</v>
      </c>
      <c r="B76" s="274">
        <v>101045</v>
      </c>
      <c r="C76" s="274" t="s">
        <v>1718</v>
      </c>
      <c r="D76" s="279">
        <v>40869</v>
      </c>
      <c r="E76" s="274" t="s">
        <v>2801</v>
      </c>
      <c r="F76" s="274" t="s">
        <v>2663</v>
      </c>
      <c r="G76" s="274">
        <v>105594</v>
      </c>
      <c r="H76" s="274">
        <v>104712</v>
      </c>
      <c r="I76" s="274">
        <v>421</v>
      </c>
      <c r="J76" s="274" t="s">
        <v>1966</v>
      </c>
      <c r="K76" s="275">
        <v>0</v>
      </c>
      <c r="L76" s="274">
        <v>8132</v>
      </c>
      <c r="M76" s="274" t="s">
        <v>1876</v>
      </c>
      <c r="N76" s="275">
        <v>260</v>
      </c>
      <c r="Q76" s="274" t="s">
        <v>2973</v>
      </c>
      <c r="S76" s="279">
        <v>40871</v>
      </c>
      <c r="AC76" s="274" t="s">
        <v>2802</v>
      </c>
      <c r="AE76" s="279">
        <v>40897</v>
      </c>
      <c r="AF76" s="275">
        <v>265</v>
      </c>
      <c r="AG76" s="275">
        <v>1</v>
      </c>
      <c r="AI76" s="274" t="s">
        <v>2671</v>
      </c>
      <c r="AJ76" s="274" t="s">
        <v>2690</v>
      </c>
      <c r="AK76" s="274" t="s">
        <v>2691</v>
      </c>
      <c r="AL76" s="274">
        <v>0</v>
      </c>
      <c r="AM76" s="275">
        <v>0</v>
      </c>
      <c r="AO76" s="274" t="s">
        <v>1877</v>
      </c>
      <c r="AP76" s="274" t="s">
        <v>1968</v>
      </c>
      <c r="AQ76" s="275">
        <v>0</v>
      </c>
      <c r="AR76" s="275">
        <v>0</v>
      </c>
      <c r="AS76" s="274" t="s">
        <v>1969</v>
      </c>
      <c r="AW76" s="277">
        <v>0</v>
      </c>
      <c r="AZ76" s="274" t="s">
        <v>2668</v>
      </c>
      <c r="BA76" s="274" t="s">
        <v>2669</v>
      </c>
      <c r="BH76" s="274" t="s">
        <v>1969</v>
      </c>
      <c r="BI76" s="274" t="s">
        <v>2803</v>
      </c>
      <c r="BL76" s="277">
        <v>0</v>
      </c>
      <c r="BO76" s="274" t="s">
        <v>2974</v>
      </c>
      <c r="BW76" s="274">
        <v>24442</v>
      </c>
      <c r="BX76" s="274" t="s">
        <v>2975</v>
      </c>
      <c r="BY76" s="274" t="s">
        <v>1969</v>
      </c>
      <c r="BZ76" s="274" t="s">
        <v>2878</v>
      </c>
      <c r="CA76" s="274">
        <v>0</v>
      </c>
      <c r="CC76" s="274" t="s">
        <v>1968</v>
      </c>
      <c r="CE76" s="274" t="s">
        <v>1968</v>
      </c>
      <c r="CG76" s="274" t="s">
        <v>1968</v>
      </c>
      <c r="CI76" s="274" t="s">
        <v>1969</v>
      </c>
      <c r="CN76" s="274">
        <v>2</v>
      </c>
      <c r="CO76" s="274" t="s">
        <v>1968</v>
      </c>
      <c r="CP76" s="274" t="s">
        <v>2675</v>
      </c>
      <c r="CS76" s="274" t="s">
        <v>2976</v>
      </c>
      <c r="CT76" s="275">
        <v>18</v>
      </c>
      <c r="CU76" s="274" t="s">
        <v>1969</v>
      </c>
      <c r="CV76" s="275">
        <v>0</v>
      </c>
      <c r="CW76" s="274" t="s">
        <v>2714</v>
      </c>
      <c r="CY76" s="274" t="s">
        <v>2801</v>
      </c>
      <c r="CZ76" s="274">
        <v>628711</v>
      </c>
      <c r="DA76" s="274">
        <v>6180470</v>
      </c>
      <c r="DB76" s="274" t="s">
        <v>2666</v>
      </c>
      <c r="DC76" s="275">
        <v>100</v>
      </c>
      <c r="DG76" s="274">
        <v>31672</v>
      </c>
      <c r="DH76" s="274" t="s">
        <v>2977</v>
      </c>
      <c r="DI76" s="274">
        <v>0</v>
      </c>
      <c r="DJ76" s="274" t="s">
        <v>2978</v>
      </c>
      <c r="DK76" s="279">
        <v>40897</v>
      </c>
      <c r="DL76" s="279">
        <v>41353</v>
      </c>
      <c r="DM76" s="274" t="s">
        <v>2979</v>
      </c>
      <c r="DN76" s="274" t="s">
        <v>2689</v>
      </c>
      <c r="DO76" s="274" t="s">
        <v>2689</v>
      </c>
      <c r="DP76" s="274" t="s">
        <v>2733</v>
      </c>
      <c r="DQ76" s="274" t="s">
        <v>2734</v>
      </c>
      <c r="DR76" s="278">
        <v>10</v>
      </c>
    </row>
    <row r="77" spans="1:122" x14ac:dyDescent="0.25">
      <c r="A77" s="283">
        <v>107652</v>
      </c>
      <c r="B77" s="274">
        <v>101377</v>
      </c>
      <c r="E77" s="274" t="s">
        <v>2801</v>
      </c>
      <c r="F77" s="274" t="s">
        <v>2663</v>
      </c>
      <c r="G77" s="274">
        <v>108535</v>
      </c>
      <c r="H77" s="274">
        <v>107652</v>
      </c>
      <c r="I77" s="274">
        <v>0</v>
      </c>
      <c r="K77" s="275">
        <v>0</v>
      </c>
      <c r="L77" s="274">
        <v>0</v>
      </c>
      <c r="N77" s="275">
        <v>0</v>
      </c>
      <c r="P77" s="274" t="s">
        <v>1969</v>
      </c>
      <c r="Q77" s="274" t="s">
        <v>2980</v>
      </c>
      <c r="AE77" s="279">
        <v>41344</v>
      </c>
      <c r="AF77" s="275">
        <v>0</v>
      </c>
      <c r="AG77" s="275">
        <v>0</v>
      </c>
      <c r="AL77" s="274">
        <v>0</v>
      </c>
      <c r="AM77" s="275">
        <v>2320</v>
      </c>
      <c r="AO77" s="274" t="s">
        <v>2961</v>
      </c>
      <c r="AP77" s="274" t="s">
        <v>1968</v>
      </c>
      <c r="AQ77" s="275">
        <v>0</v>
      </c>
      <c r="AR77" s="275">
        <v>0</v>
      </c>
      <c r="AS77" s="274" t="s">
        <v>1969</v>
      </c>
      <c r="AW77" s="277">
        <v>0</v>
      </c>
      <c r="AZ77" s="274" t="s">
        <v>2668</v>
      </c>
      <c r="BA77" s="274" t="s">
        <v>2669</v>
      </c>
      <c r="BD77" s="274" t="s">
        <v>2728</v>
      </c>
      <c r="BE77" s="274" t="s">
        <v>2693</v>
      </c>
      <c r="BF77" s="274" t="s">
        <v>2672</v>
      </c>
      <c r="BH77" s="274" t="s">
        <v>1968</v>
      </c>
      <c r="BL77" s="277">
        <v>0</v>
      </c>
      <c r="BN77" s="274" t="s">
        <v>2933</v>
      </c>
      <c r="BW77" s="274">
        <v>81946</v>
      </c>
      <c r="BX77" s="274" t="s">
        <v>2968</v>
      </c>
      <c r="BY77" s="274" t="s">
        <v>1968</v>
      </c>
      <c r="CA77" s="274">
        <v>0</v>
      </c>
      <c r="CC77" s="274" t="s">
        <v>1968</v>
      </c>
      <c r="CE77" s="274" t="s">
        <v>1968</v>
      </c>
      <c r="CF77" s="274" t="s">
        <v>2749</v>
      </c>
      <c r="CG77" s="274" t="s">
        <v>1968</v>
      </c>
      <c r="CI77" s="274" t="s">
        <v>1968</v>
      </c>
      <c r="CN77" s="274">
        <v>0</v>
      </c>
      <c r="CO77" s="274" t="s">
        <v>1968</v>
      </c>
      <c r="CS77" s="274" t="s">
        <v>2981</v>
      </c>
      <c r="CT77" s="275">
        <v>0</v>
      </c>
      <c r="CU77" s="274" t="s">
        <v>1968</v>
      </c>
      <c r="CV77" s="275">
        <v>0</v>
      </c>
      <c r="CY77" s="274" t="s">
        <v>2801</v>
      </c>
      <c r="CZ77" s="274">
        <v>629885</v>
      </c>
      <c r="DA77" s="274">
        <v>6179932</v>
      </c>
      <c r="DB77" s="274" t="s">
        <v>2666</v>
      </c>
      <c r="DC77" s="275">
        <v>32</v>
      </c>
      <c r="DG77" s="274">
        <v>0</v>
      </c>
      <c r="DH77" s="274" t="s">
        <v>2982</v>
      </c>
      <c r="DI77" s="274">
        <v>0</v>
      </c>
      <c r="DK77" s="279">
        <v>41344</v>
      </c>
      <c r="DL77" s="279">
        <v>41389</v>
      </c>
      <c r="DN77" s="274" t="s">
        <v>2689</v>
      </c>
      <c r="DO77" s="274" t="s">
        <v>2689</v>
      </c>
      <c r="DR77" s="278">
        <v>0</v>
      </c>
    </row>
    <row r="78" spans="1:122" x14ac:dyDescent="0.25">
      <c r="A78" s="283">
        <v>107661</v>
      </c>
      <c r="B78" s="274">
        <v>101749</v>
      </c>
      <c r="E78" s="274" t="s">
        <v>2801</v>
      </c>
      <c r="F78" s="274" t="s">
        <v>2663</v>
      </c>
      <c r="G78" s="274">
        <v>108544</v>
      </c>
      <c r="H78" s="274">
        <v>107661</v>
      </c>
      <c r="I78" s="274">
        <v>0</v>
      </c>
      <c r="K78" s="275">
        <v>0</v>
      </c>
      <c r="L78" s="274">
        <v>8235</v>
      </c>
      <c r="M78" s="274" t="s">
        <v>1452</v>
      </c>
      <c r="N78" s="275">
        <v>0</v>
      </c>
      <c r="P78" s="274" t="s">
        <v>1969</v>
      </c>
      <c r="Q78" s="274" t="s">
        <v>2983</v>
      </c>
      <c r="AE78" s="279">
        <v>41345</v>
      </c>
      <c r="AF78" s="275">
        <v>0</v>
      </c>
      <c r="AG78" s="275">
        <v>0</v>
      </c>
      <c r="AL78" s="274">
        <v>0</v>
      </c>
      <c r="AM78" s="275">
        <v>2398</v>
      </c>
      <c r="AO78" s="274" t="s">
        <v>2961</v>
      </c>
      <c r="AP78" s="274" t="s">
        <v>1968</v>
      </c>
      <c r="AQ78" s="275">
        <v>0</v>
      </c>
      <c r="AR78" s="275">
        <v>0</v>
      </c>
      <c r="AS78" s="274" t="s">
        <v>1969</v>
      </c>
      <c r="AW78" s="277">
        <v>0</v>
      </c>
      <c r="AZ78" s="274" t="s">
        <v>2668</v>
      </c>
      <c r="BA78" s="274" t="s">
        <v>2669</v>
      </c>
      <c r="BD78" s="274" t="s">
        <v>2692</v>
      </c>
      <c r="BE78" s="274" t="s">
        <v>2693</v>
      </c>
      <c r="BF78" s="274" t="s">
        <v>2763</v>
      </c>
      <c r="BH78" s="274" t="s">
        <v>1968</v>
      </c>
      <c r="BL78" s="277">
        <v>0</v>
      </c>
      <c r="BN78" s="274" t="s">
        <v>2933</v>
      </c>
      <c r="BW78" s="274">
        <v>33947</v>
      </c>
      <c r="BX78" s="274" t="s">
        <v>2984</v>
      </c>
      <c r="BY78" s="274" t="s">
        <v>1968</v>
      </c>
      <c r="CA78" s="274">
        <v>0</v>
      </c>
      <c r="CC78" s="274" t="s">
        <v>1968</v>
      </c>
      <c r="CE78" s="274" t="s">
        <v>1968</v>
      </c>
      <c r="CF78" s="274" t="s">
        <v>2706</v>
      </c>
      <c r="CG78" s="274" t="s">
        <v>1968</v>
      </c>
      <c r="CI78" s="274" t="s">
        <v>1968</v>
      </c>
      <c r="CN78" s="274">
        <v>0</v>
      </c>
      <c r="CO78" s="274" t="s">
        <v>1968</v>
      </c>
      <c r="CS78" s="274" t="s">
        <v>2985</v>
      </c>
      <c r="CT78" s="275">
        <v>0</v>
      </c>
      <c r="CU78" s="274" t="s">
        <v>1968</v>
      </c>
      <c r="CV78" s="275">
        <v>0</v>
      </c>
      <c r="CY78" s="274" t="s">
        <v>2801</v>
      </c>
      <c r="CZ78" s="274">
        <v>636624</v>
      </c>
      <c r="DA78" s="274">
        <v>6190219</v>
      </c>
      <c r="DB78" s="274" t="s">
        <v>2666</v>
      </c>
      <c r="DC78" s="275">
        <v>71.8</v>
      </c>
      <c r="DG78" s="274">
        <v>0</v>
      </c>
      <c r="DH78" s="274" t="s">
        <v>2986</v>
      </c>
      <c r="DI78" s="274">
        <v>0</v>
      </c>
      <c r="DK78" s="279">
        <v>41345</v>
      </c>
      <c r="DL78" s="279">
        <v>41389</v>
      </c>
      <c r="DN78" s="274" t="s">
        <v>2689</v>
      </c>
      <c r="DO78" s="274" t="s">
        <v>2689</v>
      </c>
      <c r="DR78" s="278">
        <v>0</v>
      </c>
    </row>
    <row r="79" spans="1:122" x14ac:dyDescent="0.25">
      <c r="A79" s="283">
        <v>107663</v>
      </c>
      <c r="B79" s="274">
        <v>102561</v>
      </c>
      <c r="D79" s="279">
        <v>39384</v>
      </c>
      <c r="E79" s="274" t="s">
        <v>2801</v>
      </c>
      <c r="F79" s="274" t="s">
        <v>2663</v>
      </c>
      <c r="G79" s="274">
        <v>108546</v>
      </c>
      <c r="H79" s="274">
        <v>107663</v>
      </c>
      <c r="I79" s="274">
        <v>0</v>
      </c>
      <c r="K79" s="275">
        <v>0</v>
      </c>
      <c r="L79" s="274">
        <v>8175</v>
      </c>
      <c r="M79" s="274" t="s">
        <v>1619</v>
      </c>
      <c r="N79" s="275">
        <v>0</v>
      </c>
      <c r="P79" s="274" t="s">
        <v>1969</v>
      </c>
      <c r="Q79" s="274" t="s">
        <v>2987</v>
      </c>
      <c r="AE79" s="279">
        <v>41345</v>
      </c>
      <c r="AF79" s="275">
        <v>0</v>
      </c>
      <c r="AG79" s="275">
        <v>0</v>
      </c>
      <c r="AL79" s="274">
        <v>0</v>
      </c>
      <c r="AM79" s="275">
        <v>2671</v>
      </c>
      <c r="AO79" s="274" t="s">
        <v>2961</v>
      </c>
      <c r="AP79" s="274" t="s">
        <v>1968</v>
      </c>
      <c r="AQ79" s="275">
        <v>0</v>
      </c>
      <c r="AR79" s="275">
        <v>0</v>
      </c>
      <c r="AS79" s="274" t="s">
        <v>1969</v>
      </c>
      <c r="AW79" s="277">
        <v>0</v>
      </c>
      <c r="AZ79" s="274" t="s">
        <v>2668</v>
      </c>
      <c r="BA79" s="274" t="s">
        <v>2669</v>
      </c>
      <c r="BD79" s="274" t="s">
        <v>2670</v>
      </c>
      <c r="BE79" s="274" t="s">
        <v>2740</v>
      </c>
      <c r="BF79" s="274" t="s">
        <v>2720</v>
      </c>
      <c r="BH79" s="274" t="s">
        <v>1968</v>
      </c>
      <c r="BL79" s="277">
        <v>0</v>
      </c>
      <c r="BM79" s="274" t="s">
        <v>2932</v>
      </c>
      <c r="BN79" s="274" t="s">
        <v>2933</v>
      </c>
      <c r="BW79" s="274">
        <v>87090</v>
      </c>
      <c r="BX79" s="274" t="s">
        <v>2988</v>
      </c>
      <c r="BY79" s="274" t="s">
        <v>1968</v>
      </c>
      <c r="CA79" s="274">
        <v>7763387</v>
      </c>
      <c r="CC79" s="274" t="s">
        <v>1968</v>
      </c>
      <c r="CE79" s="274" t="s">
        <v>1968</v>
      </c>
      <c r="CG79" s="274" t="s">
        <v>1968</v>
      </c>
      <c r="CI79" s="274" t="s">
        <v>1968</v>
      </c>
      <c r="CN79" s="274">
        <v>0</v>
      </c>
      <c r="CO79" s="274" t="s">
        <v>1968</v>
      </c>
      <c r="CP79" s="274" t="s">
        <v>2989</v>
      </c>
      <c r="CT79" s="275">
        <v>0</v>
      </c>
      <c r="CU79" s="274" t="s">
        <v>1968</v>
      </c>
      <c r="CV79" s="275">
        <v>0</v>
      </c>
      <c r="CY79" s="274" t="s">
        <v>2801</v>
      </c>
      <c r="CZ79" s="274">
        <v>663607</v>
      </c>
      <c r="DA79" s="274">
        <v>6178235</v>
      </c>
      <c r="DB79" s="274" t="s">
        <v>2666</v>
      </c>
      <c r="DC79" s="275">
        <v>114.6</v>
      </c>
      <c r="DG79" s="274">
        <v>0</v>
      </c>
      <c r="DI79" s="274">
        <v>0</v>
      </c>
      <c r="DK79" s="279">
        <v>41345</v>
      </c>
      <c r="DL79" s="279">
        <v>41389</v>
      </c>
      <c r="DN79" s="274" t="s">
        <v>2689</v>
      </c>
      <c r="DO79" s="274" t="s">
        <v>2689</v>
      </c>
      <c r="DR79" s="278">
        <v>0</v>
      </c>
    </row>
    <row r="80" spans="1:122" x14ac:dyDescent="0.25">
      <c r="A80" s="283">
        <v>58779</v>
      </c>
      <c r="B80" s="274">
        <v>5389</v>
      </c>
      <c r="C80" s="274" t="s">
        <v>1395</v>
      </c>
      <c r="D80" s="279">
        <v>32632</v>
      </c>
      <c r="E80" s="274" t="s">
        <v>2662</v>
      </c>
      <c r="F80" s="274" t="s">
        <v>2663</v>
      </c>
      <c r="G80" s="274">
        <v>61586</v>
      </c>
      <c r="H80" s="274">
        <v>58779</v>
      </c>
      <c r="I80" s="274">
        <v>0</v>
      </c>
      <c r="J80" s="274" t="s">
        <v>2074</v>
      </c>
      <c r="K80" s="275">
        <v>0</v>
      </c>
      <c r="L80" s="274">
        <v>8147</v>
      </c>
      <c r="M80" s="274" t="s">
        <v>1397</v>
      </c>
      <c r="N80" s="275">
        <v>0</v>
      </c>
      <c r="R80" s="274" t="s">
        <v>2664</v>
      </c>
      <c r="T80" s="274" t="s">
        <v>2665</v>
      </c>
      <c r="U80" s="274" t="s">
        <v>1967</v>
      </c>
      <c r="Z80" s="274" t="s">
        <v>2666</v>
      </c>
      <c r="AA80" s="274" t="s">
        <v>2666</v>
      </c>
      <c r="AB80" s="274" t="s">
        <v>2666</v>
      </c>
      <c r="AE80" s="279">
        <v>37846</v>
      </c>
      <c r="AF80" s="275">
        <v>99</v>
      </c>
      <c r="AG80" s="275">
        <v>0</v>
      </c>
      <c r="AI80" s="274" t="s">
        <v>2667</v>
      </c>
      <c r="AJ80" s="274" t="s">
        <v>2812</v>
      </c>
      <c r="AK80" s="274" t="s">
        <v>2813</v>
      </c>
      <c r="AL80" s="274">
        <v>0</v>
      </c>
      <c r="AM80" s="275">
        <v>0</v>
      </c>
      <c r="AQ80" s="275">
        <v>0</v>
      </c>
      <c r="AR80" s="275">
        <v>0</v>
      </c>
      <c r="AW80" s="277">
        <v>0</v>
      </c>
      <c r="AZ80" s="274" t="s">
        <v>2668</v>
      </c>
      <c r="BA80" s="274" t="s">
        <v>2669</v>
      </c>
      <c r="BD80" s="274" t="s">
        <v>2692</v>
      </c>
      <c r="BE80" s="274" t="s">
        <v>2693</v>
      </c>
      <c r="BF80" s="274" t="s">
        <v>2672</v>
      </c>
      <c r="BG80" s="274" t="s">
        <v>2694</v>
      </c>
      <c r="BL80" s="277">
        <v>0</v>
      </c>
      <c r="BQ80" s="274" t="s">
        <v>2666</v>
      </c>
      <c r="BR80" s="274" t="s">
        <v>2666</v>
      </c>
      <c r="BW80" s="274">
        <v>48976</v>
      </c>
      <c r="BX80" s="274" t="s">
        <v>2990</v>
      </c>
      <c r="CA80" s="274">
        <v>0</v>
      </c>
      <c r="CE80" s="274" t="s">
        <v>1969</v>
      </c>
      <c r="CN80" s="274">
        <v>2</v>
      </c>
      <c r="CP80" s="274" t="s">
        <v>2696</v>
      </c>
      <c r="CT80" s="275">
        <v>0</v>
      </c>
      <c r="CV80" s="275">
        <v>0</v>
      </c>
      <c r="CW80" s="274" t="s">
        <v>2664</v>
      </c>
      <c r="CY80" s="274" t="s">
        <v>2662</v>
      </c>
      <c r="CZ80" s="274">
        <v>639022</v>
      </c>
      <c r="DA80" s="274">
        <v>6179673</v>
      </c>
      <c r="DC80" s="275">
        <v>0</v>
      </c>
      <c r="DG80" s="274">
        <v>0</v>
      </c>
      <c r="DI80" s="274">
        <v>0</v>
      </c>
      <c r="DJ80" s="274" t="s">
        <v>2677</v>
      </c>
      <c r="DK80" s="279">
        <v>37846</v>
      </c>
      <c r="DL80" s="279">
        <v>39577</v>
      </c>
      <c r="DN80" s="274" t="s">
        <v>2029</v>
      </c>
      <c r="DO80" s="274" t="s">
        <v>2678</v>
      </c>
      <c r="DP80" s="274" t="s">
        <v>2679</v>
      </c>
      <c r="DQ80" s="274" t="s">
        <v>2680</v>
      </c>
      <c r="DR80" s="278">
        <v>6</v>
      </c>
    </row>
    <row r="81" spans="1:122" x14ac:dyDescent="0.25">
      <c r="A81" s="283">
        <v>59746</v>
      </c>
      <c r="B81" s="274">
        <v>5658</v>
      </c>
      <c r="C81" s="274" t="s">
        <v>1395</v>
      </c>
      <c r="D81" s="279">
        <v>33437</v>
      </c>
      <c r="E81" s="274" t="s">
        <v>2709</v>
      </c>
      <c r="F81" s="274" t="s">
        <v>2663</v>
      </c>
      <c r="G81" s="274">
        <v>61510</v>
      </c>
      <c r="H81" s="274">
        <v>59746</v>
      </c>
      <c r="I81" s="274">
        <v>0</v>
      </c>
      <c r="J81" s="274" t="s">
        <v>2074</v>
      </c>
      <c r="K81" s="275">
        <v>0</v>
      </c>
      <c r="L81" s="274">
        <v>8013</v>
      </c>
      <c r="M81" s="274" t="s">
        <v>1576</v>
      </c>
      <c r="N81" s="275">
        <v>0</v>
      </c>
      <c r="R81" s="274" t="s">
        <v>2664</v>
      </c>
      <c r="S81" s="279">
        <v>33437</v>
      </c>
      <c r="T81" s="274" t="s">
        <v>2665</v>
      </c>
      <c r="U81" s="274" t="s">
        <v>1967</v>
      </c>
      <c r="Z81" s="274" t="s">
        <v>2666</v>
      </c>
      <c r="AA81" s="274" t="s">
        <v>2666</v>
      </c>
      <c r="AB81" s="274" t="s">
        <v>2666</v>
      </c>
      <c r="AC81" s="274" t="s">
        <v>2991</v>
      </c>
      <c r="AE81" s="279">
        <v>37846</v>
      </c>
      <c r="AF81" s="275">
        <v>210</v>
      </c>
      <c r="AG81" s="275">
        <v>0</v>
      </c>
      <c r="AI81" s="274" t="s">
        <v>2667</v>
      </c>
      <c r="AJ81" s="274" t="s">
        <v>2812</v>
      </c>
      <c r="AK81" s="274" t="s">
        <v>2813</v>
      </c>
      <c r="AL81" s="274">
        <v>0</v>
      </c>
      <c r="AM81" s="275">
        <v>0</v>
      </c>
      <c r="AP81" s="274" t="s">
        <v>1968</v>
      </c>
      <c r="AQ81" s="275">
        <v>0</v>
      </c>
      <c r="AR81" s="275">
        <v>0</v>
      </c>
      <c r="AS81" s="274" t="s">
        <v>1968</v>
      </c>
      <c r="AW81" s="277">
        <v>0</v>
      </c>
      <c r="AZ81" s="274" t="s">
        <v>2668</v>
      </c>
      <c r="BA81" s="274" t="s">
        <v>2669</v>
      </c>
      <c r="BE81" s="274" t="s">
        <v>2719</v>
      </c>
      <c r="BF81" s="274" t="s">
        <v>2992</v>
      </c>
      <c r="BG81" s="274" t="s">
        <v>2993</v>
      </c>
      <c r="BH81" s="274" t="s">
        <v>1968</v>
      </c>
      <c r="BI81" s="274" t="s">
        <v>2803</v>
      </c>
      <c r="BL81" s="277">
        <v>0</v>
      </c>
      <c r="BQ81" s="274" t="s">
        <v>2666</v>
      </c>
      <c r="BW81" s="274">
        <v>81623</v>
      </c>
      <c r="BX81" s="274" t="s">
        <v>2994</v>
      </c>
      <c r="BY81" s="274" t="s">
        <v>1968</v>
      </c>
      <c r="CA81" s="274">
        <v>0</v>
      </c>
      <c r="CC81" s="274" t="s">
        <v>1968</v>
      </c>
      <c r="CE81" s="274" t="s">
        <v>1969</v>
      </c>
      <c r="CG81" s="274" t="s">
        <v>1968</v>
      </c>
      <c r="CI81" s="274" t="s">
        <v>1968</v>
      </c>
      <c r="CN81" s="274">
        <v>2</v>
      </c>
      <c r="CO81" s="274" t="s">
        <v>1968</v>
      </c>
      <c r="CP81" s="274" t="s">
        <v>2675</v>
      </c>
      <c r="CS81" s="274" t="s">
        <v>2995</v>
      </c>
      <c r="CT81" s="275">
        <v>0</v>
      </c>
      <c r="CU81" s="274" t="s">
        <v>1969</v>
      </c>
      <c r="CV81" s="275">
        <v>0</v>
      </c>
      <c r="CY81" s="274" t="s">
        <v>2709</v>
      </c>
      <c r="CZ81" s="274">
        <v>679486</v>
      </c>
      <c r="DA81" s="274">
        <v>6148769</v>
      </c>
      <c r="DB81" s="274" t="s">
        <v>2666</v>
      </c>
      <c r="DC81" s="275">
        <v>135</v>
      </c>
      <c r="DG81" s="274">
        <v>0</v>
      </c>
      <c r="DI81" s="274">
        <v>0</v>
      </c>
      <c r="DJ81" s="274" t="s">
        <v>2677</v>
      </c>
      <c r="DK81" s="279">
        <v>37846</v>
      </c>
      <c r="DL81" s="279">
        <v>40388</v>
      </c>
      <c r="DN81" s="274" t="s">
        <v>2029</v>
      </c>
      <c r="DO81" s="274" t="s">
        <v>2689</v>
      </c>
      <c r="DP81" s="274" t="s">
        <v>2679</v>
      </c>
      <c r="DQ81" s="274" t="s">
        <v>2680</v>
      </c>
      <c r="DR81" s="278">
        <v>50</v>
      </c>
    </row>
    <row r="82" spans="1:122" x14ac:dyDescent="0.25">
      <c r="A82" s="283">
        <v>44964</v>
      </c>
      <c r="B82" s="274">
        <v>6513</v>
      </c>
      <c r="C82" s="274" t="s">
        <v>1393</v>
      </c>
      <c r="D82" s="279">
        <v>29346</v>
      </c>
      <c r="E82" s="274" t="s">
        <v>2662</v>
      </c>
      <c r="F82" s="274" t="s">
        <v>2663</v>
      </c>
      <c r="G82" s="274">
        <v>57952</v>
      </c>
      <c r="H82" s="274">
        <v>44964</v>
      </c>
      <c r="I82" s="274">
        <v>0</v>
      </c>
      <c r="J82" s="274" t="s">
        <v>1966</v>
      </c>
      <c r="K82" s="275">
        <v>0</v>
      </c>
      <c r="L82" s="274">
        <v>8176</v>
      </c>
      <c r="M82" s="274" t="s">
        <v>1645</v>
      </c>
      <c r="N82" s="275">
        <v>170</v>
      </c>
      <c r="R82" s="274" t="s">
        <v>2664</v>
      </c>
      <c r="T82" s="274" t="s">
        <v>2664</v>
      </c>
      <c r="U82" s="274" t="s">
        <v>2715</v>
      </c>
      <c r="Z82" s="274" t="s">
        <v>2666</v>
      </c>
      <c r="AA82" s="274" t="s">
        <v>2666</v>
      </c>
      <c r="AB82" s="274" t="s">
        <v>2666</v>
      </c>
      <c r="AE82" s="279">
        <v>37846</v>
      </c>
      <c r="AF82" s="275">
        <v>750</v>
      </c>
      <c r="AG82" s="275">
        <v>0</v>
      </c>
      <c r="AI82" s="274" t="s">
        <v>2667</v>
      </c>
      <c r="AJ82" s="274" t="s">
        <v>2832</v>
      </c>
      <c r="AK82" s="274" t="s">
        <v>2833</v>
      </c>
      <c r="AL82" s="274">
        <v>0</v>
      </c>
      <c r="AM82" s="275">
        <v>0</v>
      </c>
      <c r="AQ82" s="275">
        <v>0</v>
      </c>
      <c r="AR82" s="275">
        <v>0</v>
      </c>
      <c r="AW82" s="277">
        <v>0</v>
      </c>
      <c r="AZ82" s="274" t="s">
        <v>2668</v>
      </c>
      <c r="BA82" s="274" t="s">
        <v>2669</v>
      </c>
      <c r="BD82" s="274" t="s">
        <v>2670</v>
      </c>
      <c r="BE82" s="274" t="s">
        <v>2932</v>
      </c>
      <c r="BF82" s="274" t="s">
        <v>2672</v>
      </c>
      <c r="BG82" s="274" t="s">
        <v>2694</v>
      </c>
      <c r="BL82" s="277">
        <v>0</v>
      </c>
      <c r="BQ82" s="274" t="s">
        <v>2666</v>
      </c>
      <c r="BR82" s="274" t="s">
        <v>2666</v>
      </c>
      <c r="BW82" s="274">
        <v>15678</v>
      </c>
      <c r="BX82" s="274" t="s">
        <v>2996</v>
      </c>
      <c r="CA82" s="274">
        <v>0</v>
      </c>
      <c r="CF82" s="274" t="s">
        <v>2739</v>
      </c>
      <c r="CN82" s="274">
        <v>1</v>
      </c>
      <c r="CP82" s="274" t="s">
        <v>2675</v>
      </c>
      <c r="CT82" s="275">
        <v>0</v>
      </c>
      <c r="CV82" s="275">
        <v>0</v>
      </c>
      <c r="CW82" s="274" t="s">
        <v>2664</v>
      </c>
      <c r="CY82" s="274" t="s">
        <v>2662</v>
      </c>
      <c r="CZ82" s="274">
        <v>666145</v>
      </c>
      <c r="DA82" s="274">
        <v>6178757</v>
      </c>
      <c r="DC82" s="275">
        <v>0</v>
      </c>
      <c r="DG82" s="274">
        <v>0</v>
      </c>
      <c r="DI82" s="274">
        <v>0</v>
      </c>
      <c r="DJ82" s="274" t="s">
        <v>2664</v>
      </c>
      <c r="DK82" s="279">
        <v>37846</v>
      </c>
      <c r="DL82" s="279">
        <v>39577</v>
      </c>
      <c r="DN82" s="274" t="s">
        <v>2029</v>
      </c>
      <c r="DO82" s="274" t="s">
        <v>2678</v>
      </c>
      <c r="DR82" s="278">
        <v>0</v>
      </c>
    </row>
    <row r="83" spans="1:122" x14ac:dyDescent="0.25">
      <c r="A83" s="283">
        <v>29625</v>
      </c>
      <c r="B83" s="274">
        <v>10397</v>
      </c>
      <c r="C83" s="274" t="s">
        <v>1393</v>
      </c>
      <c r="D83" s="279">
        <v>27030</v>
      </c>
      <c r="E83" s="274" t="s">
        <v>2662</v>
      </c>
      <c r="F83" s="274" t="s">
        <v>2663</v>
      </c>
      <c r="G83" s="274">
        <v>50576</v>
      </c>
      <c r="H83" s="274">
        <v>29625</v>
      </c>
      <c r="I83" s="274">
        <v>0</v>
      </c>
      <c r="J83" s="274" t="s">
        <v>1966</v>
      </c>
      <c r="K83" s="275">
        <v>0</v>
      </c>
      <c r="L83" s="274">
        <v>8136</v>
      </c>
      <c r="M83" s="274" t="s">
        <v>1582</v>
      </c>
      <c r="N83" s="275">
        <v>90</v>
      </c>
      <c r="R83" s="274" t="s">
        <v>2664</v>
      </c>
      <c r="T83" s="274" t="s">
        <v>2664</v>
      </c>
      <c r="U83" s="274" t="s">
        <v>2715</v>
      </c>
      <c r="Z83" s="274" t="s">
        <v>2666</v>
      </c>
      <c r="AA83" s="274" t="s">
        <v>2666</v>
      </c>
      <c r="AB83" s="274" t="s">
        <v>2666</v>
      </c>
      <c r="AE83" s="279">
        <v>37846</v>
      </c>
      <c r="AF83" s="275">
        <v>285</v>
      </c>
      <c r="AG83" s="275">
        <v>0</v>
      </c>
      <c r="AI83" s="274" t="s">
        <v>2724</v>
      </c>
      <c r="AJ83" s="274" t="s">
        <v>2717</v>
      </c>
      <c r="AK83" s="274" t="s">
        <v>2718</v>
      </c>
      <c r="AL83" s="274">
        <v>0</v>
      </c>
      <c r="AM83" s="275">
        <v>0</v>
      </c>
      <c r="AQ83" s="275">
        <v>0</v>
      </c>
      <c r="AR83" s="275">
        <v>0</v>
      </c>
      <c r="AW83" s="277">
        <v>0</v>
      </c>
      <c r="AZ83" s="274" t="s">
        <v>2668</v>
      </c>
      <c r="BA83" s="274" t="s">
        <v>2669</v>
      </c>
      <c r="BD83" s="274" t="s">
        <v>2725</v>
      </c>
      <c r="BE83" s="274" t="s">
        <v>2737</v>
      </c>
      <c r="BF83" s="274" t="s">
        <v>2672</v>
      </c>
      <c r="BG83" s="274" t="s">
        <v>2694</v>
      </c>
      <c r="BL83" s="277">
        <v>0</v>
      </c>
      <c r="BM83" s="274" t="s">
        <v>2834</v>
      </c>
      <c r="BQ83" s="274" t="s">
        <v>2666</v>
      </c>
      <c r="BR83" s="274" t="s">
        <v>2666</v>
      </c>
      <c r="BW83" s="274">
        <v>14972</v>
      </c>
      <c r="BX83" s="274" t="s">
        <v>2997</v>
      </c>
      <c r="CA83" s="274">
        <v>0</v>
      </c>
      <c r="CF83" s="274" t="s">
        <v>2722</v>
      </c>
      <c r="CN83" s="274">
        <v>1</v>
      </c>
      <c r="CP83" s="274" t="s">
        <v>2713</v>
      </c>
      <c r="CT83" s="275">
        <v>0</v>
      </c>
      <c r="CV83" s="275">
        <v>0</v>
      </c>
      <c r="CW83" s="274" t="s">
        <v>2664</v>
      </c>
      <c r="CY83" s="274" t="s">
        <v>2662</v>
      </c>
      <c r="CZ83" s="274">
        <v>627208</v>
      </c>
      <c r="DA83" s="274">
        <v>6183620</v>
      </c>
      <c r="DC83" s="275">
        <v>0</v>
      </c>
      <c r="DG83" s="274">
        <v>0</v>
      </c>
      <c r="DI83" s="274">
        <v>0</v>
      </c>
      <c r="DJ83" s="274" t="s">
        <v>2664</v>
      </c>
      <c r="DK83" s="279">
        <v>37846</v>
      </c>
      <c r="DL83" s="279">
        <v>39577</v>
      </c>
      <c r="DN83" s="274" t="s">
        <v>2029</v>
      </c>
      <c r="DO83" s="274" t="s">
        <v>2678</v>
      </c>
      <c r="DP83" s="274" t="s">
        <v>2679</v>
      </c>
      <c r="DQ83" s="274" t="s">
        <v>2680</v>
      </c>
      <c r="DR83" s="278">
        <v>1.5</v>
      </c>
    </row>
    <row r="84" spans="1:122" x14ac:dyDescent="0.25">
      <c r="A84" s="283">
        <v>15519</v>
      </c>
      <c r="B84" s="274">
        <v>10400</v>
      </c>
      <c r="C84" s="274" t="s">
        <v>1395</v>
      </c>
      <c r="D84" s="279">
        <v>21186</v>
      </c>
      <c r="E84" s="274" t="s">
        <v>2662</v>
      </c>
      <c r="F84" s="274" t="s">
        <v>2663</v>
      </c>
      <c r="G84" s="274">
        <v>50581</v>
      </c>
      <c r="H84" s="274">
        <v>15519</v>
      </c>
      <c r="I84" s="274">
        <v>0</v>
      </c>
      <c r="J84" s="274" t="s">
        <v>2074</v>
      </c>
      <c r="K84" s="275">
        <v>0</v>
      </c>
      <c r="L84" s="274">
        <v>8138</v>
      </c>
      <c r="M84" s="274" t="s">
        <v>1478</v>
      </c>
      <c r="N84" s="275">
        <v>0</v>
      </c>
      <c r="P84" s="274" t="s">
        <v>1969</v>
      </c>
      <c r="R84" s="274" t="s">
        <v>2664</v>
      </c>
      <c r="T84" s="274" t="s">
        <v>2665</v>
      </c>
      <c r="U84" s="274" t="s">
        <v>1967</v>
      </c>
      <c r="Z84" s="274" t="s">
        <v>2666</v>
      </c>
      <c r="AA84" s="274" t="s">
        <v>2666</v>
      </c>
      <c r="AB84" s="274" t="s">
        <v>2666</v>
      </c>
      <c r="AE84" s="279">
        <v>37846</v>
      </c>
      <c r="AF84" s="275">
        <v>125</v>
      </c>
      <c r="AG84" s="275">
        <v>0</v>
      </c>
      <c r="AI84" s="274" t="s">
        <v>2716</v>
      </c>
      <c r="AJ84" s="274" t="s">
        <v>2750</v>
      </c>
      <c r="AK84" s="274" t="s">
        <v>2751</v>
      </c>
      <c r="AL84" s="274">
        <v>0</v>
      </c>
      <c r="AM84" s="275">
        <v>0</v>
      </c>
      <c r="AO84" s="274" t="s">
        <v>2998</v>
      </c>
      <c r="AP84" s="274" t="s">
        <v>1968</v>
      </c>
      <c r="AQ84" s="275">
        <v>0</v>
      </c>
      <c r="AR84" s="275">
        <v>0</v>
      </c>
      <c r="AS84" s="274" t="s">
        <v>1968</v>
      </c>
      <c r="AW84" s="277">
        <v>0</v>
      </c>
      <c r="AZ84" s="274" t="s">
        <v>2668</v>
      </c>
      <c r="BA84" s="274" t="s">
        <v>2669</v>
      </c>
      <c r="BD84" s="274" t="s">
        <v>2728</v>
      </c>
      <c r="BE84" s="274" t="s">
        <v>2728</v>
      </c>
      <c r="BF84" s="274" t="s">
        <v>2672</v>
      </c>
      <c r="BH84" s="274" t="s">
        <v>1968</v>
      </c>
      <c r="BL84" s="277">
        <v>0</v>
      </c>
      <c r="BQ84" s="274" t="s">
        <v>2666</v>
      </c>
      <c r="BR84" s="274" t="s">
        <v>2666</v>
      </c>
      <c r="BW84" s="274">
        <v>7506</v>
      </c>
      <c r="BX84" s="274" t="s">
        <v>2999</v>
      </c>
      <c r="BY84" s="274" t="s">
        <v>1968</v>
      </c>
      <c r="CA84" s="274">
        <v>0</v>
      </c>
      <c r="CC84" s="274" t="s">
        <v>1968</v>
      </c>
      <c r="CE84" s="274" t="s">
        <v>1968</v>
      </c>
      <c r="CF84" s="274" t="s">
        <v>2749</v>
      </c>
      <c r="CG84" s="274" t="s">
        <v>1968</v>
      </c>
      <c r="CI84" s="274" t="s">
        <v>1968</v>
      </c>
      <c r="CN84" s="274">
        <v>4</v>
      </c>
      <c r="CO84" s="274" t="s">
        <v>1968</v>
      </c>
      <c r="CT84" s="275">
        <v>0</v>
      </c>
      <c r="CU84" s="274" t="s">
        <v>1968</v>
      </c>
      <c r="CV84" s="275">
        <v>0</v>
      </c>
      <c r="CY84" s="274" t="s">
        <v>2662</v>
      </c>
      <c r="CZ84" s="274">
        <v>630271</v>
      </c>
      <c r="DA84" s="274">
        <v>6183527</v>
      </c>
      <c r="DB84" s="274" t="s">
        <v>2666</v>
      </c>
      <c r="DC84" s="275">
        <v>17</v>
      </c>
      <c r="DG84" s="274">
        <v>0</v>
      </c>
      <c r="DI84" s="274">
        <v>0</v>
      </c>
      <c r="DJ84" s="274" t="s">
        <v>2677</v>
      </c>
      <c r="DK84" s="279">
        <v>37846</v>
      </c>
      <c r="DL84" s="279">
        <v>40550</v>
      </c>
      <c r="DN84" s="274" t="s">
        <v>2029</v>
      </c>
      <c r="DO84" s="274" t="s">
        <v>2689</v>
      </c>
      <c r="DR84" s="278">
        <v>0</v>
      </c>
    </row>
    <row r="85" spans="1:122" x14ac:dyDescent="0.25">
      <c r="A85" s="283">
        <v>11925</v>
      </c>
      <c r="B85" s="274">
        <v>10405</v>
      </c>
      <c r="C85" s="274" t="s">
        <v>1395</v>
      </c>
      <c r="D85" s="279">
        <v>18264</v>
      </c>
      <c r="E85" s="274" t="s">
        <v>2662</v>
      </c>
      <c r="F85" s="274" t="s">
        <v>2663</v>
      </c>
      <c r="G85" s="274">
        <v>50588</v>
      </c>
      <c r="H85" s="274">
        <v>11925</v>
      </c>
      <c r="I85" s="274">
        <v>0</v>
      </c>
      <c r="J85" s="274" t="s">
        <v>2074</v>
      </c>
      <c r="K85" s="275">
        <v>0</v>
      </c>
      <c r="L85" s="274">
        <v>8139</v>
      </c>
      <c r="M85" s="274" t="s">
        <v>1470</v>
      </c>
      <c r="N85" s="275">
        <v>0</v>
      </c>
      <c r="R85" s="274" t="s">
        <v>2664</v>
      </c>
      <c r="T85" s="274" t="s">
        <v>2665</v>
      </c>
      <c r="U85" s="274" t="s">
        <v>1967</v>
      </c>
      <c r="Z85" s="274" t="s">
        <v>2666</v>
      </c>
      <c r="AA85" s="274" t="s">
        <v>2666</v>
      </c>
      <c r="AB85" s="274" t="s">
        <v>2666</v>
      </c>
      <c r="AE85" s="279">
        <v>37846</v>
      </c>
      <c r="AF85" s="275">
        <v>210</v>
      </c>
      <c r="AG85" s="275">
        <v>0</v>
      </c>
      <c r="AI85" s="274" t="s">
        <v>2716</v>
      </c>
      <c r="AJ85" s="274" t="s">
        <v>3000</v>
      </c>
      <c r="AK85" s="274" t="s">
        <v>3001</v>
      </c>
      <c r="AL85" s="274">
        <v>0</v>
      </c>
      <c r="AM85" s="275">
        <v>0</v>
      </c>
      <c r="AO85" s="274" t="s">
        <v>1471</v>
      </c>
      <c r="AQ85" s="275">
        <v>0</v>
      </c>
      <c r="AR85" s="275">
        <v>0</v>
      </c>
      <c r="AW85" s="277">
        <v>0</v>
      </c>
      <c r="AZ85" s="274" t="s">
        <v>2668</v>
      </c>
      <c r="BA85" s="274" t="s">
        <v>2669</v>
      </c>
      <c r="BD85" s="274" t="s">
        <v>2728</v>
      </c>
      <c r="BE85" s="274" t="s">
        <v>2729</v>
      </c>
      <c r="BF85" s="274" t="s">
        <v>2672</v>
      </c>
      <c r="BG85" s="274" t="s">
        <v>2673</v>
      </c>
      <c r="BL85" s="277">
        <v>0</v>
      </c>
      <c r="BQ85" s="274" t="s">
        <v>2666</v>
      </c>
      <c r="BR85" s="274" t="s">
        <v>2666</v>
      </c>
      <c r="BW85" s="274">
        <v>5631</v>
      </c>
      <c r="BX85" s="274" t="s">
        <v>3002</v>
      </c>
      <c r="CA85" s="274">
        <v>0</v>
      </c>
      <c r="CN85" s="274">
        <v>1</v>
      </c>
      <c r="CT85" s="275">
        <v>0</v>
      </c>
      <c r="CV85" s="275">
        <v>0</v>
      </c>
      <c r="CW85" s="274" t="s">
        <v>2664</v>
      </c>
      <c r="CY85" s="274" t="s">
        <v>2662</v>
      </c>
      <c r="CZ85" s="274">
        <v>629496</v>
      </c>
      <c r="DA85" s="274">
        <v>6184498</v>
      </c>
      <c r="DC85" s="275">
        <v>125</v>
      </c>
      <c r="DG85" s="274">
        <v>0</v>
      </c>
      <c r="DI85" s="274">
        <v>0</v>
      </c>
      <c r="DJ85" s="274" t="s">
        <v>2677</v>
      </c>
      <c r="DK85" s="279">
        <v>37846</v>
      </c>
      <c r="DL85" s="279">
        <v>39577</v>
      </c>
      <c r="DN85" s="274" t="s">
        <v>2029</v>
      </c>
      <c r="DO85" s="274" t="s">
        <v>2678</v>
      </c>
      <c r="DR85" s="278">
        <v>0</v>
      </c>
    </row>
    <row r="86" spans="1:122" x14ac:dyDescent="0.25">
      <c r="A86" s="283">
        <v>39109</v>
      </c>
      <c r="B86" s="274">
        <v>10557</v>
      </c>
      <c r="C86" s="274" t="s">
        <v>1395</v>
      </c>
      <c r="D86" s="279">
        <v>28491</v>
      </c>
      <c r="E86" s="274" t="s">
        <v>3003</v>
      </c>
      <c r="F86" s="274" t="s">
        <v>2663</v>
      </c>
      <c r="G86" s="274">
        <v>50519</v>
      </c>
      <c r="H86" s="274">
        <v>39109</v>
      </c>
      <c r="I86" s="274">
        <v>0</v>
      </c>
      <c r="J86" s="274" t="s">
        <v>1966</v>
      </c>
      <c r="K86" s="275">
        <v>0</v>
      </c>
      <c r="L86" s="274">
        <v>8034</v>
      </c>
      <c r="M86" s="274" t="s">
        <v>1631</v>
      </c>
      <c r="N86" s="275">
        <v>35</v>
      </c>
      <c r="R86" s="274" t="s">
        <v>2664</v>
      </c>
      <c r="T86" s="274" t="s">
        <v>2664</v>
      </c>
      <c r="U86" s="274" t="s">
        <v>2715</v>
      </c>
      <c r="Z86" s="274" t="s">
        <v>2666</v>
      </c>
      <c r="AA86" s="274" t="s">
        <v>2666</v>
      </c>
      <c r="AB86" s="274" t="s">
        <v>2666</v>
      </c>
      <c r="AE86" s="279">
        <v>37846</v>
      </c>
      <c r="AF86" s="275">
        <v>390</v>
      </c>
      <c r="AG86" s="275">
        <v>0</v>
      </c>
      <c r="AI86" s="274" t="s">
        <v>2716</v>
      </c>
      <c r="AJ86" s="274" t="s">
        <v>2717</v>
      </c>
      <c r="AK86" s="274" t="s">
        <v>2718</v>
      </c>
      <c r="AL86" s="274">
        <v>0</v>
      </c>
      <c r="AM86" s="275">
        <v>0</v>
      </c>
      <c r="AQ86" s="275">
        <v>0</v>
      </c>
      <c r="AR86" s="275">
        <v>0</v>
      </c>
      <c r="AW86" s="277">
        <v>0</v>
      </c>
      <c r="AZ86" s="274" t="s">
        <v>2668</v>
      </c>
      <c r="BA86" s="274" t="s">
        <v>2669</v>
      </c>
      <c r="BE86" s="274" t="s">
        <v>2725</v>
      </c>
      <c r="BF86" s="274" t="s">
        <v>2752</v>
      </c>
      <c r="BG86" s="274" t="s">
        <v>2694</v>
      </c>
      <c r="BL86" s="277">
        <v>0</v>
      </c>
      <c r="BQ86" s="274" t="s">
        <v>2666</v>
      </c>
      <c r="BR86" s="274" t="s">
        <v>2666</v>
      </c>
      <c r="BW86" s="274">
        <v>13282</v>
      </c>
      <c r="BX86" s="274" t="s">
        <v>3004</v>
      </c>
      <c r="CA86" s="274">
        <v>0</v>
      </c>
      <c r="CF86" s="274" t="s">
        <v>2749</v>
      </c>
      <c r="CN86" s="274">
        <v>1</v>
      </c>
      <c r="CP86" s="274" t="s">
        <v>3005</v>
      </c>
      <c r="CT86" s="275">
        <v>0</v>
      </c>
      <c r="CV86" s="275">
        <v>0</v>
      </c>
      <c r="CW86" s="274" t="s">
        <v>2664</v>
      </c>
      <c r="CY86" s="274" t="s">
        <v>3003</v>
      </c>
      <c r="CZ86" s="274">
        <v>683889</v>
      </c>
      <c r="DA86" s="274">
        <v>6156360</v>
      </c>
      <c r="DC86" s="275">
        <v>0</v>
      </c>
      <c r="DG86" s="274">
        <v>0</v>
      </c>
      <c r="DI86" s="274">
        <v>0</v>
      </c>
      <c r="DJ86" s="274" t="s">
        <v>2677</v>
      </c>
      <c r="DK86" s="279">
        <v>37846</v>
      </c>
      <c r="DL86" s="279">
        <v>39577</v>
      </c>
      <c r="DN86" s="274" t="s">
        <v>2029</v>
      </c>
      <c r="DO86" s="274" t="s">
        <v>2678</v>
      </c>
      <c r="DP86" s="274" t="s">
        <v>2679</v>
      </c>
      <c r="DQ86" s="274" t="s">
        <v>2680</v>
      </c>
      <c r="DR86" s="278">
        <v>2</v>
      </c>
    </row>
    <row r="87" spans="1:122" x14ac:dyDescent="0.25">
      <c r="A87" s="283">
        <v>2556</v>
      </c>
      <c r="B87" s="274">
        <v>10559</v>
      </c>
      <c r="C87" s="274" t="s">
        <v>1393</v>
      </c>
      <c r="D87" s="279">
        <v>16438</v>
      </c>
      <c r="E87" s="274" t="s">
        <v>2662</v>
      </c>
      <c r="F87" s="274" t="s">
        <v>2663</v>
      </c>
      <c r="G87" s="274">
        <v>50524</v>
      </c>
      <c r="H87" s="274">
        <v>2556</v>
      </c>
      <c r="I87" s="274">
        <v>0</v>
      </c>
      <c r="J87" s="274" t="s">
        <v>1966</v>
      </c>
      <c r="K87" s="275">
        <v>0</v>
      </c>
      <c r="L87" s="274">
        <v>8037</v>
      </c>
      <c r="M87" s="274" t="s">
        <v>1434</v>
      </c>
      <c r="N87" s="275">
        <v>180</v>
      </c>
      <c r="P87" s="274" t="s">
        <v>1969</v>
      </c>
      <c r="R87" s="274" t="s">
        <v>2664</v>
      </c>
      <c r="T87" s="274" t="s">
        <v>2665</v>
      </c>
      <c r="U87" s="274" t="s">
        <v>1967</v>
      </c>
      <c r="Z87" s="274" t="s">
        <v>2666</v>
      </c>
      <c r="AA87" s="274" t="s">
        <v>2666</v>
      </c>
      <c r="AB87" s="274" t="s">
        <v>2666</v>
      </c>
      <c r="AE87" s="279">
        <v>37846</v>
      </c>
      <c r="AF87" s="275">
        <v>218</v>
      </c>
      <c r="AG87" s="275">
        <v>0</v>
      </c>
      <c r="AH87" s="274" t="s">
        <v>1435</v>
      </c>
      <c r="AI87" s="274" t="s">
        <v>2716</v>
      </c>
      <c r="AJ87" s="274" t="s">
        <v>3006</v>
      </c>
      <c r="AK87" s="274" t="s">
        <v>3007</v>
      </c>
      <c r="AL87" s="274">
        <v>0</v>
      </c>
      <c r="AM87" s="275">
        <v>0</v>
      </c>
      <c r="AO87" s="274" t="s">
        <v>1412</v>
      </c>
      <c r="AP87" s="274" t="s">
        <v>1968</v>
      </c>
      <c r="AQ87" s="275">
        <v>0</v>
      </c>
      <c r="AR87" s="275">
        <v>0</v>
      </c>
      <c r="AS87" s="274" t="s">
        <v>1968</v>
      </c>
      <c r="AW87" s="277">
        <v>0</v>
      </c>
      <c r="AZ87" s="274" t="s">
        <v>2668</v>
      </c>
      <c r="BA87" s="274" t="s">
        <v>2669</v>
      </c>
      <c r="BE87" s="274" t="s">
        <v>2759</v>
      </c>
      <c r="BF87" s="274" t="s">
        <v>2737</v>
      </c>
      <c r="BG87" s="274" t="s">
        <v>2694</v>
      </c>
      <c r="BH87" s="274" t="s">
        <v>1968</v>
      </c>
      <c r="BL87" s="277">
        <v>0</v>
      </c>
      <c r="BQ87" s="274" t="s">
        <v>2666</v>
      </c>
      <c r="BR87" s="274" t="s">
        <v>2666</v>
      </c>
      <c r="BW87" s="274">
        <v>47905</v>
      </c>
      <c r="BX87" s="274" t="s">
        <v>3008</v>
      </c>
      <c r="BY87" s="274" t="s">
        <v>1968</v>
      </c>
      <c r="CA87" s="274">
        <v>0</v>
      </c>
      <c r="CC87" s="274" t="s">
        <v>1968</v>
      </c>
      <c r="CE87" s="274" t="s">
        <v>1968</v>
      </c>
      <c r="CG87" s="274" t="s">
        <v>1968</v>
      </c>
      <c r="CI87" s="274" t="s">
        <v>1968</v>
      </c>
      <c r="CN87" s="274">
        <v>1</v>
      </c>
      <c r="CO87" s="274" t="s">
        <v>1968</v>
      </c>
      <c r="CP87" s="274" t="s">
        <v>2840</v>
      </c>
      <c r="CT87" s="275">
        <v>0</v>
      </c>
      <c r="CU87" s="274" t="s">
        <v>1968</v>
      </c>
      <c r="CV87" s="275">
        <v>0</v>
      </c>
      <c r="CY87" s="274" t="s">
        <v>2662</v>
      </c>
      <c r="CZ87" s="274">
        <v>683910</v>
      </c>
      <c r="DA87" s="274">
        <v>6159785</v>
      </c>
      <c r="DB87" s="274" t="s">
        <v>2666</v>
      </c>
      <c r="DC87" s="275">
        <v>9</v>
      </c>
      <c r="DG87" s="274">
        <v>0</v>
      </c>
      <c r="DI87" s="274">
        <v>0</v>
      </c>
      <c r="DJ87" s="274" t="s">
        <v>2664</v>
      </c>
      <c r="DK87" s="279">
        <v>37846</v>
      </c>
      <c r="DL87" s="279">
        <v>40547</v>
      </c>
      <c r="DN87" s="274" t="s">
        <v>2029</v>
      </c>
      <c r="DO87" s="274" t="s">
        <v>2689</v>
      </c>
      <c r="DR87" s="278">
        <v>0</v>
      </c>
    </row>
    <row r="88" spans="1:122" x14ac:dyDescent="0.25">
      <c r="A88" s="283">
        <v>11772</v>
      </c>
      <c r="B88" s="274">
        <v>11962</v>
      </c>
      <c r="C88" s="274" t="s">
        <v>1409</v>
      </c>
      <c r="D88" s="279">
        <v>18264</v>
      </c>
      <c r="E88" s="274" t="s">
        <v>2662</v>
      </c>
      <c r="F88" s="274" t="s">
        <v>2663</v>
      </c>
      <c r="G88" s="274">
        <v>50836</v>
      </c>
      <c r="H88" s="274">
        <v>11772</v>
      </c>
      <c r="I88" s="274">
        <v>0</v>
      </c>
      <c r="J88" s="274" t="s">
        <v>2074</v>
      </c>
      <c r="K88" s="275">
        <v>0</v>
      </c>
      <c r="L88" s="274">
        <v>8369</v>
      </c>
      <c r="M88" s="274" t="s">
        <v>1690</v>
      </c>
      <c r="N88" s="275">
        <v>0</v>
      </c>
      <c r="P88" s="274" t="s">
        <v>1969</v>
      </c>
      <c r="R88" s="274" t="s">
        <v>2664</v>
      </c>
      <c r="T88" s="274" t="s">
        <v>2664</v>
      </c>
      <c r="U88" s="274" t="s">
        <v>2715</v>
      </c>
      <c r="Z88" s="274" t="s">
        <v>2666</v>
      </c>
      <c r="AA88" s="274" t="s">
        <v>2666</v>
      </c>
      <c r="AB88" s="274" t="s">
        <v>2666</v>
      </c>
      <c r="AE88" s="279">
        <v>37846</v>
      </c>
      <c r="AF88" s="275">
        <v>0</v>
      </c>
      <c r="AG88" s="275">
        <v>0</v>
      </c>
      <c r="AI88" s="274" t="s">
        <v>2716</v>
      </c>
      <c r="AJ88" s="274" t="s">
        <v>2664</v>
      </c>
      <c r="AK88" s="274" t="s">
        <v>8</v>
      </c>
      <c r="AL88" s="274">
        <v>0</v>
      </c>
      <c r="AM88" s="275">
        <v>0</v>
      </c>
      <c r="AP88" s="274" t="s">
        <v>1968</v>
      </c>
      <c r="AQ88" s="275">
        <v>0</v>
      </c>
      <c r="AR88" s="275">
        <v>0</v>
      </c>
      <c r="AS88" s="274" t="s">
        <v>1968</v>
      </c>
      <c r="AW88" s="277">
        <v>0</v>
      </c>
      <c r="AZ88" s="274" t="s">
        <v>2668</v>
      </c>
      <c r="BA88" s="274" t="s">
        <v>2669</v>
      </c>
      <c r="BD88" s="274" t="s">
        <v>2700</v>
      </c>
      <c r="BE88" s="274" t="s">
        <v>2701</v>
      </c>
      <c r="BF88" s="274" t="s">
        <v>2702</v>
      </c>
      <c r="BH88" s="274" t="s">
        <v>1968</v>
      </c>
      <c r="BL88" s="277">
        <v>0</v>
      </c>
      <c r="BQ88" s="274" t="s">
        <v>2666</v>
      </c>
      <c r="BR88" s="274" t="s">
        <v>2666</v>
      </c>
      <c r="BW88" s="274">
        <v>40235</v>
      </c>
      <c r="BX88" s="274" t="s">
        <v>2821</v>
      </c>
      <c r="BY88" s="274" t="s">
        <v>1968</v>
      </c>
      <c r="CA88" s="274">
        <v>0</v>
      </c>
      <c r="CC88" s="274" t="s">
        <v>1968</v>
      </c>
      <c r="CE88" s="274" t="s">
        <v>1968</v>
      </c>
      <c r="CF88" s="274" t="s">
        <v>2722</v>
      </c>
      <c r="CG88" s="274" t="s">
        <v>1968</v>
      </c>
      <c r="CI88" s="274" t="s">
        <v>1968</v>
      </c>
      <c r="CN88" s="274">
        <v>1</v>
      </c>
      <c r="CO88" s="274" t="s">
        <v>1968</v>
      </c>
      <c r="CT88" s="275">
        <v>0</v>
      </c>
      <c r="CU88" s="274" t="s">
        <v>1968</v>
      </c>
      <c r="CV88" s="275">
        <v>0</v>
      </c>
      <c r="CY88" s="274" t="s">
        <v>2662</v>
      </c>
      <c r="CZ88" s="274">
        <v>676755</v>
      </c>
      <c r="DA88" s="274">
        <v>6209586</v>
      </c>
      <c r="DB88" s="274" t="s">
        <v>2666</v>
      </c>
      <c r="DC88" s="275">
        <v>0</v>
      </c>
      <c r="DG88" s="274">
        <v>0</v>
      </c>
      <c r="DH88" s="274" t="s">
        <v>3009</v>
      </c>
      <c r="DI88" s="274">
        <v>0</v>
      </c>
      <c r="DJ88" s="274" t="s">
        <v>2762</v>
      </c>
      <c r="DK88" s="279">
        <v>37846</v>
      </c>
      <c r="DL88" s="279">
        <v>40546</v>
      </c>
      <c r="DN88" s="274" t="s">
        <v>2029</v>
      </c>
      <c r="DO88" s="274" t="s">
        <v>2689</v>
      </c>
      <c r="DR88" s="278">
        <v>0</v>
      </c>
    </row>
    <row r="89" spans="1:122" x14ac:dyDescent="0.25">
      <c r="A89" s="283">
        <v>14704</v>
      </c>
      <c r="B89" s="274">
        <v>11974</v>
      </c>
      <c r="C89" s="274" t="s">
        <v>1393</v>
      </c>
      <c r="D89" s="279">
        <v>20455</v>
      </c>
      <c r="E89" s="274" t="s">
        <v>2662</v>
      </c>
      <c r="F89" s="274" t="s">
        <v>2663</v>
      </c>
      <c r="G89" s="274">
        <v>50792</v>
      </c>
      <c r="H89" s="274">
        <v>14704</v>
      </c>
      <c r="I89" s="274">
        <v>0</v>
      </c>
      <c r="J89" s="274" t="s">
        <v>2074</v>
      </c>
      <c r="K89" s="275">
        <v>0</v>
      </c>
      <c r="L89" s="274">
        <v>8338</v>
      </c>
      <c r="M89" s="274" t="s">
        <v>1445</v>
      </c>
      <c r="N89" s="275">
        <v>0</v>
      </c>
      <c r="R89" s="274" t="s">
        <v>2664</v>
      </c>
      <c r="T89" s="274" t="s">
        <v>2665</v>
      </c>
      <c r="U89" s="274" t="s">
        <v>1967</v>
      </c>
      <c r="Z89" s="274" t="s">
        <v>2666</v>
      </c>
      <c r="AA89" s="274" t="s">
        <v>2666</v>
      </c>
      <c r="AB89" s="274" t="s">
        <v>2666</v>
      </c>
      <c r="AE89" s="279">
        <v>37846</v>
      </c>
      <c r="AF89" s="275">
        <v>20</v>
      </c>
      <c r="AG89" s="275">
        <v>0</v>
      </c>
      <c r="AI89" s="274" t="s">
        <v>2716</v>
      </c>
      <c r="AJ89" s="274" t="s">
        <v>2746</v>
      </c>
      <c r="AK89" s="274" t="s">
        <v>2747</v>
      </c>
      <c r="AL89" s="274">
        <v>0</v>
      </c>
      <c r="AM89" s="275">
        <v>0</v>
      </c>
      <c r="AQ89" s="275">
        <v>0</v>
      </c>
      <c r="AR89" s="275">
        <v>0</v>
      </c>
      <c r="AW89" s="277">
        <v>0</v>
      </c>
      <c r="AZ89" s="274" t="s">
        <v>2668</v>
      </c>
      <c r="BA89" s="274" t="s">
        <v>2669</v>
      </c>
      <c r="BD89" s="274" t="s">
        <v>2700</v>
      </c>
      <c r="BE89" s="274" t="s">
        <v>2704</v>
      </c>
      <c r="BF89" s="274" t="s">
        <v>2702</v>
      </c>
      <c r="BL89" s="277">
        <v>0</v>
      </c>
      <c r="BQ89" s="274" t="s">
        <v>2666</v>
      </c>
      <c r="BR89" s="274" t="s">
        <v>2666</v>
      </c>
      <c r="BW89" s="274">
        <v>57951</v>
      </c>
      <c r="BX89" s="274" t="s">
        <v>3010</v>
      </c>
      <c r="CA89" s="274">
        <v>0</v>
      </c>
      <c r="CF89" s="274" t="s">
        <v>2722</v>
      </c>
      <c r="CN89" s="274">
        <v>1</v>
      </c>
      <c r="CT89" s="275">
        <v>0</v>
      </c>
      <c r="CV89" s="275">
        <v>0</v>
      </c>
      <c r="CW89" s="274" t="s">
        <v>2664</v>
      </c>
      <c r="CY89" s="274" t="s">
        <v>2662</v>
      </c>
      <c r="CZ89" s="274">
        <v>680736</v>
      </c>
      <c r="DA89" s="274">
        <v>6208472</v>
      </c>
      <c r="DC89" s="275">
        <v>10</v>
      </c>
      <c r="DG89" s="274">
        <v>0</v>
      </c>
      <c r="DI89" s="274">
        <v>0</v>
      </c>
      <c r="DJ89" s="274" t="s">
        <v>2664</v>
      </c>
      <c r="DK89" s="279">
        <v>37846</v>
      </c>
      <c r="DL89" s="279">
        <v>39577</v>
      </c>
      <c r="DN89" s="274" t="s">
        <v>2029</v>
      </c>
      <c r="DO89" s="274" t="s">
        <v>2678</v>
      </c>
      <c r="DR89" s="278">
        <v>0</v>
      </c>
    </row>
    <row r="90" spans="1:122" x14ac:dyDescent="0.25">
      <c r="A90" s="283">
        <v>1794</v>
      </c>
      <c r="B90" s="274">
        <v>12232</v>
      </c>
      <c r="C90" s="274" t="s">
        <v>1395</v>
      </c>
      <c r="D90" s="279">
        <v>12785</v>
      </c>
      <c r="E90" s="274" t="s">
        <v>2662</v>
      </c>
      <c r="F90" s="274" t="s">
        <v>2663</v>
      </c>
      <c r="G90" s="274">
        <v>50728</v>
      </c>
      <c r="H90" s="274">
        <v>1794</v>
      </c>
      <c r="I90" s="274">
        <v>0</v>
      </c>
      <c r="J90" s="274" t="s">
        <v>2074</v>
      </c>
      <c r="K90" s="275">
        <v>0</v>
      </c>
      <c r="L90" s="274">
        <v>8273</v>
      </c>
      <c r="M90" s="274" t="s">
        <v>1417</v>
      </c>
      <c r="N90" s="275">
        <v>19</v>
      </c>
      <c r="R90" s="274" t="s">
        <v>2664</v>
      </c>
      <c r="T90" s="274" t="s">
        <v>2757</v>
      </c>
      <c r="U90" s="274" t="s">
        <v>1973</v>
      </c>
      <c r="Z90" s="274" t="s">
        <v>2666</v>
      </c>
      <c r="AA90" s="274" t="s">
        <v>2666</v>
      </c>
      <c r="AB90" s="274" t="s">
        <v>2666</v>
      </c>
      <c r="AE90" s="279">
        <v>37846</v>
      </c>
      <c r="AF90" s="275">
        <v>22</v>
      </c>
      <c r="AG90" s="275">
        <v>0</v>
      </c>
      <c r="AI90" s="274" t="s">
        <v>2716</v>
      </c>
      <c r="AJ90" s="274" t="s">
        <v>2664</v>
      </c>
      <c r="AK90" s="274" t="s">
        <v>8</v>
      </c>
      <c r="AL90" s="274">
        <v>0</v>
      </c>
      <c r="AM90" s="275">
        <v>0</v>
      </c>
      <c r="AQ90" s="275">
        <v>0</v>
      </c>
      <c r="AR90" s="275">
        <v>0</v>
      </c>
      <c r="AW90" s="277">
        <v>0</v>
      </c>
      <c r="AZ90" s="274" t="s">
        <v>2668</v>
      </c>
      <c r="BA90" s="274" t="s">
        <v>2669</v>
      </c>
      <c r="BD90" s="274" t="s">
        <v>2781</v>
      </c>
      <c r="BE90" s="274" t="s">
        <v>2782</v>
      </c>
      <c r="BF90" s="274" t="s">
        <v>2763</v>
      </c>
      <c r="BG90" s="274" t="s">
        <v>2694</v>
      </c>
      <c r="BL90" s="277">
        <v>0</v>
      </c>
      <c r="BQ90" s="274" t="s">
        <v>2666</v>
      </c>
      <c r="BR90" s="274" t="s">
        <v>2666</v>
      </c>
      <c r="BW90" s="274">
        <v>56240</v>
      </c>
      <c r="BX90" s="274" t="s">
        <v>3011</v>
      </c>
      <c r="CA90" s="274">
        <v>0</v>
      </c>
      <c r="CF90" s="274" t="s">
        <v>2749</v>
      </c>
      <c r="CN90" s="274">
        <v>1</v>
      </c>
      <c r="CT90" s="275">
        <v>0</v>
      </c>
      <c r="CV90" s="275">
        <v>0</v>
      </c>
      <c r="CW90" s="274" t="s">
        <v>2664</v>
      </c>
      <c r="CY90" s="274" t="s">
        <v>2662</v>
      </c>
      <c r="CZ90" s="274">
        <v>655429</v>
      </c>
      <c r="DA90" s="274">
        <v>6190826</v>
      </c>
      <c r="DC90" s="275">
        <v>10</v>
      </c>
      <c r="DG90" s="274">
        <v>0</v>
      </c>
      <c r="DI90" s="274">
        <v>0</v>
      </c>
      <c r="DJ90" s="274" t="s">
        <v>2677</v>
      </c>
      <c r="DK90" s="279">
        <v>37846</v>
      </c>
      <c r="DL90" s="279">
        <v>39577</v>
      </c>
      <c r="DN90" s="274" t="s">
        <v>2029</v>
      </c>
      <c r="DO90" s="274" t="s">
        <v>2678</v>
      </c>
      <c r="DR90" s="278">
        <v>0</v>
      </c>
    </row>
    <row r="91" spans="1:122" x14ac:dyDescent="0.25">
      <c r="A91" s="283">
        <v>19071</v>
      </c>
      <c r="B91" s="274">
        <v>12234</v>
      </c>
      <c r="C91" s="274" t="s">
        <v>1393</v>
      </c>
      <c r="D91" s="279">
        <v>23743</v>
      </c>
      <c r="E91" s="274" t="s">
        <v>2662</v>
      </c>
      <c r="F91" s="274" t="s">
        <v>2663</v>
      </c>
      <c r="G91" s="274">
        <v>50731</v>
      </c>
      <c r="H91" s="274">
        <v>19071</v>
      </c>
      <c r="I91" s="274">
        <v>0</v>
      </c>
      <c r="J91" s="274" t="s">
        <v>2074</v>
      </c>
      <c r="K91" s="275">
        <v>0</v>
      </c>
      <c r="L91" s="274">
        <v>8275</v>
      </c>
      <c r="M91" s="274" t="s">
        <v>3012</v>
      </c>
      <c r="N91" s="275">
        <v>0</v>
      </c>
      <c r="R91" s="274" t="s">
        <v>2664</v>
      </c>
      <c r="T91" s="274" t="s">
        <v>2757</v>
      </c>
      <c r="U91" s="274" t="s">
        <v>1973</v>
      </c>
      <c r="Z91" s="274" t="s">
        <v>2666</v>
      </c>
      <c r="AA91" s="274" t="s">
        <v>2666</v>
      </c>
      <c r="AB91" s="274" t="s">
        <v>2666</v>
      </c>
      <c r="AE91" s="279">
        <v>37846</v>
      </c>
      <c r="AF91" s="275">
        <v>12</v>
      </c>
      <c r="AG91" s="275">
        <v>0</v>
      </c>
      <c r="AI91" s="274" t="s">
        <v>2716</v>
      </c>
      <c r="AJ91" s="274" t="s">
        <v>2664</v>
      </c>
      <c r="AK91" s="274" t="s">
        <v>8</v>
      </c>
      <c r="AL91" s="274">
        <v>0</v>
      </c>
      <c r="AM91" s="275">
        <v>0</v>
      </c>
      <c r="AQ91" s="275">
        <v>0</v>
      </c>
      <c r="AR91" s="275">
        <v>0</v>
      </c>
      <c r="AW91" s="277">
        <v>0</v>
      </c>
      <c r="AZ91" s="274" t="s">
        <v>2668</v>
      </c>
      <c r="BA91" s="274" t="s">
        <v>2669</v>
      </c>
      <c r="BD91" s="274" t="s">
        <v>2670</v>
      </c>
      <c r="BE91" s="274" t="s">
        <v>2759</v>
      </c>
      <c r="BF91" s="274" t="s">
        <v>2763</v>
      </c>
      <c r="BG91" s="274" t="s">
        <v>2673</v>
      </c>
      <c r="BL91" s="277">
        <v>0</v>
      </c>
      <c r="BQ91" s="274" t="s">
        <v>2666</v>
      </c>
      <c r="BR91" s="274" t="s">
        <v>2666</v>
      </c>
      <c r="BW91" s="274">
        <v>22761</v>
      </c>
      <c r="BX91" s="274" t="s">
        <v>3013</v>
      </c>
      <c r="CA91" s="274">
        <v>0</v>
      </c>
      <c r="CF91" s="274" t="s">
        <v>2739</v>
      </c>
      <c r="CN91" s="274">
        <v>1</v>
      </c>
      <c r="CT91" s="275">
        <v>0</v>
      </c>
      <c r="CV91" s="275">
        <v>0</v>
      </c>
      <c r="CW91" s="274" t="s">
        <v>2664</v>
      </c>
      <c r="CY91" s="274" t="s">
        <v>2662</v>
      </c>
      <c r="CZ91" s="274">
        <v>660798</v>
      </c>
      <c r="DA91" s="274">
        <v>6188068</v>
      </c>
      <c r="DC91" s="275">
        <v>0</v>
      </c>
      <c r="DG91" s="274">
        <v>0</v>
      </c>
      <c r="DI91" s="274">
        <v>0</v>
      </c>
      <c r="DJ91" s="274" t="s">
        <v>2664</v>
      </c>
      <c r="DK91" s="279">
        <v>37846</v>
      </c>
      <c r="DL91" s="279">
        <v>39577</v>
      </c>
      <c r="DN91" s="274" t="s">
        <v>2029</v>
      </c>
      <c r="DO91" s="274" t="s">
        <v>2678</v>
      </c>
      <c r="DR91" s="278">
        <v>0</v>
      </c>
    </row>
    <row r="92" spans="1:122" x14ac:dyDescent="0.25">
      <c r="A92" s="283">
        <v>2138</v>
      </c>
      <c r="B92" s="274">
        <v>12244</v>
      </c>
      <c r="C92" s="274" t="s">
        <v>1393</v>
      </c>
      <c r="D92" s="279">
        <v>15342</v>
      </c>
      <c r="E92" s="274" t="s">
        <v>2662</v>
      </c>
      <c r="F92" s="274" t="s">
        <v>2663</v>
      </c>
      <c r="G92" s="274">
        <v>50746</v>
      </c>
      <c r="H92" s="274">
        <v>2138</v>
      </c>
      <c r="I92" s="274">
        <v>0</v>
      </c>
      <c r="J92" s="274" t="s">
        <v>2074</v>
      </c>
      <c r="K92" s="275">
        <v>0</v>
      </c>
      <c r="L92" s="274">
        <v>8288</v>
      </c>
      <c r="M92" s="274" t="s">
        <v>1424</v>
      </c>
      <c r="N92" s="275">
        <v>0</v>
      </c>
      <c r="R92" s="274" t="s">
        <v>2664</v>
      </c>
      <c r="T92" s="274" t="s">
        <v>2664</v>
      </c>
      <c r="U92" s="274" t="s">
        <v>2715</v>
      </c>
      <c r="Z92" s="274" t="s">
        <v>2666</v>
      </c>
      <c r="AA92" s="274" t="s">
        <v>2666</v>
      </c>
      <c r="AB92" s="274" t="s">
        <v>2666</v>
      </c>
      <c r="AE92" s="279">
        <v>37846</v>
      </c>
      <c r="AF92" s="275">
        <v>70</v>
      </c>
      <c r="AG92" s="275">
        <v>0</v>
      </c>
      <c r="AI92" s="274" t="s">
        <v>2716</v>
      </c>
      <c r="AJ92" s="274" t="s">
        <v>2664</v>
      </c>
      <c r="AK92" s="274" t="s">
        <v>8</v>
      </c>
      <c r="AL92" s="274">
        <v>0</v>
      </c>
      <c r="AM92" s="275">
        <v>0</v>
      </c>
      <c r="AO92" s="274" t="s">
        <v>1392</v>
      </c>
      <c r="AQ92" s="275">
        <v>0</v>
      </c>
      <c r="AR92" s="275">
        <v>0</v>
      </c>
      <c r="AW92" s="277">
        <v>0</v>
      </c>
      <c r="AZ92" s="274" t="s">
        <v>2668</v>
      </c>
      <c r="BA92" s="274" t="s">
        <v>2669</v>
      </c>
      <c r="BD92" s="274" t="s">
        <v>2670</v>
      </c>
      <c r="BE92" s="274" t="s">
        <v>3014</v>
      </c>
      <c r="BF92" s="274" t="s">
        <v>2763</v>
      </c>
      <c r="BG92" s="274" t="s">
        <v>2673</v>
      </c>
      <c r="BL92" s="277">
        <v>0</v>
      </c>
      <c r="BQ92" s="274" t="s">
        <v>2666</v>
      </c>
      <c r="BR92" s="274" t="s">
        <v>2666</v>
      </c>
      <c r="BW92" s="274">
        <v>18248</v>
      </c>
      <c r="BX92" s="274" t="s">
        <v>3015</v>
      </c>
      <c r="CA92" s="274">
        <v>0</v>
      </c>
      <c r="CN92" s="274">
        <v>1</v>
      </c>
      <c r="CT92" s="275">
        <v>0</v>
      </c>
      <c r="CV92" s="275">
        <v>0</v>
      </c>
      <c r="CW92" s="274" t="s">
        <v>2664</v>
      </c>
      <c r="CY92" s="274" t="s">
        <v>2662</v>
      </c>
      <c r="CZ92" s="274">
        <v>660083</v>
      </c>
      <c r="DA92" s="274">
        <v>6197446</v>
      </c>
      <c r="DC92" s="275">
        <v>0</v>
      </c>
      <c r="DG92" s="274">
        <v>0</v>
      </c>
      <c r="DI92" s="274">
        <v>0</v>
      </c>
      <c r="DJ92" s="274" t="s">
        <v>2664</v>
      </c>
      <c r="DK92" s="279">
        <v>37846</v>
      </c>
      <c r="DL92" s="279">
        <v>39577</v>
      </c>
      <c r="DN92" s="274" t="s">
        <v>2029</v>
      </c>
      <c r="DO92" s="274" t="s">
        <v>2678</v>
      </c>
      <c r="DR92" s="278">
        <v>0</v>
      </c>
    </row>
    <row r="93" spans="1:122" x14ac:dyDescent="0.25">
      <c r="A93" s="283">
        <v>11896</v>
      </c>
      <c r="B93" s="274">
        <v>12246</v>
      </c>
      <c r="C93" s="274" t="s">
        <v>1395</v>
      </c>
      <c r="D93" s="279">
        <v>18264</v>
      </c>
      <c r="E93" s="274" t="s">
        <v>2662</v>
      </c>
      <c r="F93" s="274" t="s">
        <v>2663</v>
      </c>
      <c r="G93" s="274">
        <v>50748</v>
      </c>
      <c r="H93" s="274">
        <v>11896</v>
      </c>
      <c r="I93" s="274">
        <v>0</v>
      </c>
      <c r="J93" s="274" t="s">
        <v>2074</v>
      </c>
      <c r="K93" s="275">
        <v>0</v>
      </c>
      <c r="L93" s="274">
        <v>8290</v>
      </c>
      <c r="M93" s="274" t="s">
        <v>1464</v>
      </c>
      <c r="N93" s="275">
        <v>57</v>
      </c>
      <c r="R93" s="274" t="s">
        <v>2664</v>
      </c>
      <c r="T93" s="274" t="s">
        <v>2762</v>
      </c>
      <c r="U93" s="274" t="s">
        <v>1409</v>
      </c>
      <c r="Z93" s="274" t="s">
        <v>2666</v>
      </c>
      <c r="AA93" s="274" t="s">
        <v>2666</v>
      </c>
      <c r="AB93" s="274" t="s">
        <v>2666</v>
      </c>
      <c r="AE93" s="279">
        <v>37846</v>
      </c>
      <c r="AF93" s="275">
        <v>57</v>
      </c>
      <c r="AG93" s="275">
        <v>0</v>
      </c>
      <c r="AI93" s="274" t="s">
        <v>2716</v>
      </c>
      <c r="AJ93" s="274" t="s">
        <v>2746</v>
      </c>
      <c r="AK93" s="274" t="s">
        <v>2747</v>
      </c>
      <c r="AL93" s="274">
        <v>0</v>
      </c>
      <c r="AM93" s="275">
        <v>0</v>
      </c>
      <c r="AQ93" s="275">
        <v>0</v>
      </c>
      <c r="AR93" s="275">
        <v>0</v>
      </c>
      <c r="AW93" s="277">
        <v>0</v>
      </c>
      <c r="AZ93" s="274" t="s">
        <v>2668</v>
      </c>
      <c r="BA93" s="274" t="s">
        <v>2669</v>
      </c>
      <c r="BD93" s="274" t="s">
        <v>2736</v>
      </c>
      <c r="BE93" s="274" t="s">
        <v>2773</v>
      </c>
      <c r="BF93" s="274" t="s">
        <v>2763</v>
      </c>
      <c r="BG93" s="274" t="s">
        <v>2703</v>
      </c>
      <c r="BL93" s="277">
        <v>0</v>
      </c>
      <c r="BQ93" s="274" t="s">
        <v>2666</v>
      </c>
      <c r="BR93" s="274" t="s">
        <v>2666</v>
      </c>
      <c r="BW93" s="274">
        <v>60816</v>
      </c>
      <c r="BX93" s="274" t="s">
        <v>3016</v>
      </c>
      <c r="CA93" s="274">
        <v>0</v>
      </c>
      <c r="CF93" s="274" t="s">
        <v>2706</v>
      </c>
      <c r="CN93" s="274">
        <v>1</v>
      </c>
      <c r="CT93" s="275">
        <v>0</v>
      </c>
      <c r="CV93" s="275">
        <v>0</v>
      </c>
      <c r="CW93" s="274" t="s">
        <v>2664</v>
      </c>
      <c r="CY93" s="274" t="s">
        <v>2662</v>
      </c>
      <c r="CZ93" s="274">
        <v>666560</v>
      </c>
      <c r="DA93" s="274">
        <v>6189217</v>
      </c>
      <c r="DC93" s="275">
        <v>10</v>
      </c>
      <c r="DG93" s="274">
        <v>0</v>
      </c>
      <c r="DI93" s="274">
        <v>0</v>
      </c>
      <c r="DJ93" s="274" t="s">
        <v>2677</v>
      </c>
      <c r="DK93" s="279">
        <v>37846</v>
      </c>
      <c r="DL93" s="279">
        <v>39577</v>
      </c>
      <c r="DN93" s="274" t="s">
        <v>2029</v>
      </c>
      <c r="DO93" s="274" t="s">
        <v>2678</v>
      </c>
      <c r="DR93" s="278">
        <v>0</v>
      </c>
    </row>
    <row r="94" spans="1:122" x14ac:dyDescent="0.25">
      <c r="A94" s="283">
        <v>11950</v>
      </c>
      <c r="B94" s="274">
        <v>12252</v>
      </c>
      <c r="C94" s="274" t="s">
        <v>1395</v>
      </c>
      <c r="D94" s="279">
        <v>18264</v>
      </c>
      <c r="E94" s="274" t="s">
        <v>2662</v>
      </c>
      <c r="F94" s="274" t="s">
        <v>2663</v>
      </c>
      <c r="G94" s="274">
        <v>50757</v>
      </c>
      <c r="H94" s="274">
        <v>11950</v>
      </c>
      <c r="I94" s="274">
        <v>0</v>
      </c>
      <c r="J94" s="274" t="s">
        <v>2074</v>
      </c>
      <c r="K94" s="275">
        <v>0</v>
      </c>
      <c r="L94" s="274">
        <v>8297</v>
      </c>
      <c r="M94" s="274" t="s">
        <v>1481</v>
      </c>
      <c r="N94" s="275">
        <v>0</v>
      </c>
      <c r="P94" s="274" t="s">
        <v>1969</v>
      </c>
      <c r="R94" s="274" t="s">
        <v>2664</v>
      </c>
      <c r="T94" s="274" t="s">
        <v>2757</v>
      </c>
      <c r="U94" s="274" t="s">
        <v>1973</v>
      </c>
      <c r="Z94" s="274" t="s">
        <v>2666</v>
      </c>
      <c r="AA94" s="274" t="s">
        <v>2666</v>
      </c>
      <c r="AB94" s="274" t="s">
        <v>2666</v>
      </c>
      <c r="AE94" s="279">
        <v>37846</v>
      </c>
      <c r="AF94" s="275">
        <v>30</v>
      </c>
      <c r="AG94" s="275">
        <v>0</v>
      </c>
      <c r="AI94" s="274" t="s">
        <v>2716</v>
      </c>
      <c r="AJ94" s="274" t="s">
        <v>2664</v>
      </c>
      <c r="AK94" s="274" t="s">
        <v>8</v>
      </c>
      <c r="AL94" s="274">
        <v>0</v>
      </c>
      <c r="AM94" s="275">
        <v>0</v>
      </c>
      <c r="AP94" s="274" t="s">
        <v>1968</v>
      </c>
      <c r="AQ94" s="275">
        <v>0</v>
      </c>
      <c r="AR94" s="275">
        <v>0</v>
      </c>
      <c r="AS94" s="274" t="s">
        <v>1968</v>
      </c>
      <c r="AW94" s="277">
        <v>0</v>
      </c>
      <c r="AZ94" s="274" t="s">
        <v>2668</v>
      </c>
      <c r="BA94" s="274" t="s">
        <v>2669</v>
      </c>
      <c r="BD94" s="274" t="s">
        <v>2736</v>
      </c>
      <c r="BE94" s="274" t="s">
        <v>2773</v>
      </c>
      <c r="BF94" s="274" t="s">
        <v>2774</v>
      </c>
      <c r="BG94" s="274" t="s">
        <v>2673</v>
      </c>
      <c r="BH94" s="274" t="s">
        <v>1968</v>
      </c>
      <c r="BL94" s="277">
        <v>0</v>
      </c>
      <c r="BQ94" s="274" t="s">
        <v>2666</v>
      </c>
      <c r="BR94" s="274" t="s">
        <v>2666</v>
      </c>
      <c r="BW94" s="274">
        <v>15034</v>
      </c>
      <c r="BX94" s="274" t="s">
        <v>3017</v>
      </c>
      <c r="BY94" s="274" t="s">
        <v>1968</v>
      </c>
      <c r="CA94" s="274">
        <v>0</v>
      </c>
      <c r="CC94" s="274" t="s">
        <v>1968</v>
      </c>
      <c r="CE94" s="274" t="s">
        <v>1968</v>
      </c>
      <c r="CF94" s="274" t="s">
        <v>2739</v>
      </c>
      <c r="CG94" s="274" t="s">
        <v>1968</v>
      </c>
      <c r="CI94" s="274" t="s">
        <v>1968</v>
      </c>
      <c r="CN94" s="274">
        <v>1</v>
      </c>
      <c r="CO94" s="274" t="s">
        <v>1968</v>
      </c>
      <c r="CT94" s="275">
        <v>0</v>
      </c>
      <c r="CU94" s="274" t="s">
        <v>1968</v>
      </c>
      <c r="CV94" s="275">
        <v>0</v>
      </c>
      <c r="CY94" s="274" t="s">
        <v>2662</v>
      </c>
      <c r="CZ94" s="274">
        <v>667407</v>
      </c>
      <c r="DA94" s="274">
        <v>6198001</v>
      </c>
      <c r="DB94" s="274" t="s">
        <v>2666</v>
      </c>
      <c r="DC94" s="275">
        <v>15</v>
      </c>
      <c r="DG94" s="274">
        <v>0</v>
      </c>
      <c r="DI94" s="274">
        <v>0</v>
      </c>
      <c r="DJ94" s="274" t="s">
        <v>2677</v>
      </c>
      <c r="DK94" s="279">
        <v>37846</v>
      </c>
      <c r="DL94" s="279">
        <v>40546</v>
      </c>
      <c r="DN94" s="274" t="s">
        <v>2029</v>
      </c>
      <c r="DO94" s="274" t="s">
        <v>2689</v>
      </c>
      <c r="DR94" s="278">
        <v>0</v>
      </c>
    </row>
    <row r="95" spans="1:122" x14ac:dyDescent="0.25">
      <c r="A95" s="283">
        <v>39097</v>
      </c>
      <c r="B95" s="274">
        <v>12254</v>
      </c>
      <c r="C95" s="274" t="s">
        <v>1395</v>
      </c>
      <c r="D95" s="279">
        <v>28491</v>
      </c>
      <c r="E95" s="274" t="s">
        <v>3003</v>
      </c>
      <c r="F95" s="274" t="s">
        <v>2663</v>
      </c>
      <c r="G95" s="274">
        <v>50694</v>
      </c>
      <c r="H95" s="274">
        <v>39097</v>
      </c>
      <c r="I95" s="274">
        <v>0</v>
      </c>
      <c r="J95" s="274" t="s">
        <v>1966</v>
      </c>
      <c r="K95" s="275">
        <v>0</v>
      </c>
      <c r="L95" s="274">
        <v>8245</v>
      </c>
      <c r="M95" s="274" t="s">
        <v>1617</v>
      </c>
      <c r="N95" s="275">
        <v>45</v>
      </c>
      <c r="R95" s="274" t="s">
        <v>2664</v>
      </c>
      <c r="T95" s="274" t="s">
        <v>2664</v>
      </c>
      <c r="U95" s="274" t="s">
        <v>2715</v>
      </c>
      <c r="Z95" s="274" t="s">
        <v>2666</v>
      </c>
      <c r="AA95" s="274" t="s">
        <v>2666</v>
      </c>
      <c r="AB95" s="274" t="s">
        <v>2666</v>
      </c>
      <c r="AE95" s="279">
        <v>37846</v>
      </c>
      <c r="AF95" s="275">
        <v>160</v>
      </c>
      <c r="AG95" s="275">
        <v>0</v>
      </c>
      <c r="AI95" s="274" t="s">
        <v>2716</v>
      </c>
      <c r="AJ95" s="274" t="s">
        <v>2717</v>
      </c>
      <c r="AK95" s="274" t="s">
        <v>2718</v>
      </c>
      <c r="AL95" s="274">
        <v>0</v>
      </c>
      <c r="AM95" s="275">
        <v>0</v>
      </c>
      <c r="AO95" s="274" t="s">
        <v>1618</v>
      </c>
      <c r="AQ95" s="275">
        <v>0</v>
      </c>
      <c r="AR95" s="275">
        <v>0</v>
      </c>
      <c r="AW95" s="277">
        <v>0</v>
      </c>
      <c r="AZ95" s="274" t="s">
        <v>2668</v>
      </c>
      <c r="BA95" s="274" t="s">
        <v>2669</v>
      </c>
      <c r="BD95" s="274" t="s">
        <v>2728</v>
      </c>
      <c r="BE95" s="274" t="s">
        <v>2737</v>
      </c>
      <c r="BF95" s="274" t="s">
        <v>2763</v>
      </c>
      <c r="BG95" s="274" t="s">
        <v>2694</v>
      </c>
      <c r="BL95" s="277">
        <v>0</v>
      </c>
      <c r="BQ95" s="274" t="s">
        <v>2666</v>
      </c>
      <c r="BR95" s="274" t="s">
        <v>2666</v>
      </c>
      <c r="BW95" s="274">
        <v>14837</v>
      </c>
      <c r="BX95" s="274" t="s">
        <v>3018</v>
      </c>
      <c r="CA95" s="274">
        <v>0</v>
      </c>
      <c r="CF95" s="274" t="s">
        <v>2706</v>
      </c>
      <c r="CN95" s="274">
        <v>1</v>
      </c>
      <c r="CP95" s="274" t="s">
        <v>2836</v>
      </c>
      <c r="CT95" s="275">
        <v>0</v>
      </c>
      <c r="CV95" s="275">
        <v>0</v>
      </c>
      <c r="CW95" s="274" t="s">
        <v>2664</v>
      </c>
      <c r="CY95" s="274" t="s">
        <v>3003</v>
      </c>
      <c r="CZ95" s="274">
        <v>635090</v>
      </c>
      <c r="DA95" s="274">
        <v>6195025</v>
      </c>
      <c r="DC95" s="275">
        <v>0</v>
      </c>
      <c r="DG95" s="274">
        <v>0</v>
      </c>
      <c r="DI95" s="274">
        <v>0</v>
      </c>
      <c r="DJ95" s="274" t="s">
        <v>2677</v>
      </c>
      <c r="DK95" s="279">
        <v>37846</v>
      </c>
      <c r="DL95" s="279">
        <v>39577</v>
      </c>
      <c r="DN95" s="274" t="s">
        <v>2029</v>
      </c>
      <c r="DO95" s="274" t="s">
        <v>2678</v>
      </c>
      <c r="DP95" s="274" t="s">
        <v>2679</v>
      </c>
      <c r="DQ95" s="274" t="s">
        <v>2680</v>
      </c>
      <c r="DR95" s="278">
        <v>6</v>
      </c>
    </row>
    <row r="96" spans="1:122" x14ac:dyDescent="0.25">
      <c r="A96" s="283">
        <v>1383</v>
      </c>
      <c r="B96" s="274">
        <v>12385</v>
      </c>
      <c r="C96" s="274" t="s">
        <v>1393</v>
      </c>
      <c r="D96" s="279">
        <v>7306</v>
      </c>
      <c r="E96" s="274" t="s">
        <v>2662</v>
      </c>
      <c r="F96" s="274" t="s">
        <v>2663</v>
      </c>
      <c r="G96" s="274">
        <v>50661</v>
      </c>
      <c r="H96" s="274">
        <v>1383</v>
      </c>
      <c r="I96" s="274">
        <v>0</v>
      </c>
      <c r="J96" s="274" t="s">
        <v>2074</v>
      </c>
      <c r="K96" s="275">
        <v>0</v>
      </c>
      <c r="L96" s="274">
        <v>8200</v>
      </c>
      <c r="M96" s="274" t="s">
        <v>1407</v>
      </c>
      <c r="N96" s="275">
        <v>0</v>
      </c>
      <c r="R96" s="274" t="s">
        <v>2664</v>
      </c>
      <c r="T96" s="274" t="s">
        <v>2757</v>
      </c>
      <c r="U96" s="274" t="s">
        <v>1973</v>
      </c>
      <c r="Z96" s="274" t="s">
        <v>2666</v>
      </c>
      <c r="AA96" s="274" t="s">
        <v>2666</v>
      </c>
      <c r="AB96" s="274" t="s">
        <v>2666</v>
      </c>
      <c r="AE96" s="279">
        <v>37846</v>
      </c>
      <c r="AF96" s="275">
        <v>90</v>
      </c>
      <c r="AG96" s="275">
        <v>0</v>
      </c>
      <c r="AI96" s="274" t="s">
        <v>2716</v>
      </c>
      <c r="AJ96" s="274" t="s">
        <v>2664</v>
      </c>
      <c r="AK96" s="274" t="s">
        <v>8</v>
      </c>
      <c r="AL96" s="274">
        <v>0</v>
      </c>
      <c r="AM96" s="275">
        <v>0</v>
      </c>
      <c r="AQ96" s="275">
        <v>0</v>
      </c>
      <c r="AR96" s="275">
        <v>0</v>
      </c>
      <c r="AW96" s="277">
        <v>0</v>
      </c>
      <c r="AZ96" s="274" t="s">
        <v>2668</v>
      </c>
      <c r="BA96" s="274" t="s">
        <v>2669</v>
      </c>
      <c r="BD96" s="274" t="s">
        <v>2700</v>
      </c>
      <c r="BE96" s="274" t="s">
        <v>2684</v>
      </c>
      <c r="BF96" s="274" t="s">
        <v>2672</v>
      </c>
      <c r="BG96" s="274" t="s">
        <v>2694</v>
      </c>
      <c r="BL96" s="277">
        <v>0</v>
      </c>
      <c r="BQ96" s="274" t="s">
        <v>2666</v>
      </c>
      <c r="BR96" s="274" t="s">
        <v>2666</v>
      </c>
      <c r="BW96" s="274">
        <v>33353</v>
      </c>
      <c r="BX96" s="274" t="s">
        <v>3019</v>
      </c>
      <c r="CA96" s="274">
        <v>0</v>
      </c>
      <c r="CF96" s="274" t="s">
        <v>2749</v>
      </c>
      <c r="CN96" s="274">
        <v>2</v>
      </c>
      <c r="CT96" s="275">
        <v>0</v>
      </c>
      <c r="CV96" s="275">
        <v>0</v>
      </c>
      <c r="CW96" s="274" t="s">
        <v>2664</v>
      </c>
      <c r="CY96" s="274" t="s">
        <v>2662</v>
      </c>
      <c r="CZ96" s="274">
        <v>686763</v>
      </c>
      <c r="DA96" s="274">
        <v>6185545</v>
      </c>
      <c r="DC96" s="275">
        <v>70</v>
      </c>
      <c r="DG96" s="274">
        <v>0</v>
      </c>
      <c r="DI96" s="274">
        <v>0</v>
      </c>
      <c r="DJ96" s="274" t="s">
        <v>2664</v>
      </c>
      <c r="DK96" s="279">
        <v>37846</v>
      </c>
      <c r="DL96" s="279">
        <v>39577</v>
      </c>
      <c r="DN96" s="274" t="s">
        <v>2029</v>
      </c>
      <c r="DO96" s="274" t="s">
        <v>2678</v>
      </c>
      <c r="DR96" s="278">
        <v>0</v>
      </c>
    </row>
    <row r="97" spans="1:122" x14ac:dyDescent="0.25">
      <c r="A97" s="283">
        <v>27521</v>
      </c>
      <c r="B97" s="274">
        <v>12395</v>
      </c>
      <c r="C97" s="274" t="s">
        <v>1393</v>
      </c>
      <c r="D97" s="279">
        <v>26665</v>
      </c>
      <c r="E97" s="274" t="s">
        <v>2662</v>
      </c>
      <c r="F97" s="274" t="s">
        <v>2663</v>
      </c>
      <c r="G97" s="274">
        <v>50677</v>
      </c>
      <c r="H97" s="274">
        <v>27521</v>
      </c>
      <c r="I97" s="274">
        <v>0</v>
      </c>
      <c r="J97" s="274" t="s">
        <v>2074</v>
      </c>
      <c r="K97" s="275">
        <v>0</v>
      </c>
      <c r="L97" s="274">
        <v>8233</v>
      </c>
      <c r="M97" s="274" t="s">
        <v>1570</v>
      </c>
      <c r="N97" s="275">
        <v>0</v>
      </c>
      <c r="R97" s="274" t="s">
        <v>2664</v>
      </c>
      <c r="T97" s="274" t="s">
        <v>2665</v>
      </c>
      <c r="U97" s="274" t="s">
        <v>1967</v>
      </c>
      <c r="Z97" s="274" t="s">
        <v>2666</v>
      </c>
      <c r="AA97" s="274" t="s">
        <v>2666</v>
      </c>
      <c r="AB97" s="274" t="s">
        <v>2666</v>
      </c>
      <c r="AE97" s="279">
        <v>37846</v>
      </c>
      <c r="AF97" s="275">
        <v>212</v>
      </c>
      <c r="AG97" s="275">
        <v>0</v>
      </c>
      <c r="AI97" s="274" t="s">
        <v>2716</v>
      </c>
      <c r="AJ97" s="274" t="s">
        <v>2717</v>
      </c>
      <c r="AK97" s="274" t="s">
        <v>2718</v>
      </c>
      <c r="AL97" s="274">
        <v>0</v>
      </c>
      <c r="AM97" s="275">
        <v>0</v>
      </c>
      <c r="AQ97" s="275">
        <v>0</v>
      </c>
      <c r="AR97" s="275">
        <v>0</v>
      </c>
      <c r="AW97" s="277">
        <v>0</v>
      </c>
      <c r="AZ97" s="274" t="s">
        <v>2668</v>
      </c>
      <c r="BA97" s="274" t="s">
        <v>2669</v>
      </c>
      <c r="BG97" s="274" t="s">
        <v>2703</v>
      </c>
      <c r="BL97" s="277">
        <v>0</v>
      </c>
      <c r="BQ97" s="274" t="s">
        <v>2666</v>
      </c>
      <c r="BR97" s="274" t="s">
        <v>2666</v>
      </c>
      <c r="BW97" s="274">
        <v>32579</v>
      </c>
      <c r="BX97" s="274" t="s">
        <v>3020</v>
      </c>
      <c r="CA97" s="274">
        <v>0</v>
      </c>
      <c r="CN97" s="274">
        <v>1</v>
      </c>
      <c r="CT97" s="275">
        <v>0</v>
      </c>
      <c r="CV97" s="275">
        <v>0</v>
      </c>
      <c r="CW97" s="274" t="s">
        <v>2664</v>
      </c>
      <c r="CY97" s="274" t="s">
        <v>2662</v>
      </c>
      <c r="CZ97" s="274">
        <v>637021</v>
      </c>
      <c r="DA97" s="274">
        <v>6190068</v>
      </c>
      <c r="DC97" s="275">
        <v>70</v>
      </c>
      <c r="DG97" s="274">
        <v>0</v>
      </c>
      <c r="DI97" s="274">
        <v>0</v>
      </c>
      <c r="DJ97" s="274" t="s">
        <v>2664</v>
      </c>
      <c r="DK97" s="279">
        <v>37846</v>
      </c>
      <c r="DL97" s="279">
        <v>39577</v>
      </c>
      <c r="DN97" s="274" t="s">
        <v>2029</v>
      </c>
      <c r="DO97" s="274" t="s">
        <v>2678</v>
      </c>
      <c r="DR97" s="278">
        <v>0</v>
      </c>
    </row>
    <row r="98" spans="1:122" x14ac:dyDescent="0.25">
      <c r="A98" s="283">
        <v>17934</v>
      </c>
      <c r="B98" s="274">
        <v>12403</v>
      </c>
      <c r="C98" s="274" t="s">
        <v>1395</v>
      </c>
      <c r="D98" s="279">
        <v>23012</v>
      </c>
      <c r="E98" s="274" t="s">
        <v>3003</v>
      </c>
      <c r="F98" s="274" t="s">
        <v>2663</v>
      </c>
      <c r="G98" s="274">
        <v>50686</v>
      </c>
      <c r="H98" s="274">
        <v>17934</v>
      </c>
      <c r="I98" s="274">
        <v>0</v>
      </c>
      <c r="J98" s="274" t="s">
        <v>2074</v>
      </c>
      <c r="K98" s="275">
        <v>0</v>
      </c>
      <c r="L98" s="274">
        <v>8237</v>
      </c>
      <c r="M98" s="274" t="s">
        <v>1503</v>
      </c>
      <c r="N98" s="275">
        <v>0</v>
      </c>
      <c r="R98" s="274" t="s">
        <v>2664</v>
      </c>
      <c r="T98" s="274" t="s">
        <v>2757</v>
      </c>
      <c r="U98" s="274" t="s">
        <v>1973</v>
      </c>
      <c r="Z98" s="274" t="s">
        <v>2666</v>
      </c>
      <c r="AA98" s="274" t="s">
        <v>2666</v>
      </c>
      <c r="AB98" s="274" t="s">
        <v>2666</v>
      </c>
      <c r="AE98" s="279">
        <v>37846</v>
      </c>
      <c r="AF98" s="275">
        <v>32</v>
      </c>
      <c r="AG98" s="275">
        <v>0</v>
      </c>
      <c r="AI98" s="274" t="s">
        <v>2716</v>
      </c>
      <c r="AJ98" s="274" t="s">
        <v>2664</v>
      </c>
      <c r="AK98" s="274" t="s">
        <v>8</v>
      </c>
      <c r="AL98" s="274">
        <v>0</v>
      </c>
      <c r="AM98" s="275">
        <v>0</v>
      </c>
      <c r="AQ98" s="275">
        <v>0</v>
      </c>
      <c r="AR98" s="275">
        <v>0</v>
      </c>
      <c r="AW98" s="277">
        <v>0</v>
      </c>
      <c r="AZ98" s="274" t="s">
        <v>2668</v>
      </c>
      <c r="BA98" s="274" t="s">
        <v>2669</v>
      </c>
      <c r="BD98" s="274" t="s">
        <v>2728</v>
      </c>
      <c r="BE98" s="274" t="s">
        <v>2725</v>
      </c>
      <c r="BF98" s="274" t="s">
        <v>2763</v>
      </c>
      <c r="BG98" s="274" t="s">
        <v>2694</v>
      </c>
      <c r="BL98" s="277">
        <v>0</v>
      </c>
      <c r="BQ98" s="274" t="s">
        <v>2666</v>
      </c>
      <c r="BR98" s="274" t="s">
        <v>2666</v>
      </c>
      <c r="BW98" s="274">
        <v>17036</v>
      </c>
      <c r="BX98" s="274" t="s">
        <v>3021</v>
      </c>
      <c r="CA98" s="274">
        <v>0</v>
      </c>
      <c r="CF98" s="274" t="s">
        <v>2706</v>
      </c>
      <c r="CN98" s="274">
        <v>1</v>
      </c>
      <c r="CT98" s="275">
        <v>0</v>
      </c>
      <c r="CV98" s="275">
        <v>0</v>
      </c>
      <c r="CW98" s="274" t="s">
        <v>2664</v>
      </c>
      <c r="CY98" s="274" t="s">
        <v>3003</v>
      </c>
      <c r="CZ98" s="274">
        <v>628467</v>
      </c>
      <c r="DA98" s="274">
        <v>6192650</v>
      </c>
      <c r="DC98" s="275">
        <v>15</v>
      </c>
      <c r="DG98" s="274">
        <v>0</v>
      </c>
      <c r="DI98" s="274">
        <v>0</v>
      </c>
      <c r="DJ98" s="274" t="s">
        <v>2677</v>
      </c>
      <c r="DK98" s="279">
        <v>37846</v>
      </c>
      <c r="DL98" s="279">
        <v>39577</v>
      </c>
      <c r="DN98" s="274" t="s">
        <v>2029</v>
      </c>
      <c r="DO98" s="274" t="s">
        <v>2678</v>
      </c>
      <c r="DR98" s="278">
        <v>0</v>
      </c>
    </row>
    <row r="99" spans="1:122" x14ac:dyDescent="0.25">
      <c r="A99" s="283">
        <v>21223</v>
      </c>
      <c r="B99" s="274">
        <v>12405</v>
      </c>
      <c r="C99" s="274" t="s">
        <v>1395</v>
      </c>
      <c r="D99" s="279">
        <v>24838</v>
      </c>
      <c r="E99" s="274" t="s">
        <v>3003</v>
      </c>
      <c r="F99" s="274" t="s">
        <v>2663</v>
      </c>
      <c r="G99" s="274">
        <v>50691</v>
      </c>
      <c r="H99" s="274">
        <v>21223</v>
      </c>
      <c r="I99" s="274">
        <v>0</v>
      </c>
      <c r="J99" s="274" t="s">
        <v>1966</v>
      </c>
      <c r="K99" s="275">
        <v>0</v>
      </c>
      <c r="L99" s="274">
        <v>8242</v>
      </c>
      <c r="M99" s="274" t="s">
        <v>1542</v>
      </c>
      <c r="N99" s="275">
        <v>15</v>
      </c>
      <c r="R99" s="274" t="s">
        <v>2664</v>
      </c>
      <c r="T99" s="274" t="s">
        <v>2665</v>
      </c>
      <c r="U99" s="274" t="s">
        <v>1967</v>
      </c>
      <c r="Z99" s="274" t="s">
        <v>2666</v>
      </c>
      <c r="AA99" s="274" t="s">
        <v>2666</v>
      </c>
      <c r="AB99" s="274" t="s">
        <v>2666</v>
      </c>
      <c r="AE99" s="279">
        <v>37846</v>
      </c>
      <c r="AF99" s="275">
        <v>150</v>
      </c>
      <c r="AG99" s="275">
        <v>0</v>
      </c>
      <c r="AI99" s="274" t="s">
        <v>2716</v>
      </c>
      <c r="AJ99" s="274" t="s">
        <v>2717</v>
      </c>
      <c r="AK99" s="274" t="s">
        <v>2718</v>
      </c>
      <c r="AL99" s="274">
        <v>0</v>
      </c>
      <c r="AM99" s="275">
        <v>0</v>
      </c>
      <c r="AO99" s="274" t="s">
        <v>1543</v>
      </c>
      <c r="AP99" s="274" t="s">
        <v>1968</v>
      </c>
      <c r="AQ99" s="275">
        <v>0</v>
      </c>
      <c r="AR99" s="275">
        <v>0</v>
      </c>
      <c r="AS99" s="274" t="s">
        <v>1968</v>
      </c>
      <c r="AW99" s="277">
        <v>0</v>
      </c>
      <c r="AZ99" s="274" t="s">
        <v>2668</v>
      </c>
      <c r="BA99" s="274" t="s">
        <v>2669</v>
      </c>
      <c r="BD99" s="274" t="s">
        <v>2728</v>
      </c>
      <c r="BE99" s="274" t="s">
        <v>2752</v>
      </c>
      <c r="BF99" s="274" t="s">
        <v>2763</v>
      </c>
      <c r="BG99" s="274" t="s">
        <v>2703</v>
      </c>
      <c r="BH99" s="274" t="s">
        <v>1968</v>
      </c>
      <c r="BL99" s="277">
        <v>0</v>
      </c>
      <c r="BQ99" s="274" t="s">
        <v>2666</v>
      </c>
      <c r="BR99" s="274" t="s">
        <v>2666</v>
      </c>
      <c r="BW99" s="274">
        <v>61234</v>
      </c>
      <c r="BX99" s="274" t="s">
        <v>3022</v>
      </c>
      <c r="BY99" s="274" t="s">
        <v>1968</v>
      </c>
      <c r="CA99" s="274">
        <v>0</v>
      </c>
      <c r="CC99" s="274" t="s">
        <v>1968</v>
      </c>
      <c r="CE99" s="274" t="s">
        <v>1968</v>
      </c>
      <c r="CF99" s="274" t="s">
        <v>2739</v>
      </c>
      <c r="CG99" s="274" t="s">
        <v>1968</v>
      </c>
      <c r="CI99" s="274" t="s">
        <v>1968</v>
      </c>
      <c r="CN99" s="274">
        <v>1</v>
      </c>
      <c r="CO99" s="274" t="s">
        <v>1968</v>
      </c>
      <c r="CT99" s="275">
        <v>0</v>
      </c>
      <c r="CU99" s="274" t="s">
        <v>1968</v>
      </c>
      <c r="CV99" s="275">
        <v>0</v>
      </c>
      <c r="CY99" s="274" t="s">
        <v>3003</v>
      </c>
      <c r="CZ99" s="274">
        <v>634788</v>
      </c>
      <c r="DA99" s="274">
        <v>6193654</v>
      </c>
      <c r="DB99" s="274" t="s">
        <v>2666</v>
      </c>
      <c r="DC99" s="275">
        <v>85</v>
      </c>
      <c r="DG99" s="274">
        <v>0</v>
      </c>
      <c r="DI99" s="274">
        <v>0</v>
      </c>
      <c r="DJ99" s="274" t="s">
        <v>2677</v>
      </c>
      <c r="DK99" s="279">
        <v>37846</v>
      </c>
      <c r="DL99" s="279">
        <v>40546</v>
      </c>
      <c r="DN99" s="274" t="s">
        <v>2029</v>
      </c>
      <c r="DO99" s="274" t="s">
        <v>2689</v>
      </c>
      <c r="DP99" s="274" t="s">
        <v>2679</v>
      </c>
      <c r="DQ99" s="274" t="s">
        <v>2680</v>
      </c>
      <c r="DR99" s="278">
        <v>4</v>
      </c>
    </row>
    <row r="100" spans="1:122" x14ac:dyDescent="0.25">
      <c r="A100" s="283">
        <v>11717</v>
      </c>
      <c r="B100" s="274">
        <v>12406</v>
      </c>
      <c r="C100" s="274" t="s">
        <v>1395</v>
      </c>
      <c r="D100" s="279">
        <v>18264</v>
      </c>
      <c r="E100" s="274" t="s">
        <v>2662</v>
      </c>
      <c r="F100" s="274" t="s">
        <v>2663</v>
      </c>
      <c r="G100" s="274">
        <v>50627</v>
      </c>
      <c r="H100" s="274">
        <v>11717</v>
      </c>
      <c r="I100" s="274">
        <v>0</v>
      </c>
      <c r="J100" s="274" t="s">
        <v>2074</v>
      </c>
      <c r="K100" s="275">
        <v>0</v>
      </c>
      <c r="L100" s="274">
        <v>8168</v>
      </c>
      <c r="M100" s="274" t="s">
        <v>3023</v>
      </c>
      <c r="N100" s="275">
        <v>0</v>
      </c>
      <c r="R100" s="274" t="s">
        <v>2664</v>
      </c>
      <c r="T100" s="274" t="s">
        <v>2757</v>
      </c>
      <c r="U100" s="274" t="s">
        <v>1973</v>
      </c>
      <c r="Z100" s="274" t="s">
        <v>2666</v>
      </c>
      <c r="AA100" s="274" t="s">
        <v>2666</v>
      </c>
      <c r="AB100" s="274" t="s">
        <v>2666</v>
      </c>
      <c r="AE100" s="279">
        <v>37846</v>
      </c>
      <c r="AF100" s="275">
        <v>30</v>
      </c>
      <c r="AG100" s="275">
        <v>0</v>
      </c>
      <c r="AI100" s="274" t="s">
        <v>2716</v>
      </c>
      <c r="AJ100" s="274" t="s">
        <v>2664</v>
      </c>
      <c r="AK100" s="274" t="s">
        <v>8</v>
      </c>
      <c r="AL100" s="274">
        <v>0</v>
      </c>
      <c r="AM100" s="275">
        <v>0</v>
      </c>
      <c r="AQ100" s="275">
        <v>0</v>
      </c>
      <c r="AR100" s="275">
        <v>0</v>
      </c>
      <c r="AW100" s="277">
        <v>0</v>
      </c>
      <c r="AZ100" s="274" t="s">
        <v>2668</v>
      </c>
      <c r="BA100" s="274" t="s">
        <v>2669</v>
      </c>
      <c r="BD100" s="274" t="s">
        <v>2781</v>
      </c>
      <c r="BE100" s="274" t="s">
        <v>2789</v>
      </c>
      <c r="BF100" s="274" t="s">
        <v>2672</v>
      </c>
      <c r="BL100" s="277">
        <v>0</v>
      </c>
      <c r="BQ100" s="274" t="s">
        <v>2666</v>
      </c>
      <c r="BR100" s="274" t="s">
        <v>2666</v>
      </c>
      <c r="BW100" s="274">
        <v>37826</v>
      </c>
      <c r="BX100" s="274" t="s">
        <v>3024</v>
      </c>
      <c r="CA100" s="274">
        <v>0</v>
      </c>
      <c r="CF100" s="274" t="s">
        <v>2739</v>
      </c>
      <c r="CN100" s="274">
        <v>1</v>
      </c>
      <c r="CT100" s="275">
        <v>0</v>
      </c>
      <c r="CV100" s="275">
        <v>0</v>
      </c>
      <c r="CW100" s="274" t="s">
        <v>2664</v>
      </c>
      <c r="CY100" s="274" t="s">
        <v>2662</v>
      </c>
      <c r="CZ100" s="274">
        <v>654406</v>
      </c>
      <c r="DA100" s="274">
        <v>6179816</v>
      </c>
      <c r="DC100" s="275">
        <v>0</v>
      </c>
      <c r="DG100" s="274">
        <v>0</v>
      </c>
      <c r="DI100" s="274">
        <v>0</v>
      </c>
      <c r="DJ100" s="274" t="s">
        <v>2677</v>
      </c>
      <c r="DK100" s="279">
        <v>37846</v>
      </c>
      <c r="DL100" s="279">
        <v>39577</v>
      </c>
      <c r="DN100" s="274" t="s">
        <v>2029</v>
      </c>
      <c r="DO100" s="274" t="s">
        <v>2678</v>
      </c>
      <c r="DR100" s="278">
        <v>0</v>
      </c>
    </row>
    <row r="101" spans="1:122" x14ac:dyDescent="0.25">
      <c r="A101" s="283">
        <v>1622</v>
      </c>
      <c r="B101" s="274">
        <v>12410</v>
      </c>
      <c r="C101" s="274" t="s">
        <v>1395</v>
      </c>
      <c r="D101" s="279">
        <v>10959</v>
      </c>
      <c r="E101" s="274" t="s">
        <v>2662</v>
      </c>
      <c r="F101" s="274" t="s">
        <v>2663</v>
      </c>
      <c r="G101" s="274">
        <v>50635</v>
      </c>
      <c r="H101" s="274">
        <v>1622</v>
      </c>
      <c r="I101" s="274">
        <v>0</v>
      </c>
      <c r="J101" s="274" t="s">
        <v>1966</v>
      </c>
      <c r="K101" s="275">
        <v>0</v>
      </c>
      <c r="L101" s="274">
        <v>8182</v>
      </c>
      <c r="M101" s="274" t="s">
        <v>1411</v>
      </c>
      <c r="N101" s="275">
        <v>25</v>
      </c>
      <c r="R101" s="274" t="s">
        <v>2664</v>
      </c>
      <c r="T101" s="274" t="s">
        <v>2664</v>
      </c>
      <c r="U101" s="274" t="s">
        <v>2715</v>
      </c>
      <c r="Z101" s="274" t="s">
        <v>2666</v>
      </c>
      <c r="AA101" s="274" t="s">
        <v>2666</v>
      </c>
      <c r="AB101" s="274" t="s">
        <v>2666</v>
      </c>
      <c r="AE101" s="279">
        <v>37846</v>
      </c>
      <c r="AF101" s="275">
        <v>170</v>
      </c>
      <c r="AG101" s="275">
        <v>0</v>
      </c>
      <c r="AI101" s="274" t="s">
        <v>2716</v>
      </c>
      <c r="AJ101" s="274" t="s">
        <v>3006</v>
      </c>
      <c r="AK101" s="274" t="s">
        <v>3007</v>
      </c>
      <c r="AL101" s="274">
        <v>0</v>
      </c>
      <c r="AM101" s="275">
        <v>0</v>
      </c>
      <c r="AO101" s="274" t="s">
        <v>1412</v>
      </c>
      <c r="AQ101" s="275">
        <v>0</v>
      </c>
      <c r="AR101" s="275">
        <v>0</v>
      </c>
      <c r="AW101" s="277">
        <v>0</v>
      </c>
      <c r="AZ101" s="274" t="s">
        <v>2668</v>
      </c>
      <c r="BA101" s="274" t="s">
        <v>2669</v>
      </c>
      <c r="BD101" s="274" t="s">
        <v>2670</v>
      </c>
      <c r="BE101" s="274" t="s">
        <v>2684</v>
      </c>
      <c r="BF101" s="274" t="s">
        <v>2672</v>
      </c>
      <c r="BG101" s="274" t="s">
        <v>2730</v>
      </c>
      <c r="BL101" s="277">
        <v>0</v>
      </c>
      <c r="BQ101" s="274" t="s">
        <v>2666</v>
      </c>
      <c r="BR101" s="274" t="s">
        <v>2666</v>
      </c>
      <c r="BW101" s="274">
        <v>57113</v>
      </c>
      <c r="BX101" s="274" t="s">
        <v>3025</v>
      </c>
      <c r="CA101" s="274">
        <v>0</v>
      </c>
      <c r="CF101" s="274" t="s">
        <v>2739</v>
      </c>
      <c r="CN101" s="274">
        <v>1</v>
      </c>
      <c r="CT101" s="275">
        <v>0</v>
      </c>
      <c r="CV101" s="275">
        <v>0</v>
      </c>
      <c r="CW101" s="274" t="s">
        <v>2664</v>
      </c>
      <c r="CY101" s="274" t="s">
        <v>2662</v>
      </c>
      <c r="CZ101" s="274">
        <v>667522</v>
      </c>
      <c r="DA101" s="274">
        <v>6183472</v>
      </c>
      <c r="DC101" s="275">
        <v>80</v>
      </c>
      <c r="DG101" s="274">
        <v>0</v>
      </c>
      <c r="DI101" s="274">
        <v>0</v>
      </c>
      <c r="DJ101" s="274" t="s">
        <v>2677</v>
      </c>
      <c r="DK101" s="279">
        <v>37846</v>
      </c>
      <c r="DL101" s="279">
        <v>39577</v>
      </c>
      <c r="DN101" s="274" t="s">
        <v>2029</v>
      </c>
      <c r="DO101" s="274" t="s">
        <v>2678</v>
      </c>
      <c r="DR101" s="278">
        <v>0</v>
      </c>
    </row>
    <row r="102" spans="1:122" x14ac:dyDescent="0.25">
      <c r="A102" s="283">
        <v>39110</v>
      </c>
      <c r="B102" s="274">
        <v>12527</v>
      </c>
      <c r="C102" s="274" t="s">
        <v>1395</v>
      </c>
      <c r="D102" s="279">
        <v>28491</v>
      </c>
      <c r="E102" s="274" t="s">
        <v>2662</v>
      </c>
      <c r="F102" s="274" t="s">
        <v>2663</v>
      </c>
      <c r="G102" s="274">
        <v>50645</v>
      </c>
      <c r="H102" s="274">
        <v>39110</v>
      </c>
      <c r="I102" s="274">
        <v>0</v>
      </c>
      <c r="J102" s="274" t="s">
        <v>1966</v>
      </c>
      <c r="K102" s="275">
        <v>0</v>
      </c>
      <c r="L102" s="274">
        <v>8190</v>
      </c>
      <c r="M102" s="274" t="s">
        <v>1477</v>
      </c>
      <c r="N102" s="275">
        <v>60</v>
      </c>
      <c r="R102" s="274" t="s">
        <v>2664</v>
      </c>
      <c r="T102" s="274" t="s">
        <v>2664</v>
      </c>
      <c r="U102" s="274" t="s">
        <v>2715</v>
      </c>
      <c r="Z102" s="274" t="s">
        <v>2666</v>
      </c>
      <c r="AA102" s="274" t="s">
        <v>2666</v>
      </c>
      <c r="AB102" s="274" t="s">
        <v>2666</v>
      </c>
      <c r="AE102" s="279">
        <v>37846</v>
      </c>
      <c r="AF102" s="275">
        <v>75</v>
      </c>
      <c r="AG102" s="275">
        <v>0</v>
      </c>
      <c r="AI102" s="274" t="s">
        <v>2716</v>
      </c>
      <c r="AJ102" s="274" t="s">
        <v>2717</v>
      </c>
      <c r="AK102" s="274" t="s">
        <v>2718</v>
      </c>
      <c r="AL102" s="274">
        <v>0</v>
      </c>
      <c r="AM102" s="275">
        <v>0</v>
      </c>
      <c r="AO102" s="274" t="s">
        <v>1632</v>
      </c>
      <c r="AQ102" s="275">
        <v>0</v>
      </c>
      <c r="AR102" s="275">
        <v>0</v>
      </c>
      <c r="AW102" s="277">
        <v>0</v>
      </c>
      <c r="AZ102" s="274" t="s">
        <v>2668</v>
      </c>
      <c r="BA102" s="274" t="s">
        <v>2669</v>
      </c>
      <c r="BC102" s="274" t="s">
        <v>3026</v>
      </c>
      <c r="BD102" s="274" t="s">
        <v>2736</v>
      </c>
      <c r="BE102" s="274" t="s">
        <v>2737</v>
      </c>
      <c r="BF102" s="274" t="s">
        <v>2720</v>
      </c>
      <c r="BG102" s="274" t="s">
        <v>2694</v>
      </c>
      <c r="BL102" s="277">
        <v>0</v>
      </c>
      <c r="BM102" s="274" t="s">
        <v>2834</v>
      </c>
      <c r="BQ102" s="274" t="s">
        <v>2666</v>
      </c>
      <c r="BR102" s="274" t="s">
        <v>2666</v>
      </c>
      <c r="BW102" s="274">
        <v>6334</v>
      </c>
      <c r="BX102" s="274" t="s">
        <v>3027</v>
      </c>
      <c r="CA102" s="274">
        <v>0</v>
      </c>
      <c r="CF102" s="274" t="s">
        <v>2749</v>
      </c>
      <c r="CN102" s="274">
        <v>2</v>
      </c>
      <c r="CP102" s="274" t="s">
        <v>3028</v>
      </c>
      <c r="CT102" s="275">
        <v>0</v>
      </c>
      <c r="CV102" s="275">
        <v>0</v>
      </c>
      <c r="CW102" s="274" t="s">
        <v>2664</v>
      </c>
      <c r="CY102" s="274" t="s">
        <v>2662</v>
      </c>
      <c r="CZ102" s="274">
        <v>677393</v>
      </c>
      <c r="DA102" s="274">
        <v>6177059</v>
      </c>
      <c r="DC102" s="275">
        <v>0</v>
      </c>
      <c r="DG102" s="274">
        <v>0</v>
      </c>
      <c r="DI102" s="274">
        <v>0</v>
      </c>
      <c r="DJ102" s="274" t="s">
        <v>2677</v>
      </c>
      <c r="DK102" s="279">
        <v>37846</v>
      </c>
      <c r="DL102" s="279">
        <v>39577</v>
      </c>
      <c r="DN102" s="274" t="s">
        <v>2029</v>
      </c>
      <c r="DO102" s="274" t="s">
        <v>2678</v>
      </c>
      <c r="DP102" s="274" t="s">
        <v>2679</v>
      </c>
      <c r="DQ102" s="274" t="s">
        <v>2680</v>
      </c>
      <c r="DR102" s="278">
        <v>7</v>
      </c>
    </row>
    <row r="103" spans="1:122" x14ac:dyDescent="0.25">
      <c r="A103" s="283">
        <v>39082</v>
      </c>
      <c r="B103" s="274">
        <v>12532</v>
      </c>
      <c r="C103" s="274" t="s">
        <v>1395</v>
      </c>
      <c r="D103" s="279">
        <v>28491</v>
      </c>
      <c r="E103" s="274" t="s">
        <v>2662</v>
      </c>
      <c r="F103" s="274" t="s">
        <v>2663</v>
      </c>
      <c r="G103" s="274">
        <v>50654</v>
      </c>
      <c r="H103" s="274">
        <v>39082</v>
      </c>
      <c r="I103" s="274">
        <v>0</v>
      </c>
      <c r="J103" s="274" t="s">
        <v>1966</v>
      </c>
      <c r="K103" s="275">
        <v>0</v>
      </c>
      <c r="L103" s="274">
        <v>8194</v>
      </c>
      <c r="M103" s="274" t="s">
        <v>1610</v>
      </c>
      <c r="N103" s="275">
        <v>25</v>
      </c>
      <c r="R103" s="274" t="s">
        <v>2664</v>
      </c>
      <c r="T103" s="274" t="s">
        <v>2664</v>
      </c>
      <c r="U103" s="274" t="s">
        <v>2715</v>
      </c>
      <c r="Z103" s="274" t="s">
        <v>2666</v>
      </c>
      <c r="AA103" s="274" t="s">
        <v>2666</v>
      </c>
      <c r="AB103" s="274" t="s">
        <v>2666</v>
      </c>
      <c r="AE103" s="279">
        <v>37846</v>
      </c>
      <c r="AF103" s="275">
        <v>165</v>
      </c>
      <c r="AG103" s="275">
        <v>0</v>
      </c>
      <c r="AI103" s="274" t="s">
        <v>2716</v>
      </c>
      <c r="AJ103" s="274" t="s">
        <v>2717</v>
      </c>
      <c r="AK103" s="274" t="s">
        <v>2718</v>
      </c>
      <c r="AL103" s="274">
        <v>0</v>
      </c>
      <c r="AM103" s="275">
        <v>0</v>
      </c>
      <c r="AQ103" s="275">
        <v>0</v>
      </c>
      <c r="AR103" s="275">
        <v>0</v>
      </c>
      <c r="AW103" s="277">
        <v>0</v>
      </c>
      <c r="AZ103" s="274" t="s">
        <v>2668</v>
      </c>
      <c r="BA103" s="274" t="s">
        <v>2669</v>
      </c>
      <c r="BC103" s="274" t="s">
        <v>3029</v>
      </c>
      <c r="BD103" s="274" t="s">
        <v>2700</v>
      </c>
      <c r="BE103" s="274" t="s">
        <v>2904</v>
      </c>
      <c r="BF103" s="274" t="s">
        <v>2720</v>
      </c>
      <c r="BG103" s="274" t="s">
        <v>2694</v>
      </c>
      <c r="BL103" s="277">
        <v>0</v>
      </c>
      <c r="BM103" s="274" t="s">
        <v>2759</v>
      </c>
      <c r="BQ103" s="274" t="s">
        <v>2666</v>
      </c>
      <c r="BR103" s="274" t="s">
        <v>2834</v>
      </c>
      <c r="BW103" s="274">
        <v>2813</v>
      </c>
      <c r="BX103" s="274" t="s">
        <v>3030</v>
      </c>
      <c r="CA103" s="274">
        <v>0</v>
      </c>
      <c r="CN103" s="274">
        <v>1</v>
      </c>
      <c r="CP103" s="274" t="s">
        <v>3028</v>
      </c>
      <c r="CS103" s="274" t="s">
        <v>3031</v>
      </c>
      <c r="CT103" s="275">
        <v>0</v>
      </c>
      <c r="CV103" s="275">
        <v>0</v>
      </c>
      <c r="CW103" s="274" t="s">
        <v>2664</v>
      </c>
      <c r="CY103" s="274" t="s">
        <v>2662</v>
      </c>
      <c r="CZ103" s="274">
        <v>684763</v>
      </c>
      <c r="DA103" s="274">
        <v>6178968</v>
      </c>
      <c r="DC103" s="275">
        <v>0</v>
      </c>
      <c r="DG103" s="274">
        <v>0</v>
      </c>
      <c r="DI103" s="274">
        <v>0</v>
      </c>
      <c r="DJ103" s="274" t="s">
        <v>2677</v>
      </c>
      <c r="DK103" s="279">
        <v>37846</v>
      </c>
      <c r="DL103" s="279">
        <v>39577</v>
      </c>
      <c r="DN103" s="274" t="s">
        <v>2029</v>
      </c>
      <c r="DO103" s="274" t="s">
        <v>2678</v>
      </c>
      <c r="DP103" s="274" t="s">
        <v>2679</v>
      </c>
      <c r="DQ103" s="274" t="s">
        <v>2680</v>
      </c>
      <c r="DR103" s="278">
        <v>2</v>
      </c>
    </row>
    <row r="104" spans="1:122" x14ac:dyDescent="0.25">
      <c r="A104" s="283">
        <v>11847</v>
      </c>
      <c r="B104" s="274">
        <v>12538</v>
      </c>
      <c r="C104" s="274" t="s">
        <v>1393</v>
      </c>
      <c r="D104" s="279">
        <v>18264</v>
      </c>
      <c r="E104" s="274" t="s">
        <v>2662</v>
      </c>
      <c r="F104" s="274" t="s">
        <v>2663</v>
      </c>
      <c r="G104" s="274">
        <v>50598</v>
      </c>
      <c r="H104" s="274">
        <v>11847</v>
      </c>
      <c r="I104" s="274">
        <v>0</v>
      </c>
      <c r="J104" s="274" t="s">
        <v>2074</v>
      </c>
      <c r="K104" s="275">
        <v>0</v>
      </c>
      <c r="L104" s="274">
        <v>8145</v>
      </c>
      <c r="M104" s="274" t="s">
        <v>1459</v>
      </c>
      <c r="N104" s="275">
        <v>0</v>
      </c>
      <c r="R104" s="274" t="s">
        <v>2664</v>
      </c>
      <c r="T104" s="274" t="s">
        <v>2665</v>
      </c>
      <c r="U104" s="274" t="s">
        <v>1967</v>
      </c>
      <c r="Z104" s="274" t="s">
        <v>2666</v>
      </c>
      <c r="AA104" s="274" t="s">
        <v>2666</v>
      </c>
      <c r="AB104" s="274" t="s">
        <v>2666</v>
      </c>
      <c r="AE104" s="279">
        <v>37846</v>
      </c>
      <c r="AF104" s="275">
        <v>150</v>
      </c>
      <c r="AG104" s="275">
        <v>0</v>
      </c>
      <c r="AI104" s="274" t="s">
        <v>2716</v>
      </c>
      <c r="AJ104" s="274" t="s">
        <v>2664</v>
      </c>
      <c r="AK104" s="274" t="s">
        <v>8</v>
      </c>
      <c r="AL104" s="274">
        <v>0</v>
      </c>
      <c r="AM104" s="275">
        <v>0</v>
      </c>
      <c r="AO104" s="274" t="s">
        <v>1392</v>
      </c>
      <c r="AQ104" s="275">
        <v>0</v>
      </c>
      <c r="AR104" s="275">
        <v>0</v>
      </c>
      <c r="AW104" s="277">
        <v>0</v>
      </c>
      <c r="AZ104" s="274" t="s">
        <v>2668</v>
      </c>
      <c r="BA104" s="274" t="s">
        <v>2669</v>
      </c>
      <c r="BD104" s="274" t="s">
        <v>2728</v>
      </c>
      <c r="BE104" s="274" t="s">
        <v>2752</v>
      </c>
      <c r="BF104" s="274" t="s">
        <v>2672</v>
      </c>
      <c r="BG104" s="274" t="s">
        <v>2673</v>
      </c>
      <c r="BL104" s="277">
        <v>0</v>
      </c>
      <c r="BQ104" s="274" t="s">
        <v>2666</v>
      </c>
      <c r="BR104" s="274" t="s">
        <v>2666</v>
      </c>
      <c r="BW104" s="274">
        <v>57294</v>
      </c>
      <c r="BX104" s="274" t="s">
        <v>3032</v>
      </c>
      <c r="CA104" s="274">
        <v>0</v>
      </c>
      <c r="CF104" s="274" t="s">
        <v>2739</v>
      </c>
      <c r="CN104" s="274">
        <v>1</v>
      </c>
      <c r="CT104" s="275">
        <v>0</v>
      </c>
      <c r="CV104" s="275">
        <v>0</v>
      </c>
      <c r="CW104" s="274" t="s">
        <v>2664</v>
      </c>
      <c r="CY104" s="274" t="s">
        <v>2662</v>
      </c>
      <c r="CZ104" s="274">
        <v>636747</v>
      </c>
      <c r="DA104" s="274">
        <v>6183907</v>
      </c>
      <c r="DC104" s="275">
        <v>0</v>
      </c>
      <c r="DG104" s="274">
        <v>0</v>
      </c>
      <c r="DI104" s="274">
        <v>0</v>
      </c>
      <c r="DJ104" s="274" t="s">
        <v>2664</v>
      </c>
      <c r="DK104" s="279">
        <v>37846</v>
      </c>
      <c r="DL104" s="279">
        <v>39577</v>
      </c>
      <c r="DN104" s="274" t="s">
        <v>2029</v>
      </c>
      <c r="DO104" s="274" t="s">
        <v>2678</v>
      </c>
      <c r="DR104" s="278">
        <v>0</v>
      </c>
    </row>
    <row r="105" spans="1:122" x14ac:dyDescent="0.25">
      <c r="A105" s="283">
        <v>17602</v>
      </c>
      <c r="B105" s="274">
        <v>12556</v>
      </c>
      <c r="C105" s="274" t="s">
        <v>1395</v>
      </c>
      <c r="D105" s="279">
        <v>22890</v>
      </c>
      <c r="E105" s="274" t="s">
        <v>2662</v>
      </c>
      <c r="F105" s="274" t="s">
        <v>2663</v>
      </c>
      <c r="G105" s="274">
        <v>50564</v>
      </c>
      <c r="H105" s="274">
        <v>17602</v>
      </c>
      <c r="I105" s="274">
        <v>0</v>
      </c>
      <c r="J105" s="274" t="s">
        <v>1966</v>
      </c>
      <c r="K105" s="275">
        <v>0</v>
      </c>
      <c r="L105" s="274">
        <v>8130</v>
      </c>
      <c r="M105" s="274" t="s">
        <v>1515</v>
      </c>
      <c r="N105" s="275">
        <v>130</v>
      </c>
      <c r="P105" s="274" t="s">
        <v>1969</v>
      </c>
      <c r="R105" s="274" t="s">
        <v>2664</v>
      </c>
      <c r="T105" s="274" t="s">
        <v>2665</v>
      </c>
      <c r="U105" s="274" t="s">
        <v>1967</v>
      </c>
      <c r="Z105" s="274" t="s">
        <v>2666</v>
      </c>
      <c r="AA105" s="274" t="s">
        <v>2666</v>
      </c>
      <c r="AB105" s="274" t="s">
        <v>2666</v>
      </c>
      <c r="AE105" s="279">
        <v>37846</v>
      </c>
      <c r="AF105" s="275">
        <v>170</v>
      </c>
      <c r="AG105" s="275">
        <v>0</v>
      </c>
      <c r="AH105" s="274" t="s">
        <v>1516</v>
      </c>
      <c r="AI105" s="274" t="s">
        <v>2716</v>
      </c>
      <c r="AJ105" s="274" t="s">
        <v>2750</v>
      </c>
      <c r="AK105" s="274" t="s">
        <v>2751</v>
      </c>
      <c r="AL105" s="274">
        <v>0</v>
      </c>
      <c r="AM105" s="275">
        <v>0</v>
      </c>
      <c r="AO105" s="274" t="s">
        <v>1517</v>
      </c>
      <c r="AP105" s="274" t="s">
        <v>1968</v>
      </c>
      <c r="AQ105" s="275">
        <v>0</v>
      </c>
      <c r="AR105" s="275">
        <v>0</v>
      </c>
      <c r="AS105" s="274" t="s">
        <v>1968</v>
      </c>
      <c r="AW105" s="277">
        <v>0</v>
      </c>
      <c r="AZ105" s="274" t="s">
        <v>2668</v>
      </c>
      <c r="BA105" s="274" t="s">
        <v>2669</v>
      </c>
      <c r="BD105" s="274" t="s">
        <v>2725</v>
      </c>
      <c r="BE105" s="274" t="s">
        <v>2700</v>
      </c>
      <c r="BF105" s="274" t="s">
        <v>2672</v>
      </c>
      <c r="BG105" s="274" t="s">
        <v>2993</v>
      </c>
      <c r="BH105" s="274" t="s">
        <v>1968</v>
      </c>
      <c r="BL105" s="277">
        <v>0</v>
      </c>
      <c r="BQ105" s="274" t="s">
        <v>2666</v>
      </c>
      <c r="BR105" s="274" t="s">
        <v>2666</v>
      </c>
      <c r="BW105" s="274">
        <v>43123</v>
      </c>
      <c r="BX105" s="274" t="s">
        <v>3033</v>
      </c>
      <c r="BY105" s="274" t="s">
        <v>1968</v>
      </c>
      <c r="CA105" s="274">
        <v>0</v>
      </c>
      <c r="CC105" s="274" t="s">
        <v>1968</v>
      </c>
      <c r="CE105" s="274" t="s">
        <v>1968</v>
      </c>
      <c r="CF105" s="274" t="s">
        <v>2706</v>
      </c>
      <c r="CG105" s="274" t="s">
        <v>1968</v>
      </c>
      <c r="CI105" s="274" t="s">
        <v>1968</v>
      </c>
      <c r="CN105" s="274">
        <v>2</v>
      </c>
      <c r="CO105" s="274" t="s">
        <v>1968</v>
      </c>
      <c r="CT105" s="275">
        <v>0</v>
      </c>
      <c r="CU105" s="274" t="s">
        <v>1968</v>
      </c>
      <c r="CV105" s="275">
        <v>0</v>
      </c>
      <c r="CY105" s="274" t="s">
        <v>2662</v>
      </c>
      <c r="CZ105" s="274">
        <v>626194</v>
      </c>
      <c r="DA105" s="274">
        <v>6181698</v>
      </c>
      <c r="DB105" s="274" t="s">
        <v>2666</v>
      </c>
      <c r="DC105" s="275">
        <v>128</v>
      </c>
      <c r="DG105" s="274">
        <v>0</v>
      </c>
      <c r="DI105" s="274">
        <v>0</v>
      </c>
      <c r="DJ105" s="274" t="s">
        <v>2677</v>
      </c>
      <c r="DK105" s="279">
        <v>37846</v>
      </c>
      <c r="DL105" s="279">
        <v>40550</v>
      </c>
      <c r="DN105" s="274" t="s">
        <v>2029</v>
      </c>
      <c r="DO105" s="274" t="s">
        <v>2689</v>
      </c>
      <c r="DP105" s="274" t="s">
        <v>2679</v>
      </c>
      <c r="DQ105" s="274" t="s">
        <v>2680</v>
      </c>
      <c r="DR105" s="278">
        <v>5</v>
      </c>
    </row>
    <row r="106" spans="1:122" x14ac:dyDescent="0.25">
      <c r="A106" s="283">
        <v>17374</v>
      </c>
      <c r="B106" s="274">
        <v>12557</v>
      </c>
      <c r="C106" s="274" t="s">
        <v>1395</v>
      </c>
      <c r="D106" s="279">
        <v>22647</v>
      </c>
      <c r="E106" s="274" t="s">
        <v>2662</v>
      </c>
      <c r="F106" s="274" t="s">
        <v>2663</v>
      </c>
      <c r="G106" s="274">
        <v>50565</v>
      </c>
      <c r="H106" s="274">
        <v>17374</v>
      </c>
      <c r="I106" s="274">
        <v>0</v>
      </c>
      <c r="J106" s="274" t="s">
        <v>2074</v>
      </c>
      <c r="K106" s="275">
        <v>0</v>
      </c>
      <c r="L106" s="274">
        <v>8130</v>
      </c>
      <c r="M106" s="274" t="s">
        <v>1515</v>
      </c>
      <c r="N106" s="275">
        <v>0</v>
      </c>
      <c r="P106" s="274" t="s">
        <v>1969</v>
      </c>
      <c r="R106" s="274" t="s">
        <v>2664</v>
      </c>
      <c r="T106" s="274" t="s">
        <v>2665</v>
      </c>
      <c r="U106" s="274" t="s">
        <v>1967</v>
      </c>
      <c r="Z106" s="274" t="s">
        <v>2666</v>
      </c>
      <c r="AA106" s="274" t="s">
        <v>2666</v>
      </c>
      <c r="AB106" s="274" t="s">
        <v>2666</v>
      </c>
      <c r="AE106" s="279">
        <v>37846</v>
      </c>
      <c r="AF106" s="275">
        <v>135</v>
      </c>
      <c r="AG106" s="275">
        <v>0</v>
      </c>
      <c r="AI106" s="274" t="s">
        <v>2776</v>
      </c>
      <c r="AJ106" s="274" t="s">
        <v>2750</v>
      </c>
      <c r="AK106" s="274" t="s">
        <v>2751</v>
      </c>
      <c r="AL106" s="274">
        <v>0</v>
      </c>
      <c r="AM106" s="275">
        <v>0</v>
      </c>
      <c r="AO106" s="274" t="s">
        <v>1412</v>
      </c>
      <c r="AP106" s="274" t="s">
        <v>1968</v>
      </c>
      <c r="AQ106" s="275">
        <v>0</v>
      </c>
      <c r="AR106" s="275">
        <v>0</v>
      </c>
      <c r="AS106" s="274" t="s">
        <v>1968</v>
      </c>
      <c r="AW106" s="277">
        <v>0</v>
      </c>
      <c r="AZ106" s="274" t="s">
        <v>2668</v>
      </c>
      <c r="BA106" s="274" t="s">
        <v>2669</v>
      </c>
      <c r="BD106" s="274" t="s">
        <v>2725</v>
      </c>
      <c r="BE106" s="274" t="s">
        <v>2685</v>
      </c>
      <c r="BF106" s="274" t="s">
        <v>2672</v>
      </c>
      <c r="BG106" s="274" t="s">
        <v>2730</v>
      </c>
      <c r="BH106" s="274" t="s">
        <v>1968</v>
      </c>
      <c r="BL106" s="277">
        <v>0</v>
      </c>
      <c r="BQ106" s="274" t="s">
        <v>2666</v>
      </c>
      <c r="BR106" s="274" t="s">
        <v>2666</v>
      </c>
      <c r="BW106" s="274">
        <v>59668</v>
      </c>
      <c r="BX106" s="274" t="s">
        <v>3034</v>
      </c>
      <c r="BY106" s="274" t="s">
        <v>1968</v>
      </c>
      <c r="CA106" s="274">
        <v>0</v>
      </c>
      <c r="CC106" s="274" t="s">
        <v>1968</v>
      </c>
      <c r="CE106" s="274" t="s">
        <v>1968</v>
      </c>
      <c r="CF106" s="274" t="s">
        <v>2739</v>
      </c>
      <c r="CG106" s="274" t="s">
        <v>1968</v>
      </c>
      <c r="CI106" s="274" t="s">
        <v>1969</v>
      </c>
      <c r="CN106" s="274">
        <v>3</v>
      </c>
      <c r="CO106" s="274" t="s">
        <v>1968</v>
      </c>
      <c r="CP106" s="274" t="s">
        <v>2713</v>
      </c>
      <c r="CT106" s="275">
        <v>0</v>
      </c>
      <c r="CU106" s="274" t="s">
        <v>1968</v>
      </c>
      <c r="CV106" s="275">
        <v>0</v>
      </c>
      <c r="CY106" s="274" t="s">
        <v>2662</v>
      </c>
      <c r="CZ106" s="274">
        <v>626709</v>
      </c>
      <c r="DA106" s="274">
        <v>6182042</v>
      </c>
      <c r="DB106" s="274" t="s">
        <v>2666</v>
      </c>
      <c r="DC106" s="275">
        <v>95</v>
      </c>
      <c r="DG106" s="274">
        <v>0</v>
      </c>
      <c r="DI106" s="274">
        <v>0</v>
      </c>
      <c r="DJ106" s="274" t="s">
        <v>2677</v>
      </c>
      <c r="DK106" s="279">
        <v>37846</v>
      </c>
      <c r="DL106" s="279">
        <v>40550</v>
      </c>
      <c r="DN106" s="274" t="s">
        <v>2029</v>
      </c>
      <c r="DO106" s="274" t="s">
        <v>2689</v>
      </c>
      <c r="DR106" s="278">
        <v>0</v>
      </c>
    </row>
    <row r="107" spans="1:122" x14ac:dyDescent="0.25">
      <c r="A107" s="283">
        <v>14506</v>
      </c>
      <c r="B107" s="274">
        <v>55660</v>
      </c>
      <c r="C107" s="274" t="s">
        <v>1395</v>
      </c>
      <c r="D107" s="279">
        <v>20090</v>
      </c>
      <c r="E107" s="274" t="s">
        <v>3003</v>
      </c>
      <c r="F107" s="274" t="s">
        <v>2663</v>
      </c>
      <c r="G107" s="274">
        <v>50764</v>
      </c>
      <c r="H107" s="274">
        <v>14506</v>
      </c>
      <c r="I107" s="274">
        <v>0</v>
      </c>
      <c r="J107" s="274" t="s">
        <v>2074</v>
      </c>
      <c r="K107" s="275">
        <v>0</v>
      </c>
      <c r="L107" s="274">
        <v>8306</v>
      </c>
      <c r="M107" s="274" t="s">
        <v>1487</v>
      </c>
      <c r="N107" s="275">
        <v>0</v>
      </c>
      <c r="R107" s="274" t="s">
        <v>2664</v>
      </c>
      <c r="T107" s="274" t="s">
        <v>2762</v>
      </c>
      <c r="U107" s="274" t="s">
        <v>1409</v>
      </c>
      <c r="Z107" s="274" t="s">
        <v>2666</v>
      </c>
      <c r="AA107" s="274" t="s">
        <v>2666</v>
      </c>
      <c r="AB107" s="274" t="s">
        <v>2666</v>
      </c>
      <c r="AE107" s="279">
        <v>37846</v>
      </c>
      <c r="AF107" s="275">
        <v>30</v>
      </c>
      <c r="AG107" s="275">
        <v>0</v>
      </c>
      <c r="AI107" s="274" t="s">
        <v>2716</v>
      </c>
      <c r="AJ107" s="274" t="s">
        <v>2746</v>
      </c>
      <c r="AK107" s="274" t="s">
        <v>2747</v>
      </c>
      <c r="AL107" s="274">
        <v>0</v>
      </c>
      <c r="AM107" s="275">
        <v>0</v>
      </c>
      <c r="AQ107" s="275">
        <v>0</v>
      </c>
      <c r="AR107" s="275">
        <v>0</v>
      </c>
      <c r="AW107" s="277">
        <v>0</v>
      </c>
      <c r="AZ107" s="274" t="s">
        <v>2668</v>
      </c>
      <c r="BA107" s="274" t="s">
        <v>2669</v>
      </c>
      <c r="BD107" s="274" t="s">
        <v>2700</v>
      </c>
      <c r="BE107" s="274" t="s">
        <v>2773</v>
      </c>
      <c r="BF107" s="274" t="s">
        <v>2774</v>
      </c>
      <c r="BG107" s="274" t="s">
        <v>2673</v>
      </c>
      <c r="BL107" s="277">
        <v>0</v>
      </c>
      <c r="BQ107" s="274" t="s">
        <v>2666</v>
      </c>
      <c r="BR107" s="274" t="s">
        <v>2666</v>
      </c>
      <c r="BW107" s="274">
        <v>59758</v>
      </c>
      <c r="BX107" s="274" t="s">
        <v>3035</v>
      </c>
      <c r="CA107" s="274">
        <v>0</v>
      </c>
      <c r="CF107" s="274" t="s">
        <v>2722</v>
      </c>
      <c r="CN107" s="274">
        <v>1</v>
      </c>
      <c r="CT107" s="275">
        <v>0</v>
      </c>
      <c r="CV107" s="275">
        <v>0</v>
      </c>
      <c r="CW107" s="274" t="s">
        <v>2664</v>
      </c>
      <c r="CY107" s="274" t="s">
        <v>3003</v>
      </c>
      <c r="CZ107" s="274">
        <v>675676</v>
      </c>
      <c r="DA107" s="274">
        <v>6198385</v>
      </c>
      <c r="DC107" s="275">
        <v>15</v>
      </c>
      <c r="DG107" s="274">
        <v>0</v>
      </c>
      <c r="DI107" s="274">
        <v>0</v>
      </c>
      <c r="DJ107" s="274" t="s">
        <v>2677</v>
      </c>
      <c r="DK107" s="279">
        <v>37846</v>
      </c>
      <c r="DL107" s="279">
        <v>39577</v>
      </c>
      <c r="DN107" s="274" t="s">
        <v>2029</v>
      </c>
      <c r="DO107" s="274" t="s">
        <v>2678</v>
      </c>
      <c r="DR107" s="278">
        <v>0</v>
      </c>
    </row>
    <row r="108" spans="1:122" x14ac:dyDescent="0.25">
      <c r="A108" s="283">
        <v>60196</v>
      </c>
      <c r="B108" s="274">
        <v>55666</v>
      </c>
      <c r="C108" s="274" t="s">
        <v>1395</v>
      </c>
      <c r="D108" s="279">
        <v>33899</v>
      </c>
      <c r="E108" s="274" t="s">
        <v>2662</v>
      </c>
      <c r="F108" s="274" t="s">
        <v>2663</v>
      </c>
      <c r="G108" s="274">
        <v>61448</v>
      </c>
      <c r="H108" s="274">
        <v>60196</v>
      </c>
      <c r="I108" s="274">
        <v>0</v>
      </c>
      <c r="J108" s="274" t="s">
        <v>2074</v>
      </c>
      <c r="K108" s="275">
        <v>0</v>
      </c>
      <c r="L108" s="274">
        <v>8154</v>
      </c>
      <c r="M108" s="274" t="s">
        <v>1448</v>
      </c>
      <c r="N108" s="275">
        <v>0</v>
      </c>
      <c r="R108" s="274" t="s">
        <v>2664</v>
      </c>
      <c r="T108" s="274" t="s">
        <v>2665</v>
      </c>
      <c r="U108" s="274" t="s">
        <v>1967</v>
      </c>
      <c r="Z108" s="274" t="s">
        <v>2666</v>
      </c>
      <c r="AA108" s="274" t="s">
        <v>2666</v>
      </c>
      <c r="AB108" s="274" t="s">
        <v>2666</v>
      </c>
      <c r="AE108" s="279">
        <v>37846</v>
      </c>
      <c r="AF108" s="275">
        <v>300</v>
      </c>
      <c r="AG108" s="275">
        <v>0</v>
      </c>
      <c r="AI108" s="274" t="s">
        <v>2667</v>
      </c>
      <c r="AJ108" s="274" t="s">
        <v>2690</v>
      </c>
      <c r="AK108" s="274" t="s">
        <v>2691</v>
      </c>
      <c r="AL108" s="274">
        <v>0</v>
      </c>
      <c r="AM108" s="275">
        <v>0</v>
      </c>
      <c r="AQ108" s="275">
        <v>0</v>
      </c>
      <c r="AR108" s="275">
        <v>0</v>
      </c>
      <c r="AW108" s="277">
        <v>0</v>
      </c>
      <c r="AZ108" s="274" t="s">
        <v>2668</v>
      </c>
      <c r="BA108" s="274" t="s">
        <v>2669</v>
      </c>
      <c r="BD108" s="274" t="s">
        <v>2692</v>
      </c>
      <c r="BE108" s="274" t="s">
        <v>2729</v>
      </c>
      <c r="BF108" s="274" t="s">
        <v>2672</v>
      </c>
      <c r="BG108" s="274" t="s">
        <v>2703</v>
      </c>
      <c r="BL108" s="277">
        <v>0</v>
      </c>
      <c r="BQ108" s="274" t="s">
        <v>2666</v>
      </c>
      <c r="BR108" s="274" t="s">
        <v>2666</v>
      </c>
      <c r="BW108" s="274">
        <v>49435</v>
      </c>
      <c r="BX108" s="274" t="s">
        <v>3036</v>
      </c>
      <c r="CA108" s="274">
        <v>0</v>
      </c>
      <c r="CN108" s="274">
        <v>3</v>
      </c>
      <c r="CT108" s="275">
        <v>0</v>
      </c>
      <c r="CV108" s="275">
        <v>0</v>
      </c>
      <c r="CW108" s="274" t="s">
        <v>2664</v>
      </c>
      <c r="CY108" s="274" t="s">
        <v>2662</v>
      </c>
      <c r="CZ108" s="274">
        <v>638618</v>
      </c>
      <c r="DA108" s="274">
        <v>6184181</v>
      </c>
      <c r="DC108" s="275">
        <v>100</v>
      </c>
      <c r="DG108" s="274">
        <v>0</v>
      </c>
      <c r="DI108" s="274">
        <v>0</v>
      </c>
      <c r="DJ108" s="274" t="s">
        <v>2677</v>
      </c>
      <c r="DK108" s="279">
        <v>37846</v>
      </c>
      <c r="DL108" s="279">
        <v>39577</v>
      </c>
      <c r="DN108" s="274" t="s">
        <v>2029</v>
      </c>
      <c r="DO108" s="274" t="s">
        <v>2678</v>
      </c>
      <c r="DP108" s="274" t="s">
        <v>2679</v>
      </c>
      <c r="DQ108" s="274" t="s">
        <v>2680</v>
      </c>
      <c r="DR108" s="278">
        <v>7</v>
      </c>
    </row>
    <row r="109" spans="1:122" x14ac:dyDescent="0.25">
      <c r="A109" s="283">
        <v>49090</v>
      </c>
      <c r="B109" s="274">
        <v>58654</v>
      </c>
      <c r="C109" s="274" t="s">
        <v>1393</v>
      </c>
      <c r="D109" s="279">
        <v>29843</v>
      </c>
      <c r="E109" s="274" t="s">
        <v>2662</v>
      </c>
      <c r="F109" s="274" t="s">
        <v>2663</v>
      </c>
      <c r="G109" s="274">
        <v>57955</v>
      </c>
      <c r="H109" s="274">
        <v>49090</v>
      </c>
      <c r="I109" s="274">
        <v>0</v>
      </c>
      <c r="J109" s="274" t="s">
        <v>2074</v>
      </c>
      <c r="K109" s="275">
        <v>0</v>
      </c>
      <c r="L109" s="274">
        <v>8180</v>
      </c>
      <c r="M109" s="274" t="s">
        <v>1603</v>
      </c>
      <c r="N109" s="275">
        <v>0</v>
      </c>
      <c r="R109" s="274" t="s">
        <v>2664</v>
      </c>
      <c r="T109" s="274" t="s">
        <v>2664</v>
      </c>
      <c r="U109" s="274" t="s">
        <v>2715</v>
      </c>
      <c r="Z109" s="274" t="s">
        <v>2666</v>
      </c>
      <c r="AA109" s="274" t="s">
        <v>2666</v>
      </c>
      <c r="AB109" s="274" t="s">
        <v>2666</v>
      </c>
      <c r="AE109" s="279">
        <v>37846</v>
      </c>
      <c r="AF109" s="275">
        <v>100</v>
      </c>
      <c r="AG109" s="275">
        <v>0</v>
      </c>
      <c r="AI109" s="274" t="s">
        <v>2667</v>
      </c>
      <c r="AJ109" s="274" t="s">
        <v>3037</v>
      </c>
      <c r="AK109" s="274" t="s">
        <v>3038</v>
      </c>
      <c r="AL109" s="274">
        <v>0</v>
      </c>
      <c r="AM109" s="275">
        <v>0</v>
      </c>
      <c r="AO109" s="274" t="s">
        <v>1392</v>
      </c>
      <c r="AQ109" s="275">
        <v>0</v>
      </c>
      <c r="AR109" s="275">
        <v>0</v>
      </c>
      <c r="AW109" s="277">
        <v>0</v>
      </c>
      <c r="AZ109" s="274" t="s">
        <v>2668</v>
      </c>
      <c r="BA109" s="274" t="s">
        <v>2669</v>
      </c>
      <c r="BC109" s="274" t="s">
        <v>3039</v>
      </c>
      <c r="BD109" s="274" t="s">
        <v>2736</v>
      </c>
      <c r="BE109" s="274" t="s">
        <v>3014</v>
      </c>
      <c r="BF109" s="274" t="s">
        <v>2720</v>
      </c>
      <c r="BG109" s="274" t="s">
        <v>2673</v>
      </c>
      <c r="BL109" s="277">
        <v>0</v>
      </c>
      <c r="BM109" s="274" t="s">
        <v>2704</v>
      </c>
      <c r="BQ109" s="274" t="s">
        <v>2666</v>
      </c>
      <c r="BR109" s="274" t="s">
        <v>2666</v>
      </c>
      <c r="BW109" s="274">
        <v>13773</v>
      </c>
      <c r="BX109" s="274" t="s">
        <v>3040</v>
      </c>
      <c r="CA109" s="274">
        <v>0</v>
      </c>
      <c r="CF109" s="274" t="s">
        <v>2749</v>
      </c>
      <c r="CN109" s="274">
        <v>3</v>
      </c>
      <c r="CP109" s="274" t="s">
        <v>2675</v>
      </c>
      <c r="CT109" s="275">
        <v>0</v>
      </c>
      <c r="CV109" s="275">
        <v>0</v>
      </c>
      <c r="CW109" s="274" t="s">
        <v>2664</v>
      </c>
      <c r="CY109" s="274" t="s">
        <v>2662</v>
      </c>
      <c r="CZ109" s="274">
        <v>671525</v>
      </c>
      <c r="DA109" s="274">
        <v>6177844</v>
      </c>
      <c r="DC109" s="275">
        <v>0</v>
      </c>
      <c r="DG109" s="274">
        <v>0</v>
      </c>
      <c r="DI109" s="274">
        <v>0</v>
      </c>
      <c r="DJ109" s="274" t="s">
        <v>2664</v>
      </c>
      <c r="DK109" s="279">
        <v>37846</v>
      </c>
      <c r="DL109" s="279">
        <v>39577</v>
      </c>
      <c r="DN109" s="274" t="s">
        <v>2029</v>
      </c>
      <c r="DO109" s="274" t="s">
        <v>2678</v>
      </c>
      <c r="DR109" s="278">
        <v>0</v>
      </c>
    </row>
    <row r="110" spans="1:122" x14ac:dyDescent="0.25">
      <c r="A110" s="283">
        <v>11922</v>
      </c>
      <c r="B110" s="274">
        <v>60916</v>
      </c>
      <c r="C110" s="274" t="s">
        <v>1393</v>
      </c>
      <c r="D110" s="279">
        <v>18264</v>
      </c>
      <c r="E110" s="274" t="s">
        <v>2662</v>
      </c>
      <c r="F110" s="274" t="s">
        <v>2663</v>
      </c>
      <c r="G110" s="274">
        <v>50708</v>
      </c>
      <c r="H110" s="274">
        <v>11922</v>
      </c>
      <c r="I110" s="274">
        <v>0</v>
      </c>
      <c r="J110" s="274" t="s">
        <v>2074</v>
      </c>
      <c r="K110" s="275">
        <v>0</v>
      </c>
      <c r="L110" s="274">
        <v>8260</v>
      </c>
      <c r="M110" s="274" t="s">
        <v>1469</v>
      </c>
      <c r="N110" s="275">
        <v>0</v>
      </c>
      <c r="P110" s="274" t="s">
        <v>1969</v>
      </c>
      <c r="R110" s="274" t="s">
        <v>2664</v>
      </c>
      <c r="T110" s="274" t="s">
        <v>2757</v>
      </c>
      <c r="U110" s="274" t="s">
        <v>1973</v>
      </c>
      <c r="Z110" s="274" t="s">
        <v>2666</v>
      </c>
      <c r="AA110" s="274" t="s">
        <v>2666</v>
      </c>
      <c r="AB110" s="274" t="s">
        <v>2666</v>
      </c>
      <c r="AE110" s="279">
        <v>37846</v>
      </c>
      <c r="AF110" s="275">
        <v>11</v>
      </c>
      <c r="AG110" s="275">
        <v>0</v>
      </c>
      <c r="AI110" s="274" t="s">
        <v>2716</v>
      </c>
      <c r="AJ110" s="274" t="s">
        <v>2664</v>
      </c>
      <c r="AK110" s="274" t="s">
        <v>8</v>
      </c>
      <c r="AL110" s="274">
        <v>0</v>
      </c>
      <c r="AM110" s="275">
        <v>0</v>
      </c>
      <c r="AP110" s="274" t="s">
        <v>1968</v>
      </c>
      <c r="AQ110" s="275">
        <v>0</v>
      </c>
      <c r="AR110" s="275">
        <v>0</v>
      </c>
      <c r="AS110" s="274" t="s">
        <v>1968</v>
      </c>
      <c r="AW110" s="277">
        <v>0</v>
      </c>
      <c r="AZ110" s="274" t="s">
        <v>2668</v>
      </c>
      <c r="BA110" s="274" t="s">
        <v>2669</v>
      </c>
      <c r="BD110" s="274" t="s">
        <v>2692</v>
      </c>
      <c r="BE110" s="274" t="s">
        <v>2736</v>
      </c>
      <c r="BF110" s="274" t="s">
        <v>2763</v>
      </c>
      <c r="BH110" s="274" t="s">
        <v>1968</v>
      </c>
      <c r="BL110" s="277">
        <v>0</v>
      </c>
      <c r="BQ110" s="274" t="s">
        <v>2666</v>
      </c>
      <c r="BR110" s="274" t="s">
        <v>2666</v>
      </c>
      <c r="BW110" s="274">
        <v>23313</v>
      </c>
      <c r="BX110" s="274" t="s">
        <v>3041</v>
      </c>
      <c r="BY110" s="274" t="s">
        <v>1968</v>
      </c>
      <c r="CA110" s="274">
        <v>0</v>
      </c>
      <c r="CC110" s="274" t="s">
        <v>1968</v>
      </c>
      <c r="CE110" s="274" t="s">
        <v>1968</v>
      </c>
      <c r="CF110" s="274" t="s">
        <v>2749</v>
      </c>
      <c r="CG110" s="274" t="s">
        <v>1968</v>
      </c>
      <c r="CI110" s="274" t="s">
        <v>1968</v>
      </c>
      <c r="CN110" s="274">
        <v>1</v>
      </c>
      <c r="CO110" s="274" t="s">
        <v>1968</v>
      </c>
      <c r="CT110" s="275">
        <v>0</v>
      </c>
      <c r="CU110" s="274" t="s">
        <v>1968</v>
      </c>
      <c r="CV110" s="275">
        <v>0</v>
      </c>
      <c r="CY110" s="274" t="s">
        <v>2662</v>
      </c>
      <c r="CZ110" s="274">
        <v>642611</v>
      </c>
      <c r="DA110" s="274">
        <v>6191951</v>
      </c>
      <c r="DB110" s="274" t="s">
        <v>2666</v>
      </c>
      <c r="DC110" s="275">
        <v>10</v>
      </c>
      <c r="DG110" s="274">
        <v>0</v>
      </c>
      <c r="DH110" s="274" t="s">
        <v>3042</v>
      </c>
      <c r="DI110" s="274">
        <v>0</v>
      </c>
      <c r="DJ110" s="274" t="s">
        <v>2664</v>
      </c>
      <c r="DK110" s="279">
        <v>37846</v>
      </c>
      <c r="DL110" s="279">
        <v>40548</v>
      </c>
      <c r="DN110" s="274" t="s">
        <v>2029</v>
      </c>
      <c r="DO110" s="274" t="s">
        <v>2689</v>
      </c>
      <c r="DR110" s="278">
        <v>0</v>
      </c>
    </row>
    <row r="111" spans="1:122" x14ac:dyDescent="0.25">
      <c r="A111" s="283">
        <v>19078</v>
      </c>
      <c r="B111" s="274">
        <v>60922</v>
      </c>
      <c r="C111" s="274" t="s">
        <v>1393</v>
      </c>
      <c r="D111" s="279">
        <v>23743</v>
      </c>
      <c r="E111" s="274" t="s">
        <v>2662</v>
      </c>
      <c r="F111" s="274" t="s">
        <v>2663</v>
      </c>
      <c r="G111" s="274">
        <v>50675</v>
      </c>
      <c r="H111" s="274">
        <v>19078</v>
      </c>
      <c r="I111" s="274">
        <v>0</v>
      </c>
      <c r="J111" s="274" t="s">
        <v>1966</v>
      </c>
      <c r="K111" s="275">
        <v>0</v>
      </c>
      <c r="L111" s="274">
        <v>8231</v>
      </c>
      <c r="M111" s="274" t="s">
        <v>1537</v>
      </c>
      <c r="N111" s="275">
        <v>145</v>
      </c>
      <c r="P111" s="274" t="s">
        <v>1969</v>
      </c>
      <c r="R111" s="274" t="s">
        <v>2664</v>
      </c>
      <c r="T111" s="274" t="s">
        <v>2664</v>
      </c>
      <c r="U111" s="274" t="s">
        <v>2715</v>
      </c>
      <c r="Z111" s="274" t="s">
        <v>2666</v>
      </c>
      <c r="AA111" s="274" t="s">
        <v>2666</v>
      </c>
      <c r="AB111" s="274" t="s">
        <v>2666</v>
      </c>
      <c r="AE111" s="279">
        <v>37846</v>
      </c>
      <c r="AF111" s="275">
        <v>150</v>
      </c>
      <c r="AG111" s="275">
        <v>0</v>
      </c>
      <c r="AH111" s="274" t="s">
        <v>1538</v>
      </c>
      <c r="AI111" s="274" t="s">
        <v>2667</v>
      </c>
      <c r="AJ111" s="274" t="s">
        <v>2717</v>
      </c>
      <c r="AK111" s="274" t="s">
        <v>2718</v>
      </c>
      <c r="AL111" s="274">
        <v>0</v>
      </c>
      <c r="AM111" s="275">
        <v>0</v>
      </c>
      <c r="AO111" s="274" t="s">
        <v>1539</v>
      </c>
      <c r="AP111" s="274" t="s">
        <v>1968</v>
      </c>
      <c r="AQ111" s="275">
        <v>0</v>
      </c>
      <c r="AR111" s="275">
        <v>0</v>
      </c>
      <c r="AS111" s="274" t="s">
        <v>1968</v>
      </c>
      <c r="AW111" s="277">
        <v>0</v>
      </c>
      <c r="AZ111" s="274" t="s">
        <v>2668</v>
      </c>
      <c r="BA111" s="274" t="s">
        <v>2669</v>
      </c>
      <c r="BD111" s="274" t="s">
        <v>2728</v>
      </c>
      <c r="BE111" s="274" t="s">
        <v>2700</v>
      </c>
      <c r="BF111" s="274" t="s">
        <v>2763</v>
      </c>
      <c r="BG111" s="274" t="s">
        <v>2694</v>
      </c>
      <c r="BH111" s="274" t="s">
        <v>1968</v>
      </c>
      <c r="BL111" s="277">
        <v>0</v>
      </c>
      <c r="BQ111" s="274" t="s">
        <v>2666</v>
      </c>
      <c r="BR111" s="274" t="s">
        <v>2666</v>
      </c>
      <c r="BW111" s="274">
        <v>13289</v>
      </c>
      <c r="BX111" s="274" t="s">
        <v>3043</v>
      </c>
      <c r="BY111" s="274" t="s">
        <v>1968</v>
      </c>
      <c r="CA111" s="274">
        <v>0</v>
      </c>
      <c r="CC111" s="274" t="s">
        <v>1968</v>
      </c>
      <c r="CE111" s="274" t="s">
        <v>1968</v>
      </c>
      <c r="CF111" s="274" t="s">
        <v>2722</v>
      </c>
      <c r="CG111" s="274" t="s">
        <v>1968</v>
      </c>
      <c r="CI111" s="274" t="s">
        <v>1968</v>
      </c>
      <c r="CN111" s="274">
        <v>1</v>
      </c>
      <c r="CO111" s="274" t="s">
        <v>1968</v>
      </c>
      <c r="CP111" s="274" t="s">
        <v>3044</v>
      </c>
      <c r="CT111" s="275">
        <v>0</v>
      </c>
      <c r="CU111" s="274" t="s">
        <v>1968</v>
      </c>
      <c r="CV111" s="275">
        <v>0</v>
      </c>
      <c r="CY111" s="274" t="s">
        <v>2662</v>
      </c>
      <c r="CZ111" s="274">
        <v>633582</v>
      </c>
      <c r="DA111" s="274">
        <v>6190388</v>
      </c>
      <c r="DB111" s="274" t="s">
        <v>2666</v>
      </c>
      <c r="DC111" s="275">
        <v>2</v>
      </c>
      <c r="DG111" s="274">
        <v>0</v>
      </c>
      <c r="DI111" s="274">
        <v>0</v>
      </c>
      <c r="DJ111" s="274" t="s">
        <v>2664</v>
      </c>
      <c r="DK111" s="279">
        <v>37846</v>
      </c>
      <c r="DL111" s="279">
        <v>40547</v>
      </c>
      <c r="DN111" s="274" t="s">
        <v>2029</v>
      </c>
      <c r="DO111" s="274" t="s">
        <v>2689</v>
      </c>
      <c r="DP111" s="274" t="s">
        <v>2679</v>
      </c>
      <c r="DQ111" s="274" t="s">
        <v>2680</v>
      </c>
      <c r="DR111" s="278">
        <v>5</v>
      </c>
    </row>
    <row r="112" spans="1:122" x14ac:dyDescent="0.25">
      <c r="A112" s="283">
        <v>15950</v>
      </c>
      <c r="B112" s="274">
        <v>60935</v>
      </c>
      <c r="C112" s="274" t="s">
        <v>1395</v>
      </c>
      <c r="D112" s="279">
        <v>21551</v>
      </c>
      <c r="E112" s="274" t="s">
        <v>2662</v>
      </c>
      <c r="F112" s="274" t="s">
        <v>2663</v>
      </c>
      <c r="G112" s="274">
        <v>50580</v>
      </c>
      <c r="H112" s="274">
        <v>15950</v>
      </c>
      <c r="I112" s="274">
        <v>0</v>
      </c>
      <c r="J112" s="274" t="s">
        <v>2074</v>
      </c>
      <c r="K112" s="275">
        <v>0</v>
      </c>
      <c r="L112" s="274">
        <v>8138</v>
      </c>
      <c r="M112" s="274" t="s">
        <v>1478</v>
      </c>
      <c r="N112" s="275">
        <v>0</v>
      </c>
      <c r="R112" s="274" t="s">
        <v>2664</v>
      </c>
      <c r="T112" s="274" t="s">
        <v>2757</v>
      </c>
      <c r="U112" s="274" t="s">
        <v>1973</v>
      </c>
      <c r="Z112" s="274" t="s">
        <v>2666</v>
      </c>
      <c r="AA112" s="274" t="s">
        <v>2666</v>
      </c>
      <c r="AB112" s="274" t="s">
        <v>2666</v>
      </c>
      <c r="AE112" s="279">
        <v>37846</v>
      </c>
      <c r="AF112" s="275">
        <v>12</v>
      </c>
      <c r="AG112" s="275">
        <v>0</v>
      </c>
      <c r="AI112" s="274" t="s">
        <v>2716</v>
      </c>
      <c r="AJ112" s="274" t="s">
        <v>2664</v>
      </c>
      <c r="AK112" s="274" t="s">
        <v>8</v>
      </c>
      <c r="AL112" s="274">
        <v>0</v>
      </c>
      <c r="AM112" s="275">
        <v>0</v>
      </c>
      <c r="AQ112" s="275">
        <v>0</v>
      </c>
      <c r="AR112" s="275">
        <v>0</v>
      </c>
      <c r="AW112" s="277">
        <v>0</v>
      </c>
      <c r="AZ112" s="274" t="s">
        <v>2668</v>
      </c>
      <c r="BA112" s="274" t="s">
        <v>2669</v>
      </c>
      <c r="BD112" s="274" t="s">
        <v>2728</v>
      </c>
      <c r="BE112" s="274" t="s">
        <v>2992</v>
      </c>
      <c r="BF112" s="274" t="s">
        <v>2672</v>
      </c>
      <c r="BG112" s="274" t="s">
        <v>2673</v>
      </c>
      <c r="BL112" s="277">
        <v>0</v>
      </c>
      <c r="BQ112" s="274" t="s">
        <v>2666</v>
      </c>
      <c r="BR112" s="274" t="s">
        <v>2666</v>
      </c>
      <c r="BW112" s="274">
        <v>24668</v>
      </c>
      <c r="BX112" s="274" t="s">
        <v>3045</v>
      </c>
      <c r="CA112" s="274">
        <v>0</v>
      </c>
      <c r="CF112" s="274" t="s">
        <v>2722</v>
      </c>
      <c r="CN112" s="274">
        <v>3</v>
      </c>
      <c r="CT112" s="275">
        <v>0</v>
      </c>
      <c r="CV112" s="275">
        <v>0</v>
      </c>
      <c r="CW112" s="274" t="s">
        <v>2664</v>
      </c>
      <c r="CY112" s="274" t="s">
        <v>2662</v>
      </c>
      <c r="CZ112" s="274">
        <v>630500</v>
      </c>
      <c r="DA112" s="274">
        <v>6183795</v>
      </c>
      <c r="DC112" s="275">
        <v>0</v>
      </c>
      <c r="DG112" s="274">
        <v>0</v>
      </c>
      <c r="DI112" s="274">
        <v>0</v>
      </c>
      <c r="DJ112" s="274" t="s">
        <v>2677</v>
      </c>
      <c r="DK112" s="279">
        <v>37846</v>
      </c>
      <c r="DL112" s="279">
        <v>39577</v>
      </c>
      <c r="DN112" s="274" t="s">
        <v>2029</v>
      </c>
      <c r="DO112" s="274" t="s">
        <v>2678</v>
      </c>
      <c r="DR112" s="278">
        <v>0</v>
      </c>
    </row>
    <row r="113" spans="1:122" x14ac:dyDescent="0.25">
      <c r="A113" s="283">
        <v>39115</v>
      </c>
      <c r="B113" s="274">
        <v>61048</v>
      </c>
      <c r="C113" s="274" t="s">
        <v>1393</v>
      </c>
      <c r="D113" s="279">
        <v>28491</v>
      </c>
      <c r="E113" s="274" t="s">
        <v>2662</v>
      </c>
      <c r="F113" s="274" t="s">
        <v>2663</v>
      </c>
      <c r="G113" s="274">
        <v>50559</v>
      </c>
      <c r="H113" s="274">
        <v>39115</v>
      </c>
      <c r="I113" s="274">
        <v>0</v>
      </c>
      <c r="J113" s="274" t="s">
        <v>2074</v>
      </c>
      <c r="K113" s="275">
        <v>0</v>
      </c>
      <c r="L113" s="274">
        <v>8125</v>
      </c>
      <c r="M113" s="274" t="s">
        <v>1635</v>
      </c>
      <c r="N113" s="275">
        <v>0</v>
      </c>
      <c r="R113" s="274" t="s">
        <v>2664</v>
      </c>
      <c r="T113" s="274" t="s">
        <v>2664</v>
      </c>
      <c r="U113" s="274" t="s">
        <v>2715</v>
      </c>
      <c r="Z113" s="274" t="s">
        <v>2666</v>
      </c>
      <c r="AA113" s="274" t="s">
        <v>2666</v>
      </c>
      <c r="AB113" s="274" t="s">
        <v>2666</v>
      </c>
      <c r="AE113" s="279">
        <v>37846</v>
      </c>
      <c r="AF113" s="275">
        <v>470</v>
      </c>
      <c r="AG113" s="275">
        <v>0</v>
      </c>
      <c r="AI113" s="274" t="s">
        <v>2716</v>
      </c>
      <c r="AJ113" s="274" t="s">
        <v>2717</v>
      </c>
      <c r="AK113" s="274" t="s">
        <v>2718</v>
      </c>
      <c r="AL113" s="274">
        <v>0</v>
      </c>
      <c r="AM113" s="275">
        <v>0</v>
      </c>
      <c r="AO113" s="274" t="s">
        <v>1392</v>
      </c>
      <c r="AQ113" s="275">
        <v>0</v>
      </c>
      <c r="AR113" s="275">
        <v>0</v>
      </c>
      <c r="AW113" s="277">
        <v>0</v>
      </c>
      <c r="AZ113" s="274" t="s">
        <v>2668</v>
      </c>
      <c r="BA113" s="274" t="s">
        <v>2669</v>
      </c>
      <c r="BD113" s="274" t="s">
        <v>2728</v>
      </c>
      <c r="BE113" s="274" t="s">
        <v>2671</v>
      </c>
      <c r="BF113" s="274" t="s">
        <v>2672</v>
      </c>
      <c r="BG113" s="274" t="s">
        <v>2694</v>
      </c>
      <c r="BL113" s="277">
        <v>0</v>
      </c>
      <c r="BQ113" s="274" t="s">
        <v>2666</v>
      </c>
      <c r="BR113" s="274" t="s">
        <v>2666</v>
      </c>
      <c r="BW113" s="274">
        <v>12912</v>
      </c>
      <c r="BX113" s="274" t="s">
        <v>3046</v>
      </c>
      <c r="CA113" s="274">
        <v>0</v>
      </c>
      <c r="CN113" s="274">
        <v>1</v>
      </c>
      <c r="CP113" s="274" t="s">
        <v>2713</v>
      </c>
      <c r="CT113" s="275">
        <v>0</v>
      </c>
      <c r="CV113" s="275">
        <v>0</v>
      </c>
      <c r="CW113" s="274" t="s">
        <v>2664</v>
      </c>
      <c r="CY113" s="274" t="s">
        <v>2662</v>
      </c>
      <c r="CZ113" s="274">
        <v>630596</v>
      </c>
      <c r="DA113" s="274">
        <v>6178945</v>
      </c>
      <c r="DC113" s="275">
        <v>0</v>
      </c>
      <c r="DG113" s="274">
        <v>0</v>
      </c>
      <c r="DI113" s="274">
        <v>0</v>
      </c>
      <c r="DJ113" s="274" t="s">
        <v>2664</v>
      </c>
      <c r="DK113" s="279">
        <v>37846</v>
      </c>
      <c r="DL113" s="279">
        <v>39577</v>
      </c>
      <c r="DN113" s="274" t="s">
        <v>2029</v>
      </c>
      <c r="DO113" s="274" t="s">
        <v>2678</v>
      </c>
      <c r="DR113" s="278">
        <v>0</v>
      </c>
    </row>
    <row r="114" spans="1:122" x14ac:dyDescent="0.25">
      <c r="A114" s="283">
        <v>11762</v>
      </c>
      <c r="B114" s="274">
        <v>68415</v>
      </c>
      <c r="C114" s="274" t="s">
        <v>1395</v>
      </c>
      <c r="D114" s="279">
        <v>18264</v>
      </c>
      <c r="E114" s="274" t="s">
        <v>2662</v>
      </c>
      <c r="F114" s="274" t="s">
        <v>2663</v>
      </c>
      <c r="G114" s="274">
        <v>50602</v>
      </c>
      <c r="H114" s="274">
        <v>11762</v>
      </c>
      <c r="I114" s="274">
        <v>0</v>
      </c>
      <c r="J114" s="274" t="s">
        <v>2074</v>
      </c>
      <c r="K114" s="275">
        <v>0</v>
      </c>
      <c r="L114" s="274">
        <v>8150</v>
      </c>
      <c r="M114" s="274" t="s">
        <v>1449</v>
      </c>
      <c r="N114" s="275">
        <v>0</v>
      </c>
      <c r="P114" s="274" t="s">
        <v>1969</v>
      </c>
      <c r="R114" s="274" t="s">
        <v>2664</v>
      </c>
      <c r="T114" s="274" t="s">
        <v>2757</v>
      </c>
      <c r="U114" s="274" t="s">
        <v>1973</v>
      </c>
      <c r="Z114" s="274" t="s">
        <v>2666</v>
      </c>
      <c r="AA114" s="274" t="s">
        <v>2666</v>
      </c>
      <c r="AB114" s="274" t="s">
        <v>2666</v>
      </c>
      <c r="AE114" s="279">
        <v>37846</v>
      </c>
      <c r="AF114" s="275">
        <v>14</v>
      </c>
      <c r="AG114" s="275">
        <v>0</v>
      </c>
      <c r="AI114" s="274" t="s">
        <v>2716</v>
      </c>
      <c r="AJ114" s="274" t="s">
        <v>2664</v>
      </c>
      <c r="AK114" s="274" t="s">
        <v>8</v>
      </c>
      <c r="AL114" s="274">
        <v>0</v>
      </c>
      <c r="AM114" s="275">
        <v>0</v>
      </c>
      <c r="AP114" s="274" t="s">
        <v>1968</v>
      </c>
      <c r="AQ114" s="275">
        <v>0</v>
      </c>
      <c r="AR114" s="275">
        <v>0</v>
      </c>
      <c r="AS114" s="274" t="s">
        <v>1968</v>
      </c>
      <c r="AW114" s="277">
        <v>0</v>
      </c>
      <c r="AZ114" s="274" t="s">
        <v>2668</v>
      </c>
      <c r="BA114" s="274" t="s">
        <v>2669</v>
      </c>
      <c r="BD114" s="274" t="s">
        <v>2692</v>
      </c>
      <c r="BE114" s="274" t="s">
        <v>2754</v>
      </c>
      <c r="BF114" s="274" t="s">
        <v>2672</v>
      </c>
      <c r="BG114" s="274" t="s">
        <v>2694</v>
      </c>
      <c r="BH114" s="274" t="s">
        <v>1968</v>
      </c>
      <c r="BL114" s="277">
        <v>0</v>
      </c>
      <c r="BQ114" s="274" t="s">
        <v>2666</v>
      </c>
      <c r="BR114" s="274" t="s">
        <v>2666</v>
      </c>
      <c r="BW114" s="274">
        <v>28890</v>
      </c>
      <c r="BX114" s="274" t="s">
        <v>3047</v>
      </c>
      <c r="BY114" s="274" t="s">
        <v>1968</v>
      </c>
      <c r="CA114" s="274">
        <v>0</v>
      </c>
      <c r="CC114" s="274" t="s">
        <v>1968</v>
      </c>
      <c r="CE114" s="274" t="s">
        <v>1968</v>
      </c>
      <c r="CF114" s="274" t="s">
        <v>2739</v>
      </c>
      <c r="CG114" s="274" t="s">
        <v>1968</v>
      </c>
      <c r="CI114" s="274" t="s">
        <v>1968</v>
      </c>
      <c r="CN114" s="274">
        <v>1</v>
      </c>
      <c r="CO114" s="274" t="s">
        <v>1968</v>
      </c>
      <c r="CP114" s="274" t="s">
        <v>2696</v>
      </c>
      <c r="CT114" s="275">
        <v>0</v>
      </c>
      <c r="CU114" s="274" t="s">
        <v>1968</v>
      </c>
      <c r="CV114" s="275">
        <v>0</v>
      </c>
      <c r="CY114" s="274" t="s">
        <v>2662</v>
      </c>
      <c r="CZ114" s="274">
        <v>646655</v>
      </c>
      <c r="DA114" s="274">
        <v>6180013</v>
      </c>
      <c r="DB114" s="274" t="s">
        <v>2666</v>
      </c>
      <c r="DC114" s="275">
        <v>0</v>
      </c>
      <c r="DG114" s="274">
        <v>0</v>
      </c>
      <c r="DI114" s="274">
        <v>0</v>
      </c>
      <c r="DJ114" s="274" t="s">
        <v>2677</v>
      </c>
      <c r="DK114" s="279">
        <v>37846</v>
      </c>
      <c r="DL114" s="279">
        <v>40548</v>
      </c>
      <c r="DN114" s="274" t="s">
        <v>2029</v>
      </c>
      <c r="DO114" s="274" t="s">
        <v>2689</v>
      </c>
      <c r="DR114" s="278">
        <v>0</v>
      </c>
    </row>
    <row r="115" spans="1:122" x14ac:dyDescent="0.25">
      <c r="A115" s="283">
        <v>80243</v>
      </c>
      <c r="B115" s="274">
        <v>68460</v>
      </c>
      <c r="C115" s="274" t="s">
        <v>1393</v>
      </c>
      <c r="D115" s="279">
        <v>33526</v>
      </c>
      <c r="E115" s="274" t="s">
        <v>2662</v>
      </c>
      <c r="F115" s="274" t="s">
        <v>2663</v>
      </c>
      <c r="G115" s="274">
        <v>79592</v>
      </c>
      <c r="H115" s="274">
        <v>80243</v>
      </c>
      <c r="I115" s="274">
        <v>0</v>
      </c>
      <c r="J115" s="274" t="s">
        <v>2074</v>
      </c>
      <c r="K115" s="275">
        <v>0</v>
      </c>
      <c r="L115" s="274">
        <v>8166</v>
      </c>
      <c r="M115" s="274" t="s">
        <v>3048</v>
      </c>
      <c r="N115" s="275">
        <v>0</v>
      </c>
      <c r="R115" s="274" t="s">
        <v>2664</v>
      </c>
      <c r="T115" s="274" t="s">
        <v>2665</v>
      </c>
      <c r="U115" s="274" t="s">
        <v>1967</v>
      </c>
      <c r="Z115" s="274" t="s">
        <v>2666</v>
      </c>
      <c r="AA115" s="274" t="s">
        <v>2666</v>
      </c>
      <c r="AB115" s="274" t="s">
        <v>2666</v>
      </c>
      <c r="AC115" s="274" t="s">
        <v>2710</v>
      </c>
      <c r="AE115" s="279">
        <v>37846</v>
      </c>
      <c r="AF115" s="275">
        <v>324</v>
      </c>
      <c r="AG115" s="275">
        <v>0</v>
      </c>
      <c r="AI115" s="274" t="s">
        <v>2773</v>
      </c>
      <c r="AJ115" s="274" t="s">
        <v>3049</v>
      </c>
      <c r="AK115" s="274" t="s">
        <v>3050</v>
      </c>
      <c r="AL115" s="274">
        <v>0</v>
      </c>
      <c r="AM115" s="275">
        <v>2340</v>
      </c>
      <c r="AP115" s="274" t="s">
        <v>1968</v>
      </c>
      <c r="AQ115" s="275">
        <v>0</v>
      </c>
      <c r="AR115" s="275">
        <v>0</v>
      </c>
      <c r="AS115" s="274" t="s">
        <v>1968</v>
      </c>
      <c r="AW115" s="277">
        <v>0</v>
      </c>
      <c r="AZ115" s="274" t="s">
        <v>2668</v>
      </c>
      <c r="BA115" s="274" t="s">
        <v>2669</v>
      </c>
      <c r="BD115" s="274" t="s">
        <v>2781</v>
      </c>
      <c r="BE115" s="274" t="s">
        <v>2955</v>
      </c>
      <c r="BF115" s="274" t="s">
        <v>2720</v>
      </c>
      <c r="BG115" s="274" t="s">
        <v>2666</v>
      </c>
      <c r="BH115" s="274" t="s">
        <v>1968</v>
      </c>
      <c r="BL115" s="277">
        <v>0</v>
      </c>
      <c r="BQ115" s="274" t="s">
        <v>2666</v>
      </c>
      <c r="BR115" s="274" t="s">
        <v>2666</v>
      </c>
      <c r="BW115" s="274">
        <v>31404</v>
      </c>
      <c r="BX115" s="274" t="s">
        <v>3051</v>
      </c>
      <c r="BY115" s="274" t="s">
        <v>1968</v>
      </c>
      <c r="CA115" s="274">
        <v>4912951</v>
      </c>
      <c r="CC115" s="274" t="s">
        <v>1968</v>
      </c>
      <c r="CE115" s="274" t="s">
        <v>1968</v>
      </c>
      <c r="CF115" s="274" t="s">
        <v>2749</v>
      </c>
      <c r="CG115" s="274" t="s">
        <v>1968</v>
      </c>
      <c r="CI115" s="274" t="s">
        <v>1968</v>
      </c>
      <c r="CK115" s="274" t="s">
        <v>2666</v>
      </c>
      <c r="CN115" s="274">
        <v>1</v>
      </c>
      <c r="CO115" s="274" t="s">
        <v>1968</v>
      </c>
      <c r="CP115" s="274" t="s">
        <v>3052</v>
      </c>
      <c r="CT115" s="275">
        <v>0</v>
      </c>
      <c r="CU115" s="274" t="s">
        <v>1969</v>
      </c>
      <c r="CV115" s="275">
        <v>0</v>
      </c>
      <c r="CW115" s="274" t="s">
        <v>2714</v>
      </c>
      <c r="CY115" s="274" t="s">
        <v>2662</v>
      </c>
      <c r="CZ115" s="274">
        <v>651056</v>
      </c>
      <c r="DA115" s="274">
        <v>6177812</v>
      </c>
      <c r="DB115" s="274" t="s">
        <v>2666</v>
      </c>
      <c r="DC115" s="275">
        <v>75</v>
      </c>
      <c r="DG115" s="274">
        <v>0</v>
      </c>
      <c r="DI115" s="274">
        <v>0</v>
      </c>
      <c r="DJ115" s="274" t="s">
        <v>2664</v>
      </c>
      <c r="DK115" s="279">
        <v>37846</v>
      </c>
      <c r="DL115" s="279">
        <v>39576</v>
      </c>
      <c r="DN115" s="274" t="s">
        <v>2029</v>
      </c>
      <c r="DO115" s="274" t="s">
        <v>2678</v>
      </c>
      <c r="DP115" s="274" t="s">
        <v>2679</v>
      </c>
      <c r="DQ115" s="274" t="s">
        <v>2680</v>
      </c>
      <c r="DR115" s="278">
        <v>18</v>
      </c>
    </row>
    <row r="116" spans="1:122" x14ac:dyDescent="0.25">
      <c r="A116" s="283">
        <v>21225</v>
      </c>
      <c r="B116" s="274">
        <v>69876</v>
      </c>
      <c r="C116" s="274" t="s">
        <v>1393</v>
      </c>
      <c r="D116" s="279">
        <v>24838</v>
      </c>
      <c r="E116" s="274" t="s">
        <v>2662</v>
      </c>
      <c r="F116" s="274" t="s">
        <v>2663</v>
      </c>
      <c r="G116" s="274">
        <v>50608</v>
      </c>
      <c r="H116" s="274">
        <v>21225</v>
      </c>
      <c r="I116" s="274">
        <v>0</v>
      </c>
      <c r="J116" s="274" t="s">
        <v>2074</v>
      </c>
      <c r="K116" s="275">
        <v>0</v>
      </c>
      <c r="L116" s="274">
        <v>8153</v>
      </c>
      <c r="M116" s="274" t="s">
        <v>1496</v>
      </c>
      <c r="N116" s="275">
        <v>0</v>
      </c>
      <c r="R116" s="274" t="s">
        <v>2664</v>
      </c>
      <c r="T116" s="274" t="s">
        <v>2665</v>
      </c>
      <c r="U116" s="274" t="s">
        <v>1967</v>
      </c>
      <c r="Z116" s="274" t="s">
        <v>2666</v>
      </c>
      <c r="AA116" s="274" t="s">
        <v>2666</v>
      </c>
      <c r="AB116" s="274" t="s">
        <v>2666</v>
      </c>
      <c r="AE116" s="279">
        <v>37846</v>
      </c>
      <c r="AF116" s="275">
        <v>60</v>
      </c>
      <c r="AG116" s="275">
        <v>0</v>
      </c>
      <c r="AI116" s="274" t="s">
        <v>2716</v>
      </c>
      <c r="AJ116" s="274" t="s">
        <v>2717</v>
      </c>
      <c r="AK116" s="274" t="s">
        <v>2718</v>
      </c>
      <c r="AL116" s="274">
        <v>0</v>
      </c>
      <c r="AM116" s="275">
        <v>0</v>
      </c>
      <c r="AQ116" s="275">
        <v>0</v>
      </c>
      <c r="AR116" s="275">
        <v>0</v>
      </c>
      <c r="AW116" s="277">
        <v>0</v>
      </c>
      <c r="AZ116" s="274" t="s">
        <v>2668</v>
      </c>
      <c r="BA116" s="274" t="s">
        <v>2669</v>
      </c>
      <c r="BD116" s="274" t="s">
        <v>2692</v>
      </c>
      <c r="BE116" s="274" t="s">
        <v>2725</v>
      </c>
      <c r="BF116" s="274" t="s">
        <v>2672</v>
      </c>
      <c r="BG116" s="274" t="s">
        <v>2703</v>
      </c>
      <c r="BL116" s="277">
        <v>0</v>
      </c>
      <c r="BQ116" s="274" t="s">
        <v>2666</v>
      </c>
      <c r="BR116" s="274" t="s">
        <v>2666</v>
      </c>
      <c r="BW116" s="274">
        <v>59130</v>
      </c>
      <c r="BX116" s="274" t="s">
        <v>3053</v>
      </c>
      <c r="CA116" s="274">
        <v>0</v>
      </c>
      <c r="CF116" s="274" t="s">
        <v>2739</v>
      </c>
      <c r="CN116" s="274">
        <v>2</v>
      </c>
      <c r="CT116" s="275">
        <v>0</v>
      </c>
      <c r="CV116" s="275">
        <v>0</v>
      </c>
      <c r="CW116" s="274" t="s">
        <v>2664</v>
      </c>
      <c r="CY116" s="274" t="s">
        <v>2662</v>
      </c>
      <c r="CZ116" s="274">
        <v>641643</v>
      </c>
      <c r="DA116" s="274">
        <v>6182752</v>
      </c>
      <c r="DC116" s="275">
        <v>11</v>
      </c>
      <c r="DG116" s="274">
        <v>0</v>
      </c>
      <c r="DI116" s="274">
        <v>0</v>
      </c>
      <c r="DJ116" s="274" t="s">
        <v>2664</v>
      </c>
      <c r="DK116" s="279">
        <v>37846</v>
      </c>
      <c r="DL116" s="279">
        <v>39577</v>
      </c>
      <c r="DN116" s="274" t="s">
        <v>2029</v>
      </c>
      <c r="DO116" s="274" t="s">
        <v>2678</v>
      </c>
      <c r="DR116" s="278">
        <v>0</v>
      </c>
    </row>
    <row r="117" spans="1:122" x14ac:dyDescent="0.25">
      <c r="A117" s="283">
        <v>17925</v>
      </c>
      <c r="B117" s="274">
        <v>69878</v>
      </c>
      <c r="C117" s="274" t="s">
        <v>1393</v>
      </c>
      <c r="D117" s="279">
        <v>23012</v>
      </c>
      <c r="E117" s="274" t="s">
        <v>2662</v>
      </c>
      <c r="F117" s="274" t="s">
        <v>2663</v>
      </c>
      <c r="G117" s="274">
        <v>50521</v>
      </c>
      <c r="H117" s="274">
        <v>17925</v>
      </c>
      <c r="I117" s="274">
        <v>0</v>
      </c>
      <c r="J117" s="274" t="s">
        <v>2074</v>
      </c>
      <c r="K117" s="275">
        <v>0</v>
      </c>
      <c r="L117" s="274">
        <v>8035</v>
      </c>
      <c r="M117" s="274" t="s">
        <v>1499</v>
      </c>
      <c r="N117" s="275">
        <v>0</v>
      </c>
      <c r="P117" s="274" t="s">
        <v>1969</v>
      </c>
      <c r="R117" s="274" t="s">
        <v>2664</v>
      </c>
      <c r="T117" s="274" t="s">
        <v>2665</v>
      </c>
      <c r="U117" s="274" t="s">
        <v>1967</v>
      </c>
      <c r="Z117" s="274" t="s">
        <v>2666</v>
      </c>
      <c r="AA117" s="274" t="s">
        <v>2666</v>
      </c>
      <c r="AB117" s="274" t="s">
        <v>2666</v>
      </c>
      <c r="AE117" s="279">
        <v>37846</v>
      </c>
      <c r="AF117" s="275">
        <v>248</v>
      </c>
      <c r="AG117" s="275">
        <v>0</v>
      </c>
      <c r="AI117" s="274" t="s">
        <v>3054</v>
      </c>
      <c r="AJ117" s="274" t="s">
        <v>2664</v>
      </c>
      <c r="AK117" s="274" t="s">
        <v>8</v>
      </c>
      <c r="AL117" s="274">
        <v>0</v>
      </c>
      <c r="AM117" s="275">
        <v>0</v>
      </c>
      <c r="AP117" s="274" t="s">
        <v>1968</v>
      </c>
      <c r="AQ117" s="275">
        <v>0</v>
      </c>
      <c r="AR117" s="275">
        <v>0</v>
      </c>
      <c r="AS117" s="274" t="s">
        <v>1968</v>
      </c>
      <c r="AW117" s="277">
        <v>0</v>
      </c>
      <c r="AZ117" s="274" t="s">
        <v>2668</v>
      </c>
      <c r="BA117" s="274" t="s">
        <v>2669</v>
      </c>
      <c r="BC117" s="274" t="s">
        <v>3055</v>
      </c>
      <c r="BE117" s="274" t="s">
        <v>2684</v>
      </c>
      <c r="BF117" s="274" t="s">
        <v>2752</v>
      </c>
      <c r="BG117" s="274" t="s">
        <v>2694</v>
      </c>
      <c r="BH117" s="274" t="s">
        <v>1968</v>
      </c>
      <c r="BL117" s="277">
        <v>0</v>
      </c>
      <c r="BM117" s="274" t="s">
        <v>2834</v>
      </c>
      <c r="BQ117" s="274" t="s">
        <v>2666</v>
      </c>
      <c r="BR117" s="274" t="s">
        <v>2666</v>
      </c>
      <c r="BW117" s="274">
        <v>46202</v>
      </c>
      <c r="BX117" s="274" t="s">
        <v>3056</v>
      </c>
      <c r="BY117" s="274" t="s">
        <v>1968</v>
      </c>
      <c r="CA117" s="274">
        <v>0</v>
      </c>
      <c r="CC117" s="274" t="s">
        <v>1968</v>
      </c>
      <c r="CE117" s="274" t="s">
        <v>1968</v>
      </c>
      <c r="CG117" s="274" t="s">
        <v>1968</v>
      </c>
      <c r="CI117" s="274" t="s">
        <v>1968</v>
      </c>
      <c r="CN117" s="274">
        <v>2</v>
      </c>
      <c r="CO117" s="274" t="s">
        <v>1968</v>
      </c>
      <c r="CT117" s="275">
        <v>0</v>
      </c>
      <c r="CU117" s="274" t="s">
        <v>1968</v>
      </c>
      <c r="CV117" s="275">
        <v>0</v>
      </c>
      <c r="CY117" s="274" t="s">
        <v>2662</v>
      </c>
      <c r="CZ117" s="274">
        <v>687530</v>
      </c>
      <c r="DA117" s="274">
        <v>6155622</v>
      </c>
      <c r="DB117" s="274" t="s">
        <v>2666</v>
      </c>
      <c r="DC117" s="275">
        <v>1</v>
      </c>
      <c r="DG117" s="274">
        <v>0</v>
      </c>
      <c r="DI117" s="274">
        <v>0</v>
      </c>
      <c r="DJ117" s="274" t="s">
        <v>2664</v>
      </c>
      <c r="DK117" s="279">
        <v>37846</v>
      </c>
      <c r="DL117" s="279">
        <v>40569</v>
      </c>
      <c r="DN117" s="274" t="s">
        <v>2029</v>
      </c>
      <c r="DO117" s="274" t="s">
        <v>2689</v>
      </c>
      <c r="DR117" s="278">
        <v>0</v>
      </c>
    </row>
    <row r="118" spans="1:122" x14ac:dyDescent="0.25">
      <c r="A118" s="283">
        <v>11891</v>
      </c>
      <c r="B118" s="274">
        <v>73723</v>
      </c>
      <c r="C118" s="274" t="s">
        <v>1393</v>
      </c>
      <c r="D118" s="279">
        <v>18264</v>
      </c>
      <c r="E118" s="274" t="s">
        <v>2662</v>
      </c>
      <c r="F118" s="274" t="s">
        <v>2663</v>
      </c>
      <c r="G118" s="274">
        <v>50614</v>
      </c>
      <c r="H118" s="274">
        <v>11891</v>
      </c>
      <c r="I118" s="274">
        <v>0</v>
      </c>
      <c r="J118" s="274" t="s">
        <v>2074</v>
      </c>
      <c r="K118" s="275">
        <v>0</v>
      </c>
      <c r="L118" s="274">
        <v>8157</v>
      </c>
      <c r="M118" s="274" t="s">
        <v>1421</v>
      </c>
      <c r="N118" s="275">
        <v>0</v>
      </c>
      <c r="R118" s="274" t="s">
        <v>2664</v>
      </c>
      <c r="T118" s="274" t="s">
        <v>2757</v>
      </c>
      <c r="U118" s="274" t="s">
        <v>1973</v>
      </c>
      <c r="Z118" s="274" t="s">
        <v>2666</v>
      </c>
      <c r="AA118" s="274" t="s">
        <v>2666</v>
      </c>
      <c r="AB118" s="274" t="s">
        <v>2666</v>
      </c>
      <c r="AE118" s="279">
        <v>37846</v>
      </c>
      <c r="AF118" s="275">
        <v>27</v>
      </c>
      <c r="AG118" s="275">
        <v>0</v>
      </c>
      <c r="AI118" s="274" t="s">
        <v>2716</v>
      </c>
      <c r="AJ118" s="274" t="s">
        <v>2664</v>
      </c>
      <c r="AK118" s="274" t="s">
        <v>8</v>
      </c>
      <c r="AL118" s="274">
        <v>0</v>
      </c>
      <c r="AM118" s="275">
        <v>0</v>
      </c>
      <c r="AQ118" s="275">
        <v>0</v>
      </c>
      <c r="AR118" s="275">
        <v>0</v>
      </c>
      <c r="AW118" s="277">
        <v>0</v>
      </c>
      <c r="AZ118" s="274" t="s">
        <v>2668</v>
      </c>
      <c r="BA118" s="274" t="s">
        <v>2669</v>
      </c>
      <c r="BD118" s="274" t="s">
        <v>2692</v>
      </c>
      <c r="BE118" s="274" t="s">
        <v>2824</v>
      </c>
      <c r="BF118" s="274" t="s">
        <v>2672</v>
      </c>
      <c r="BG118" s="274" t="s">
        <v>2694</v>
      </c>
      <c r="BL118" s="277">
        <v>0</v>
      </c>
      <c r="BQ118" s="274" t="s">
        <v>2666</v>
      </c>
      <c r="BR118" s="274" t="s">
        <v>2666</v>
      </c>
      <c r="BW118" s="274">
        <v>39758</v>
      </c>
      <c r="BX118" s="274" t="s">
        <v>3057</v>
      </c>
      <c r="CA118" s="274">
        <v>0</v>
      </c>
      <c r="CN118" s="274">
        <v>1</v>
      </c>
      <c r="CT118" s="275">
        <v>0</v>
      </c>
      <c r="CV118" s="275">
        <v>0</v>
      </c>
      <c r="CW118" s="274" t="s">
        <v>2664</v>
      </c>
      <c r="CY118" s="274" t="s">
        <v>2662</v>
      </c>
      <c r="CZ118" s="274">
        <v>643350</v>
      </c>
      <c r="DA118" s="274">
        <v>6184085</v>
      </c>
      <c r="DC118" s="275">
        <v>0</v>
      </c>
      <c r="DG118" s="274">
        <v>0</v>
      </c>
      <c r="DI118" s="274">
        <v>0</v>
      </c>
      <c r="DJ118" s="274" t="s">
        <v>2664</v>
      </c>
      <c r="DK118" s="279">
        <v>37846</v>
      </c>
      <c r="DL118" s="279">
        <v>39577</v>
      </c>
      <c r="DN118" s="274" t="s">
        <v>2029</v>
      </c>
      <c r="DO118" s="274" t="s">
        <v>2678</v>
      </c>
      <c r="DR118" s="278">
        <v>0</v>
      </c>
    </row>
    <row r="119" spans="1:122" x14ac:dyDescent="0.25">
      <c r="A119" s="283">
        <v>81622</v>
      </c>
      <c r="B119" s="274">
        <v>75815</v>
      </c>
      <c r="C119" s="274" t="s">
        <v>1395</v>
      </c>
      <c r="D119" s="279">
        <v>36375</v>
      </c>
      <c r="E119" s="274" t="s">
        <v>2843</v>
      </c>
      <c r="F119" s="274" t="s">
        <v>2663</v>
      </c>
      <c r="G119" s="274">
        <v>80952</v>
      </c>
      <c r="H119" s="274">
        <v>81622</v>
      </c>
      <c r="I119" s="274">
        <v>0</v>
      </c>
      <c r="J119" s="274" t="s">
        <v>2074</v>
      </c>
      <c r="K119" s="275">
        <v>0</v>
      </c>
      <c r="L119" s="274">
        <v>8326</v>
      </c>
      <c r="M119" s="274" t="s">
        <v>1717</v>
      </c>
      <c r="N119" s="275">
        <v>0</v>
      </c>
      <c r="R119" s="274" t="s">
        <v>2664</v>
      </c>
      <c r="T119" s="274" t="s">
        <v>2665</v>
      </c>
      <c r="U119" s="274" t="s">
        <v>1967</v>
      </c>
      <c r="Z119" s="274" t="s">
        <v>2666</v>
      </c>
      <c r="AA119" s="274" t="s">
        <v>2666</v>
      </c>
      <c r="AB119" s="274" t="s">
        <v>2666</v>
      </c>
      <c r="AE119" s="279">
        <v>37846</v>
      </c>
      <c r="AF119" s="275">
        <v>100</v>
      </c>
      <c r="AG119" s="275">
        <v>0</v>
      </c>
      <c r="AI119" s="274" t="s">
        <v>2773</v>
      </c>
      <c r="AJ119" s="274" t="s">
        <v>3058</v>
      </c>
      <c r="AK119" s="274" t="s">
        <v>3059</v>
      </c>
      <c r="AL119" s="274">
        <v>0</v>
      </c>
      <c r="AM119" s="275">
        <v>0</v>
      </c>
      <c r="AP119" s="274" t="s">
        <v>1968</v>
      </c>
      <c r="AQ119" s="275">
        <v>0</v>
      </c>
      <c r="AR119" s="275">
        <v>0</v>
      </c>
      <c r="AS119" s="274" t="s">
        <v>1968</v>
      </c>
      <c r="AW119" s="277">
        <v>0</v>
      </c>
      <c r="AX119" s="274" t="s">
        <v>3060</v>
      </c>
      <c r="AZ119" s="274" t="s">
        <v>2668</v>
      </c>
      <c r="BA119" s="274" t="s">
        <v>2669</v>
      </c>
      <c r="BD119" s="274" t="s">
        <v>2781</v>
      </c>
      <c r="BE119" s="274" t="s">
        <v>2719</v>
      </c>
      <c r="BF119" s="274" t="s">
        <v>2774</v>
      </c>
      <c r="BG119" s="274" t="s">
        <v>2682</v>
      </c>
      <c r="BH119" s="274" t="s">
        <v>1968</v>
      </c>
      <c r="BL119" s="277">
        <v>0</v>
      </c>
      <c r="BQ119" s="274" t="s">
        <v>2666</v>
      </c>
      <c r="BR119" s="274" t="s">
        <v>2666</v>
      </c>
      <c r="BW119" s="274">
        <v>51511</v>
      </c>
      <c r="BX119" s="274" t="s">
        <v>3061</v>
      </c>
      <c r="BY119" s="274" t="s">
        <v>1968</v>
      </c>
      <c r="CA119" s="274">
        <v>0</v>
      </c>
      <c r="CC119" s="274" t="s">
        <v>1968</v>
      </c>
      <c r="CE119" s="274" t="s">
        <v>1968</v>
      </c>
      <c r="CG119" s="274" t="s">
        <v>1968</v>
      </c>
      <c r="CI119" s="274" t="s">
        <v>1968</v>
      </c>
      <c r="CK119" s="274" t="s">
        <v>2666</v>
      </c>
      <c r="CN119" s="274">
        <v>1</v>
      </c>
      <c r="CO119" s="274" t="s">
        <v>1968</v>
      </c>
      <c r="CP119" s="274" t="s">
        <v>3062</v>
      </c>
      <c r="CS119" s="274" t="s">
        <v>3063</v>
      </c>
      <c r="CT119" s="275">
        <v>0</v>
      </c>
      <c r="CU119" s="274" t="s">
        <v>1968</v>
      </c>
      <c r="CV119" s="275">
        <v>0</v>
      </c>
      <c r="CY119" s="274" t="s">
        <v>2843</v>
      </c>
      <c r="CZ119" s="274">
        <v>655586</v>
      </c>
      <c r="DA119" s="274">
        <v>6205942</v>
      </c>
      <c r="DB119" s="274" t="s">
        <v>2666</v>
      </c>
      <c r="DC119" s="275">
        <v>75</v>
      </c>
      <c r="DG119" s="274">
        <v>0</v>
      </c>
      <c r="DI119" s="274">
        <v>0</v>
      </c>
      <c r="DJ119" s="274" t="s">
        <v>2677</v>
      </c>
      <c r="DK119" s="279">
        <v>37846</v>
      </c>
      <c r="DL119" s="279">
        <v>41352</v>
      </c>
      <c r="DN119" s="274" t="s">
        <v>2029</v>
      </c>
      <c r="DO119" s="274" t="s">
        <v>2689</v>
      </c>
      <c r="DP119" s="274" t="s">
        <v>2733</v>
      </c>
      <c r="DQ119" s="274" t="s">
        <v>2734</v>
      </c>
      <c r="DR119" s="278">
        <v>15</v>
      </c>
    </row>
    <row r="120" spans="1:122" x14ac:dyDescent="0.25">
      <c r="A120" s="283">
        <v>36501</v>
      </c>
      <c r="B120" s="274">
        <v>77292</v>
      </c>
      <c r="C120" s="274" t="s">
        <v>1393</v>
      </c>
      <c r="D120" s="279">
        <v>28126</v>
      </c>
      <c r="E120" s="274" t="s">
        <v>2662</v>
      </c>
      <c r="F120" s="274" t="s">
        <v>2663</v>
      </c>
      <c r="G120" s="274">
        <v>50854</v>
      </c>
      <c r="H120" s="274">
        <v>36501</v>
      </c>
      <c r="I120" s="274">
        <v>0</v>
      </c>
      <c r="J120" s="274" t="s">
        <v>2074</v>
      </c>
      <c r="K120" s="275">
        <v>0</v>
      </c>
      <c r="L120" s="274">
        <v>8380</v>
      </c>
      <c r="M120" s="274" t="s">
        <v>1593</v>
      </c>
      <c r="N120" s="275">
        <v>60</v>
      </c>
      <c r="R120" s="274" t="s">
        <v>2664</v>
      </c>
      <c r="T120" s="274" t="s">
        <v>2665</v>
      </c>
      <c r="U120" s="274" t="s">
        <v>1967</v>
      </c>
      <c r="Z120" s="274" t="s">
        <v>2666</v>
      </c>
      <c r="AA120" s="274" t="s">
        <v>2666</v>
      </c>
      <c r="AB120" s="274" t="s">
        <v>2666</v>
      </c>
      <c r="AE120" s="279">
        <v>37846</v>
      </c>
      <c r="AF120" s="275">
        <v>640</v>
      </c>
      <c r="AG120" s="275">
        <v>0</v>
      </c>
      <c r="AI120" s="274" t="s">
        <v>2724</v>
      </c>
      <c r="AJ120" s="274" t="s">
        <v>2717</v>
      </c>
      <c r="AK120" s="274" t="s">
        <v>2718</v>
      </c>
      <c r="AL120" s="274">
        <v>0</v>
      </c>
      <c r="AM120" s="275">
        <v>0</v>
      </c>
      <c r="AO120" s="274" t="s">
        <v>1392</v>
      </c>
      <c r="AQ120" s="275">
        <v>0</v>
      </c>
      <c r="AR120" s="275">
        <v>0</v>
      </c>
      <c r="AW120" s="277">
        <v>0</v>
      </c>
      <c r="AZ120" s="274" t="s">
        <v>2668</v>
      </c>
      <c r="BA120" s="274" t="s">
        <v>2669</v>
      </c>
      <c r="BG120" s="274" t="s">
        <v>2694</v>
      </c>
      <c r="BL120" s="277">
        <v>0</v>
      </c>
      <c r="BQ120" s="274" t="s">
        <v>2666</v>
      </c>
      <c r="BR120" s="274" t="s">
        <v>2666</v>
      </c>
      <c r="BW120" s="274">
        <v>24499</v>
      </c>
      <c r="BX120" s="274" t="s">
        <v>3064</v>
      </c>
      <c r="CA120" s="274">
        <v>0</v>
      </c>
      <c r="CN120" s="274">
        <v>1</v>
      </c>
      <c r="CS120" s="274" t="s">
        <v>3065</v>
      </c>
      <c r="CT120" s="275">
        <v>0</v>
      </c>
      <c r="CV120" s="275">
        <v>0</v>
      </c>
      <c r="CW120" s="274" t="s">
        <v>2664</v>
      </c>
      <c r="CY120" s="274" t="s">
        <v>2662</v>
      </c>
      <c r="CZ120" s="274">
        <v>676872</v>
      </c>
      <c r="DA120" s="274">
        <v>6216820</v>
      </c>
      <c r="DC120" s="275">
        <v>0</v>
      </c>
      <c r="DG120" s="274">
        <v>0</v>
      </c>
      <c r="DI120" s="274">
        <v>0</v>
      </c>
      <c r="DJ120" s="274" t="s">
        <v>2664</v>
      </c>
      <c r="DK120" s="279">
        <v>37846</v>
      </c>
      <c r="DL120" s="279">
        <v>39577</v>
      </c>
      <c r="DN120" s="274" t="s">
        <v>2029</v>
      </c>
      <c r="DO120" s="274" t="s">
        <v>2678</v>
      </c>
      <c r="DR120" s="278">
        <v>0</v>
      </c>
    </row>
    <row r="121" spans="1:122" x14ac:dyDescent="0.25">
      <c r="A121" s="283">
        <v>16926</v>
      </c>
      <c r="B121" s="274">
        <v>80276</v>
      </c>
      <c r="C121" s="274" t="s">
        <v>1393</v>
      </c>
      <c r="D121" s="279">
        <v>22282</v>
      </c>
      <c r="E121" s="274" t="s">
        <v>2662</v>
      </c>
      <c r="F121" s="274" t="s">
        <v>2663</v>
      </c>
      <c r="G121" s="274">
        <v>50704</v>
      </c>
      <c r="H121" s="274">
        <v>16926</v>
      </c>
      <c r="I121" s="274">
        <v>0</v>
      </c>
      <c r="J121" s="274" t="s">
        <v>1966</v>
      </c>
      <c r="K121" s="275">
        <v>0</v>
      </c>
      <c r="L121" s="274">
        <v>8256</v>
      </c>
      <c r="M121" s="274" t="s">
        <v>3066</v>
      </c>
      <c r="N121" s="275">
        <v>0</v>
      </c>
      <c r="R121" s="274" t="s">
        <v>2664</v>
      </c>
      <c r="T121" s="274" t="s">
        <v>2665</v>
      </c>
      <c r="U121" s="274" t="s">
        <v>1967</v>
      </c>
      <c r="Z121" s="274" t="s">
        <v>2666</v>
      </c>
      <c r="AA121" s="274" t="s">
        <v>2666</v>
      </c>
      <c r="AB121" s="274" t="s">
        <v>2666</v>
      </c>
      <c r="AE121" s="279">
        <v>37846</v>
      </c>
      <c r="AF121" s="275">
        <v>240</v>
      </c>
      <c r="AG121" s="275">
        <v>0</v>
      </c>
      <c r="AI121" s="274" t="s">
        <v>2716</v>
      </c>
      <c r="AJ121" s="274" t="s">
        <v>2750</v>
      </c>
      <c r="AK121" s="274" t="s">
        <v>2751</v>
      </c>
      <c r="AL121" s="274">
        <v>0</v>
      </c>
      <c r="AM121" s="275">
        <v>0</v>
      </c>
      <c r="AQ121" s="275">
        <v>0</v>
      </c>
      <c r="AR121" s="275">
        <v>0</v>
      </c>
      <c r="AW121" s="277">
        <v>0</v>
      </c>
      <c r="AZ121" s="274" t="s">
        <v>2668</v>
      </c>
      <c r="BA121" s="274" t="s">
        <v>2669</v>
      </c>
      <c r="BD121" s="274" t="s">
        <v>2692</v>
      </c>
      <c r="BE121" s="274" t="s">
        <v>2728</v>
      </c>
      <c r="BF121" s="274" t="s">
        <v>2763</v>
      </c>
      <c r="BL121" s="277">
        <v>0</v>
      </c>
      <c r="BQ121" s="274" t="s">
        <v>2666</v>
      </c>
      <c r="BR121" s="274" t="s">
        <v>2666</v>
      </c>
      <c r="BW121" s="274">
        <v>39841</v>
      </c>
      <c r="BX121" s="274" t="s">
        <v>3067</v>
      </c>
      <c r="CA121" s="274">
        <v>0</v>
      </c>
      <c r="CF121" s="274" t="s">
        <v>2749</v>
      </c>
      <c r="CN121" s="274">
        <v>1</v>
      </c>
      <c r="CT121" s="275">
        <v>0</v>
      </c>
      <c r="CV121" s="275">
        <v>0</v>
      </c>
      <c r="CW121" s="274" t="s">
        <v>2664</v>
      </c>
      <c r="CY121" s="274" t="s">
        <v>2662</v>
      </c>
      <c r="CZ121" s="274">
        <v>638183</v>
      </c>
      <c r="DA121" s="274">
        <v>6192919</v>
      </c>
      <c r="DC121" s="275">
        <v>45</v>
      </c>
      <c r="DG121" s="274">
        <v>0</v>
      </c>
      <c r="DI121" s="274">
        <v>0</v>
      </c>
      <c r="DJ121" s="274" t="s">
        <v>2664</v>
      </c>
      <c r="DK121" s="279">
        <v>37846</v>
      </c>
      <c r="DL121" s="279">
        <v>39577</v>
      </c>
      <c r="DN121" s="274" t="s">
        <v>2029</v>
      </c>
      <c r="DO121" s="274" t="s">
        <v>2678</v>
      </c>
      <c r="DR121" s="278">
        <v>0</v>
      </c>
    </row>
    <row r="122" spans="1:122" x14ac:dyDescent="0.25">
      <c r="A122" s="283">
        <v>29621</v>
      </c>
      <c r="B122" s="274">
        <v>80277</v>
      </c>
      <c r="C122" s="274" t="s">
        <v>1393</v>
      </c>
      <c r="D122" s="279">
        <v>27030</v>
      </c>
      <c r="E122" s="274" t="s">
        <v>2662</v>
      </c>
      <c r="F122" s="274" t="s">
        <v>2663</v>
      </c>
      <c r="G122" s="274">
        <v>50572</v>
      </c>
      <c r="H122" s="274">
        <v>29621</v>
      </c>
      <c r="I122" s="274">
        <v>0</v>
      </c>
      <c r="J122" s="274" t="s">
        <v>2074</v>
      </c>
      <c r="K122" s="275">
        <v>0</v>
      </c>
      <c r="L122" s="274">
        <v>8134</v>
      </c>
      <c r="M122" s="274" t="s">
        <v>1546</v>
      </c>
      <c r="N122" s="275">
        <v>0</v>
      </c>
      <c r="R122" s="274" t="s">
        <v>2664</v>
      </c>
      <c r="T122" s="274" t="s">
        <v>2664</v>
      </c>
      <c r="U122" s="274" t="s">
        <v>2715</v>
      </c>
      <c r="Z122" s="274" t="s">
        <v>2666</v>
      </c>
      <c r="AA122" s="274" t="s">
        <v>2666</v>
      </c>
      <c r="AB122" s="274" t="s">
        <v>2666</v>
      </c>
      <c r="AE122" s="279">
        <v>37846</v>
      </c>
      <c r="AF122" s="275">
        <v>165</v>
      </c>
      <c r="AG122" s="275">
        <v>0</v>
      </c>
      <c r="AI122" s="274" t="s">
        <v>2724</v>
      </c>
      <c r="AJ122" s="274" t="s">
        <v>2717</v>
      </c>
      <c r="AK122" s="274" t="s">
        <v>2718</v>
      </c>
      <c r="AL122" s="274">
        <v>0</v>
      </c>
      <c r="AM122" s="275">
        <v>0</v>
      </c>
      <c r="AQ122" s="275">
        <v>0</v>
      </c>
      <c r="AR122" s="275">
        <v>0</v>
      </c>
      <c r="AW122" s="277">
        <v>0</v>
      </c>
      <c r="AZ122" s="274" t="s">
        <v>2668</v>
      </c>
      <c r="BA122" s="274" t="s">
        <v>2669</v>
      </c>
      <c r="BD122" s="274" t="s">
        <v>2728</v>
      </c>
      <c r="BE122" s="274" t="s">
        <v>2728</v>
      </c>
      <c r="BF122" s="274" t="s">
        <v>2672</v>
      </c>
      <c r="BG122" s="274" t="s">
        <v>2703</v>
      </c>
      <c r="BL122" s="277">
        <v>0</v>
      </c>
      <c r="BQ122" s="274" t="s">
        <v>2666</v>
      </c>
      <c r="BR122" s="274" t="s">
        <v>2666</v>
      </c>
      <c r="BW122" s="274">
        <v>618</v>
      </c>
      <c r="BX122" s="274" t="s">
        <v>3068</v>
      </c>
      <c r="CA122" s="274">
        <v>0</v>
      </c>
      <c r="CF122" s="274" t="s">
        <v>2749</v>
      </c>
      <c r="CN122" s="274">
        <v>2</v>
      </c>
      <c r="CT122" s="275">
        <v>0</v>
      </c>
      <c r="CV122" s="275">
        <v>0</v>
      </c>
      <c r="CW122" s="274" t="s">
        <v>2664</v>
      </c>
      <c r="CY122" s="274" t="s">
        <v>2662</v>
      </c>
      <c r="CZ122" s="274">
        <v>629941</v>
      </c>
      <c r="DA122" s="274">
        <v>6182889</v>
      </c>
      <c r="DC122" s="275">
        <v>60</v>
      </c>
      <c r="DG122" s="274">
        <v>0</v>
      </c>
      <c r="DI122" s="274">
        <v>0</v>
      </c>
      <c r="DJ122" s="274" t="s">
        <v>2664</v>
      </c>
      <c r="DK122" s="279">
        <v>37846</v>
      </c>
      <c r="DL122" s="279">
        <v>39577</v>
      </c>
      <c r="DN122" s="274" t="s">
        <v>2029</v>
      </c>
      <c r="DO122" s="274" t="s">
        <v>2678</v>
      </c>
      <c r="DR122" s="278">
        <v>0</v>
      </c>
    </row>
    <row r="123" spans="1:122" x14ac:dyDescent="0.25">
      <c r="A123" s="283">
        <v>11972</v>
      </c>
      <c r="B123" s="274">
        <v>81130</v>
      </c>
      <c r="C123" s="274" t="s">
        <v>1395</v>
      </c>
      <c r="D123" s="279">
        <v>18264</v>
      </c>
      <c r="E123" s="274" t="s">
        <v>3003</v>
      </c>
      <c r="F123" s="274" t="s">
        <v>2663</v>
      </c>
      <c r="G123" s="274">
        <v>50689</v>
      </c>
      <c r="H123" s="274">
        <v>11972</v>
      </c>
      <c r="I123" s="274">
        <v>0</v>
      </c>
      <c r="J123" s="274" t="s">
        <v>2074</v>
      </c>
      <c r="K123" s="275">
        <v>0</v>
      </c>
      <c r="L123" s="274">
        <v>8240</v>
      </c>
      <c r="M123" s="274" t="s">
        <v>1485</v>
      </c>
      <c r="N123" s="275">
        <v>0</v>
      </c>
      <c r="R123" s="274" t="s">
        <v>2664</v>
      </c>
      <c r="T123" s="274" t="s">
        <v>2762</v>
      </c>
      <c r="U123" s="274" t="s">
        <v>1409</v>
      </c>
      <c r="Z123" s="274" t="s">
        <v>2666</v>
      </c>
      <c r="AA123" s="274" t="s">
        <v>2666</v>
      </c>
      <c r="AB123" s="274" t="s">
        <v>2666</v>
      </c>
      <c r="AE123" s="279">
        <v>37846</v>
      </c>
      <c r="AF123" s="275">
        <v>30</v>
      </c>
      <c r="AG123" s="275">
        <v>0</v>
      </c>
      <c r="AI123" s="274" t="s">
        <v>2716</v>
      </c>
      <c r="AJ123" s="274" t="s">
        <v>2664</v>
      </c>
      <c r="AK123" s="274" t="s">
        <v>8</v>
      </c>
      <c r="AL123" s="274">
        <v>0</v>
      </c>
      <c r="AM123" s="275">
        <v>0</v>
      </c>
      <c r="AQ123" s="275">
        <v>0</v>
      </c>
      <c r="AR123" s="275">
        <v>0</v>
      </c>
      <c r="AW123" s="277">
        <v>0</v>
      </c>
      <c r="AZ123" s="274" t="s">
        <v>2668</v>
      </c>
      <c r="BA123" s="274" t="s">
        <v>2669</v>
      </c>
      <c r="BD123" s="274" t="s">
        <v>2728</v>
      </c>
      <c r="BE123" s="274" t="s">
        <v>2685</v>
      </c>
      <c r="BF123" s="274" t="s">
        <v>2763</v>
      </c>
      <c r="BL123" s="277">
        <v>0</v>
      </c>
      <c r="BQ123" s="274" t="s">
        <v>2666</v>
      </c>
      <c r="BR123" s="274" t="s">
        <v>2666</v>
      </c>
      <c r="BW123" s="274">
        <v>2793</v>
      </c>
      <c r="BX123" s="274" t="s">
        <v>3069</v>
      </c>
      <c r="CA123" s="274">
        <v>0</v>
      </c>
      <c r="CN123" s="274">
        <v>1</v>
      </c>
      <c r="CT123" s="275">
        <v>0</v>
      </c>
      <c r="CV123" s="275">
        <v>0</v>
      </c>
      <c r="CW123" s="274" t="s">
        <v>2664</v>
      </c>
      <c r="CY123" s="274" t="s">
        <v>3003</v>
      </c>
      <c r="CZ123" s="274">
        <v>633962</v>
      </c>
      <c r="DA123" s="274">
        <v>6193493</v>
      </c>
      <c r="DC123" s="275">
        <v>0</v>
      </c>
      <c r="DG123" s="274">
        <v>0</v>
      </c>
      <c r="DI123" s="274">
        <v>0</v>
      </c>
      <c r="DJ123" s="274" t="s">
        <v>2677</v>
      </c>
      <c r="DK123" s="279">
        <v>37846</v>
      </c>
      <c r="DL123" s="279">
        <v>39577</v>
      </c>
      <c r="DN123" s="274" t="s">
        <v>2029</v>
      </c>
      <c r="DO123" s="274" t="s">
        <v>2678</v>
      </c>
      <c r="DR123" s="278">
        <v>0</v>
      </c>
    </row>
    <row r="124" spans="1:122" x14ac:dyDescent="0.25">
      <c r="A124" s="283">
        <v>89707</v>
      </c>
      <c r="B124" s="274">
        <v>86894</v>
      </c>
      <c r="C124" s="274" t="s">
        <v>1395</v>
      </c>
      <c r="D124" s="279">
        <v>38996</v>
      </c>
      <c r="E124" s="274" t="s">
        <v>2801</v>
      </c>
      <c r="F124" s="274" t="s">
        <v>2663</v>
      </c>
      <c r="G124" s="274">
        <v>90607</v>
      </c>
      <c r="H124" s="274">
        <v>89707</v>
      </c>
      <c r="I124" s="274">
        <v>0</v>
      </c>
      <c r="K124" s="275">
        <v>0</v>
      </c>
      <c r="L124" s="274">
        <v>9279</v>
      </c>
      <c r="M124" s="274" t="s">
        <v>1719</v>
      </c>
      <c r="N124" s="275">
        <v>0</v>
      </c>
      <c r="P124" s="274" t="s">
        <v>1968</v>
      </c>
      <c r="S124" s="279">
        <v>39016</v>
      </c>
      <c r="AC124" s="274" t="s">
        <v>3070</v>
      </c>
      <c r="AF124" s="275">
        <v>0</v>
      </c>
      <c r="AG124" s="275">
        <v>0</v>
      </c>
      <c r="AJ124" s="274" t="s">
        <v>3071</v>
      </c>
      <c r="AK124" s="274" t="s">
        <v>3072</v>
      </c>
      <c r="AL124" s="274">
        <v>0</v>
      </c>
      <c r="AM124" s="275">
        <v>2555</v>
      </c>
      <c r="AO124" s="274" t="s">
        <v>1725</v>
      </c>
      <c r="AP124" s="274" t="s">
        <v>1968</v>
      </c>
      <c r="AQ124" s="275">
        <v>0</v>
      </c>
      <c r="AR124" s="275">
        <v>0</v>
      </c>
      <c r="AS124" s="274" t="s">
        <v>1968</v>
      </c>
      <c r="AW124" s="277">
        <v>55.98395</v>
      </c>
      <c r="AZ124" s="274" t="s">
        <v>2668</v>
      </c>
      <c r="BA124" s="274" t="s">
        <v>2669</v>
      </c>
      <c r="BD124" s="274" t="s">
        <v>2781</v>
      </c>
      <c r="BE124" s="274" t="s">
        <v>3073</v>
      </c>
      <c r="BF124" s="274" t="s">
        <v>2729</v>
      </c>
      <c r="BH124" s="274" t="s">
        <v>1969</v>
      </c>
      <c r="BI124" s="274" t="s">
        <v>2803</v>
      </c>
      <c r="BL124" s="277">
        <v>120.649367</v>
      </c>
      <c r="BW124" s="274">
        <v>69822</v>
      </c>
      <c r="BX124" s="274" t="s">
        <v>3074</v>
      </c>
      <c r="BY124" s="274" t="s">
        <v>1968</v>
      </c>
      <c r="BZ124" s="274" t="s">
        <v>3075</v>
      </c>
      <c r="CA124" s="274">
        <v>0</v>
      </c>
      <c r="CC124" s="274" t="s">
        <v>1968</v>
      </c>
      <c r="CE124" s="274" t="s">
        <v>1968</v>
      </c>
      <c r="CG124" s="274" t="s">
        <v>1968</v>
      </c>
      <c r="CI124" s="274" t="s">
        <v>1968</v>
      </c>
      <c r="CN124" s="274">
        <v>1</v>
      </c>
      <c r="CO124" s="274" t="s">
        <v>1968</v>
      </c>
      <c r="CP124" s="274" t="s">
        <v>3062</v>
      </c>
      <c r="CS124" s="274" t="s">
        <v>2948</v>
      </c>
      <c r="CT124" s="275">
        <v>0</v>
      </c>
      <c r="CU124" s="274" t="s">
        <v>1968</v>
      </c>
      <c r="CV124" s="275">
        <v>0</v>
      </c>
      <c r="CW124" s="274" t="s">
        <v>2688</v>
      </c>
      <c r="CY124" s="274" t="s">
        <v>2801</v>
      </c>
      <c r="CZ124" s="274">
        <v>646649</v>
      </c>
      <c r="DA124" s="274">
        <v>6206788</v>
      </c>
      <c r="DB124" s="274" t="s">
        <v>2666</v>
      </c>
      <c r="DC124" s="275">
        <v>0</v>
      </c>
      <c r="DG124" s="274">
        <v>0</v>
      </c>
      <c r="DH124" s="274" t="s">
        <v>3076</v>
      </c>
      <c r="DI124" s="274">
        <v>0</v>
      </c>
      <c r="DJ124" s="274" t="s">
        <v>2677</v>
      </c>
      <c r="DK124" s="279">
        <v>39423</v>
      </c>
      <c r="DL124" s="279">
        <v>39485</v>
      </c>
      <c r="DN124" s="274" t="s">
        <v>2860</v>
      </c>
      <c r="DO124" s="274" t="s">
        <v>2689</v>
      </c>
      <c r="DR124" s="278">
        <v>0</v>
      </c>
    </row>
    <row r="125" spans="1:122" x14ac:dyDescent="0.25">
      <c r="A125" s="283">
        <v>92497</v>
      </c>
      <c r="B125" s="274">
        <v>89521</v>
      </c>
      <c r="C125" s="274" t="s">
        <v>1389</v>
      </c>
      <c r="E125" s="274" t="s">
        <v>2801</v>
      </c>
      <c r="F125" s="274" t="s">
        <v>2663</v>
      </c>
      <c r="G125" s="274">
        <v>93406</v>
      </c>
      <c r="H125" s="274">
        <v>92497</v>
      </c>
      <c r="I125" s="274">
        <v>0</v>
      </c>
      <c r="J125" s="274" t="s">
        <v>2074</v>
      </c>
      <c r="K125" s="275">
        <v>0</v>
      </c>
      <c r="L125" s="274">
        <v>8370</v>
      </c>
      <c r="M125" s="274" t="s">
        <v>1727</v>
      </c>
      <c r="N125" s="275">
        <v>0</v>
      </c>
      <c r="P125" s="274" t="s">
        <v>1969</v>
      </c>
      <c r="Q125" s="274" t="s">
        <v>3077</v>
      </c>
      <c r="AC125" s="274" t="s">
        <v>3078</v>
      </c>
      <c r="AE125" s="279">
        <v>39484</v>
      </c>
      <c r="AF125" s="275">
        <v>46</v>
      </c>
      <c r="AG125" s="275">
        <v>0</v>
      </c>
      <c r="AH125" s="274" t="s">
        <v>1728</v>
      </c>
      <c r="AL125" s="274">
        <v>0</v>
      </c>
      <c r="AM125" s="275">
        <v>2361</v>
      </c>
      <c r="AO125" s="274" t="s">
        <v>1729</v>
      </c>
      <c r="AP125" s="274" t="s">
        <v>1968</v>
      </c>
      <c r="AQ125" s="275">
        <v>0</v>
      </c>
      <c r="AR125" s="275">
        <v>0</v>
      </c>
      <c r="AS125" s="274" t="s">
        <v>1969</v>
      </c>
      <c r="AW125" s="277">
        <v>0</v>
      </c>
      <c r="AZ125" s="274" t="s">
        <v>2668</v>
      </c>
      <c r="BA125" s="274" t="s">
        <v>2669</v>
      </c>
      <c r="BD125" s="274" t="s">
        <v>2700</v>
      </c>
      <c r="BE125" s="274" t="s">
        <v>3079</v>
      </c>
      <c r="BF125" s="274" t="s">
        <v>2702</v>
      </c>
      <c r="BH125" s="274" t="s">
        <v>1969</v>
      </c>
      <c r="BI125" s="274" t="s">
        <v>2803</v>
      </c>
      <c r="BL125" s="277">
        <v>0</v>
      </c>
      <c r="BN125" s="274" t="s">
        <v>2933</v>
      </c>
      <c r="BW125" s="274">
        <v>72068</v>
      </c>
      <c r="BX125" s="274" t="s">
        <v>3080</v>
      </c>
      <c r="BY125" s="274" t="s">
        <v>1968</v>
      </c>
      <c r="BZ125" s="274" t="s">
        <v>2857</v>
      </c>
      <c r="CA125" s="274">
        <v>12360112</v>
      </c>
      <c r="CC125" s="274" t="s">
        <v>1968</v>
      </c>
      <c r="CE125" s="274" t="s">
        <v>1968</v>
      </c>
      <c r="CF125" s="274" t="s">
        <v>2722</v>
      </c>
      <c r="CG125" s="274" t="s">
        <v>1968</v>
      </c>
      <c r="CI125" s="274" t="s">
        <v>1968</v>
      </c>
      <c r="CN125" s="274">
        <v>2</v>
      </c>
      <c r="CO125" s="274" t="s">
        <v>1968</v>
      </c>
      <c r="CP125" s="274" t="s">
        <v>3081</v>
      </c>
      <c r="CS125" s="274" t="s">
        <v>3082</v>
      </c>
      <c r="CT125" s="275">
        <v>0</v>
      </c>
      <c r="CU125" s="274" t="s">
        <v>1968</v>
      </c>
      <c r="CV125" s="275">
        <v>0</v>
      </c>
      <c r="CW125" s="274" t="s">
        <v>2688</v>
      </c>
      <c r="CY125" s="274" t="s">
        <v>2801</v>
      </c>
      <c r="CZ125" s="274">
        <v>678321</v>
      </c>
      <c r="DA125" s="274">
        <v>6210350</v>
      </c>
      <c r="DB125" s="274" t="s">
        <v>2666</v>
      </c>
      <c r="DC125" s="275">
        <v>1</v>
      </c>
      <c r="DG125" s="274">
        <v>0</v>
      </c>
      <c r="DI125" s="274">
        <v>0</v>
      </c>
      <c r="DJ125" s="274" t="s">
        <v>3083</v>
      </c>
      <c r="DK125" s="279">
        <v>39484</v>
      </c>
      <c r="DL125" s="279">
        <v>41393</v>
      </c>
      <c r="DN125" s="274" t="s">
        <v>2860</v>
      </c>
      <c r="DO125" s="274" t="s">
        <v>2689</v>
      </c>
      <c r="DP125" s="274" t="s">
        <v>2679</v>
      </c>
      <c r="DQ125" s="274" t="s">
        <v>2680</v>
      </c>
      <c r="DR125" s="278">
        <v>6</v>
      </c>
    </row>
    <row r="126" spans="1:122" x14ac:dyDescent="0.25">
      <c r="A126" s="283">
        <v>95499</v>
      </c>
      <c r="B126" s="274">
        <v>92461</v>
      </c>
      <c r="C126" s="274" t="s">
        <v>1668</v>
      </c>
      <c r="D126" s="279">
        <v>40059</v>
      </c>
      <c r="E126" s="274" t="s">
        <v>2923</v>
      </c>
      <c r="F126" s="274" t="s">
        <v>2663</v>
      </c>
      <c r="G126" s="274">
        <v>96381</v>
      </c>
      <c r="H126" s="274">
        <v>95499</v>
      </c>
      <c r="I126" s="274">
        <v>0</v>
      </c>
      <c r="J126" s="274" t="s">
        <v>1966</v>
      </c>
      <c r="K126" s="275">
        <v>0</v>
      </c>
      <c r="L126" s="274">
        <v>11437</v>
      </c>
      <c r="M126" s="274" t="s">
        <v>1731</v>
      </c>
      <c r="N126" s="275">
        <v>152</v>
      </c>
      <c r="P126" s="274" t="s">
        <v>1968</v>
      </c>
      <c r="S126" s="279">
        <v>40075</v>
      </c>
      <c r="AC126" s="274" t="s">
        <v>3084</v>
      </c>
      <c r="AE126" s="279">
        <v>40122</v>
      </c>
      <c r="AF126" s="275">
        <v>500</v>
      </c>
      <c r="AG126" s="275">
        <v>0</v>
      </c>
      <c r="AJ126" s="274" t="s">
        <v>3085</v>
      </c>
      <c r="AK126" s="274" t="s">
        <v>3086</v>
      </c>
      <c r="AL126" s="274">
        <v>0</v>
      </c>
      <c r="AM126" s="275">
        <v>0</v>
      </c>
      <c r="AP126" s="274" t="s">
        <v>1968</v>
      </c>
      <c r="AQ126" s="275">
        <v>0</v>
      </c>
      <c r="AR126" s="275">
        <v>0</v>
      </c>
      <c r="AS126" s="274" t="s">
        <v>1968</v>
      </c>
      <c r="AW126" s="277">
        <v>0</v>
      </c>
      <c r="AX126" s="274" t="s">
        <v>2807</v>
      </c>
      <c r="AZ126" s="274" t="s">
        <v>2668</v>
      </c>
      <c r="BA126" s="274" t="s">
        <v>2669</v>
      </c>
      <c r="BD126" s="274" t="s">
        <v>2692</v>
      </c>
      <c r="BE126" s="274" t="s">
        <v>2992</v>
      </c>
      <c r="BF126" s="274" t="s">
        <v>2672</v>
      </c>
      <c r="BH126" s="274" t="s">
        <v>1969</v>
      </c>
      <c r="BI126" s="274" t="s">
        <v>2803</v>
      </c>
      <c r="BL126" s="277">
        <v>0</v>
      </c>
      <c r="BW126" s="274">
        <v>74823</v>
      </c>
      <c r="BX126" s="274" t="s">
        <v>3087</v>
      </c>
      <c r="BY126" s="274" t="s">
        <v>1968</v>
      </c>
      <c r="BZ126" s="274" t="s">
        <v>2857</v>
      </c>
      <c r="CA126" s="274">
        <v>0</v>
      </c>
      <c r="CB126" s="274" t="s">
        <v>3084</v>
      </c>
      <c r="CC126" s="274" t="s">
        <v>1968</v>
      </c>
      <c r="CE126" s="274" t="s">
        <v>1968</v>
      </c>
      <c r="CG126" s="274" t="s">
        <v>1968</v>
      </c>
      <c r="CI126" s="274" t="s">
        <v>1968</v>
      </c>
      <c r="CN126" s="274">
        <v>0</v>
      </c>
      <c r="CO126" s="274" t="s">
        <v>1968</v>
      </c>
      <c r="CT126" s="275">
        <v>155</v>
      </c>
      <c r="CU126" s="274" t="s">
        <v>1969</v>
      </c>
      <c r="CV126" s="275">
        <v>1.25</v>
      </c>
      <c r="CW126" s="274" t="s">
        <v>2714</v>
      </c>
      <c r="CY126" s="274" t="s">
        <v>2923</v>
      </c>
      <c r="CZ126" s="274">
        <v>639999</v>
      </c>
      <c r="DA126" s="274">
        <v>6185534</v>
      </c>
      <c r="DB126" s="274" t="s">
        <v>2666</v>
      </c>
      <c r="DC126" s="275">
        <v>141.9</v>
      </c>
      <c r="DG126" s="274">
        <v>27730</v>
      </c>
      <c r="DH126" s="274" t="s">
        <v>3076</v>
      </c>
      <c r="DI126" s="274">
        <v>0</v>
      </c>
      <c r="DJ126" s="274" t="s">
        <v>2868</v>
      </c>
      <c r="DK126" s="279">
        <v>40122</v>
      </c>
      <c r="DL126" s="279">
        <v>40477</v>
      </c>
      <c r="DM126" s="274" t="s">
        <v>3088</v>
      </c>
      <c r="DN126" s="274" t="s">
        <v>2860</v>
      </c>
      <c r="DO126" s="274" t="s">
        <v>2689</v>
      </c>
      <c r="DP126" s="274" t="s">
        <v>2733</v>
      </c>
      <c r="DQ126" s="274" t="s">
        <v>2734</v>
      </c>
      <c r="DR126" s="278">
        <v>50</v>
      </c>
    </row>
    <row r="127" spans="1:122" x14ac:dyDescent="0.25">
      <c r="A127" s="283">
        <v>101789</v>
      </c>
      <c r="B127" s="274">
        <v>96621</v>
      </c>
      <c r="C127" s="274" t="s">
        <v>1389</v>
      </c>
      <c r="D127" s="279">
        <v>35710</v>
      </c>
      <c r="E127" s="274" t="s">
        <v>2709</v>
      </c>
      <c r="F127" s="274" t="s">
        <v>2663</v>
      </c>
      <c r="G127" s="274">
        <v>102671</v>
      </c>
      <c r="H127" s="274">
        <v>101789</v>
      </c>
      <c r="I127" s="274">
        <v>0</v>
      </c>
      <c r="K127" s="275">
        <v>0</v>
      </c>
      <c r="L127" s="274">
        <v>8223</v>
      </c>
      <c r="M127" s="274" t="s">
        <v>1746</v>
      </c>
      <c r="N127" s="275">
        <v>0</v>
      </c>
      <c r="P127" s="274" t="s">
        <v>1968</v>
      </c>
      <c r="S127" s="279">
        <v>35710</v>
      </c>
      <c r="AC127" s="274" t="s">
        <v>2802</v>
      </c>
      <c r="AE127" s="279">
        <v>40241</v>
      </c>
      <c r="AF127" s="275">
        <v>140</v>
      </c>
      <c r="AG127" s="275">
        <v>0</v>
      </c>
      <c r="AJ127" s="274" t="s">
        <v>2690</v>
      </c>
      <c r="AK127" s="274" t="s">
        <v>2691</v>
      </c>
      <c r="AL127" s="274">
        <v>0</v>
      </c>
      <c r="AM127" s="275">
        <v>0</v>
      </c>
      <c r="AO127" s="274" t="s">
        <v>1747</v>
      </c>
      <c r="AP127" s="274" t="s">
        <v>1968</v>
      </c>
      <c r="AQ127" s="275">
        <v>0</v>
      </c>
      <c r="AR127" s="275">
        <v>0</v>
      </c>
      <c r="AS127" s="274" t="s">
        <v>1968</v>
      </c>
      <c r="AW127" s="277">
        <v>0</v>
      </c>
      <c r="AZ127" s="274" t="s">
        <v>2668</v>
      </c>
      <c r="BA127" s="274" t="s">
        <v>2669</v>
      </c>
      <c r="BD127" s="274" t="s">
        <v>2725</v>
      </c>
      <c r="BE127" s="274" t="s">
        <v>2782</v>
      </c>
      <c r="BF127" s="274" t="s">
        <v>2763</v>
      </c>
      <c r="BH127" s="274" t="s">
        <v>1968</v>
      </c>
      <c r="BL127" s="277">
        <v>0</v>
      </c>
      <c r="BW127" s="274">
        <v>81119</v>
      </c>
      <c r="BX127" s="274" t="s">
        <v>3089</v>
      </c>
      <c r="BY127" s="274" t="s">
        <v>1968</v>
      </c>
      <c r="BZ127" s="274" t="s">
        <v>2857</v>
      </c>
      <c r="CA127" s="274">
        <v>5889839</v>
      </c>
      <c r="CC127" s="274" t="s">
        <v>1968</v>
      </c>
      <c r="CE127" s="274" t="s">
        <v>1968</v>
      </c>
      <c r="CG127" s="274" t="s">
        <v>1968</v>
      </c>
      <c r="CI127" s="274" t="s">
        <v>1968</v>
      </c>
      <c r="CN127" s="274">
        <v>0</v>
      </c>
      <c r="CO127" s="274" t="s">
        <v>1968</v>
      </c>
      <c r="CP127" s="274" t="s">
        <v>3090</v>
      </c>
      <c r="CS127" s="274" t="s">
        <v>3091</v>
      </c>
      <c r="CT127" s="275">
        <v>0</v>
      </c>
      <c r="CU127" s="274" t="s">
        <v>1968</v>
      </c>
      <c r="CV127" s="275">
        <v>0</v>
      </c>
      <c r="CW127" s="274" t="s">
        <v>2714</v>
      </c>
      <c r="CY127" s="274" t="s">
        <v>2709</v>
      </c>
      <c r="CZ127" s="274">
        <v>626421</v>
      </c>
      <c r="DA127" s="274">
        <v>6189795</v>
      </c>
      <c r="DB127" s="274" t="s">
        <v>2666</v>
      </c>
      <c r="DC127" s="275">
        <v>25</v>
      </c>
      <c r="DG127" s="274">
        <v>0</v>
      </c>
      <c r="DH127" s="274" t="s">
        <v>3092</v>
      </c>
      <c r="DI127" s="274">
        <v>0</v>
      </c>
      <c r="DJ127" s="274" t="s">
        <v>3083</v>
      </c>
      <c r="DK127" s="279">
        <v>40241</v>
      </c>
      <c r="DL127" s="279">
        <v>40557</v>
      </c>
      <c r="DN127" s="274" t="s">
        <v>2860</v>
      </c>
      <c r="DO127" s="274" t="s">
        <v>2689</v>
      </c>
      <c r="DP127" s="274" t="s">
        <v>2733</v>
      </c>
      <c r="DQ127" s="274" t="s">
        <v>2734</v>
      </c>
      <c r="DR127" s="278">
        <v>20</v>
      </c>
    </row>
    <row r="128" spans="1:122" x14ac:dyDescent="0.25">
      <c r="A128" s="283">
        <v>101616</v>
      </c>
      <c r="B128" s="274">
        <v>97412</v>
      </c>
      <c r="C128" s="274" t="s">
        <v>1395</v>
      </c>
      <c r="D128" s="279">
        <v>37787</v>
      </c>
      <c r="E128" s="274" t="s">
        <v>2709</v>
      </c>
      <c r="F128" s="274" t="s">
        <v>2663</v>
      </c>
      <c r="G128" s="274">
        <v>102498</v>
      </c>
      <c r="H128" s="274">
        <v>101616</v>
      </c>
      <c r="I128" s="274">
        <v>0</v>
      </c>
      <c r="K128" s="275">
        <v>0</v>
      </c>
      <c r="L128" s="274">
        <v>8232</v>
      </c>
      <c r="M128" s="274" t="s">
        <v>1457</v>
      </c>
      <c r="N128" s="275">
        <v>0</v>
      </c>
      <c r="P128" s="274" t="s">
        <v>1968</v>
      </c>
      <c r="S128" s="279">
        <v>37787</v>
      </c>
      <c r="AC128" s="274" t="s">
        <v>2899</v>
      </c>
      <c r="AE128" s="279">
        <v>40240</v>
      </c>
      <c r="AF128" s="275">
        <v>195</v>
      </c>
      <c r="AG128" s="275">
        <v>0</v>
      </c>
      <c r="AH128" s="274" t="s">
        <v>1744</v>
      </c>
      <c r="AJ128" s="274" t="s">
        <v>2812</v>
      </c>
      <c r="AK128" s="274" t="s">
        <v>2813</v>
      </c>
      <c r="AL128" s="274">
        <v>0</v>
      </c>
      <c r="AM128" s="275">
        <v>0</v>
      </c>
      <c r="AO128" s="274" t="s">
        <v>1745</v>
      </c>
      <c r="AP128" s="274" t="s">
        <v>1968</v>
      </c>
      <c r="AQ128" s="275">
        <v>0</v>
      </c>
      <c r="AR128" s="275">
        <v>0</v>
      </c>
      <c r="AS128" s="274" t="s">
        <v>1968</v>
      </c>
      <c r="AW128" s="277">
        <v>0</v>
      </c>
      <c r="AZ128" s="274" t="s">
        <v>2668</v>
      </c>
      <c r="BA128" s="274" t="s">
        <v>2669</v>
      </c>
      <c r="BH128" s="274" t="s">
        <v>1969</v>
      </c>
      <c r="BI128" s="274" t="s">
        <v>2803</v>
      </c>
      <c r="BL128" s="277">
        <v>0</v>
      </c>
      <c r="BW128" s="274">
        <v>80946</v>
      </c>
      <c r="BX128" s="274" t="s">
        <v>3089</v>
      </c>
      <c r="BY128" s="274" t="s">
        <v>1968</v>
      </c>
      <c r="BZ128" s="274" t="s">
        <v>2857</v>
      </c>
      <c r="CA128" s="274">
        <v>4748948</v>
      </c>
      <c r="CC128" s="274" t="s">
        <v>1968</v>
      </c>
      <c r="CE128" s="274" t="s">
        <v>1968</v>
      </c>
      <c r="CF128" s="274" t="s">
        <v>2722</v>
      </c>
      <c r="CG128" s="274" t="s">
        <v>1968</v>
      </c>
      <c r="CI128" s="274" t="s">
        <v>1969</v>
      </c>
      <c r="CN128" s="274">
        <v>0</v>
      </c>
      <c r="CO128" s="274" t="s">
        <v>1968</v>
      </c>
      <c r="CT128" s="275">
        <v>0</v>
      </c>
      <c r="CU128" s="274" t="s">
        <v>1969</v>
      </c>
      <c r="CV128" s="275">
        <v>0</v>
      </c>
      <c r="CW128" s="274" t="s">
        <v>2714</v>
      </c>
      <c r="CY128" s="274" t="s">
        <v>2709</v>
      </c>
      <c r="CZ128" s="274">
        <v>635317</v>
      </c>
      <c r="DA128" s="274">
        <v>6189085</v>
      </c>
      <c r="DB128" s="274" t="s">
        <v>2666</v>
      </c>
      <c r="DC128" s="275">
        <v>43</v>
      </c>
      <c r="DG128" s="274">
        <v>0</v>
      </c>
      <c r="DH128" s="274" t="s">
        <v>3093</v>
      </c>
      <c r="DI128" s="274">
        <v>0</v>
      </c>
      <c r="DJ128" s="274" t="s">
        <v>2677</v>
      </c>
      <c r="DK128" s="279">
        <v>40240</v>
      </c>
      <c r="DL128" s="279">
        <v>41394</v>
      </c>
      <c r="DN128" s="274" t="s">
        <v>2860</v>
      </c>
      <c r="DO128" s="274" t="s">
        <v>2689</v>
      </c>
      <c r="DP128" s="274" t="s">
        <v>2679</v>
      </c>
      <c r="DQ128" s="274" t="s">
        <v>2680</v>
      </c>
      <c r="DR128" s="278">
        <v>5</v>
      </c>
    </row>
    <row r="129" spans="1:122" x14ac:dyDescent="0.25">
      <c r="A129" s="283">
        <v>102659</v>
      </c>
      <c r="B129" s="274">
        <v>98095</v>
      </c>
      <c r="C129" s="274" t="s">
        <v>1409</v>
      </c>
      <c r="D129" s="279">
        <v>39647</v>
      </c>
      <c r="E129" s="274" t="s">
        <v>2801</v>
      </c>
      <c r="F129" s="274" t="s">
        <v>2663</v>
      </c>
      <c r="G129" s="274">
        <v>103541</v>
      </c>
      <c r="H129" s="274">
        <v>102659</v>
      </c>
      <c r="I129" s="274">
        <v>0</v>
      </c>
      <c r="J129" s="274" t="s">
        <v>1966</v>
      </c>
      <c r="K129" s="275">
        <v>0</v>
      </c>
      <c r="L129" s="274">
        <v>11605</v>
      </c>
      <c r="M129" s="274" t="s">
        <v>1816</v>
      </c>
      <c r="N129" s="275">
        <v>32</v>
      </c>
      <c r="P129" s="274" t="s">
        <v>1968</v>
      </c>
      <c r="S129" s="279">
        <v>39647</v>
      </c>
      <c r="AC129" s="274" t="s">
        <v>2884</v>
      </c>
      <c r="AE129" s="279">
        <v>40521</v>
      </c>
      <c r="AF129" s="275">
        <v>300</v>
      </c>
      <c r="AG129" s="275">
        <v>0</v>
      </c>
      <c r="AJ129" s="274" t="s">
        <v>2885</v>
      </c>
      <c r="AK129" s="274" t="s">
        <v>2886</v>
      </c>
      <c r="AL129" s="274">
        <v>0</v>
      </c>
      <c r="AM129" s="275">
        <v>0</v>
      </c>
      <c r="AO129" s="274" t="s">
        <v>1817</v>
      </c>
      <c r="AP129" s="274" t="s">
        <v>1968</v>
      </c>
      <c r="AQ129" s="275">
        <v>0</v>
      </c>
      <c r="AR129" s="275">
        <v>0</v>
      </c>
      <c r="AS129" s="274" t="s">
        <v>1968</v>
      </c>
      <c r="AW129" s="277">
        <v>0</v>
      </c>
      <c r="AZ129" s="274" t="s">
        <v>2668</v>
      </c>
      <c r="BA129" s="274" t="s">
        <v>2669</v>
      </c>
      <c r="BD129" s="274" t="s">
        <v>2692</v>
      </c>
      <c r="BE129" s="274" t="s">
        <v>2719</v>
      </c>
      <c r="BF129" s="274" t="s">
        <v>2720</v>
      </c>
      <c r="BH129" s="274" t="s">
        <v>1969</v>
      </c>
      <c r="BI129" s="274" t="s">
        <v>2803</v>
      </c>
      <c r="BL129" s="277">
        <v>0</v>
      </c>
      <c r="BW129" s="274">
        <v>82015</v>
      </c>
      <c r="BX129" s="274" t="s">
        <v>2887</v>
      </c>
      <c r="BY129" s="274" t="s">
        <v>1968</v>
      </c>
      <c r="BZ129" s="274" t="s">
        <v>2857</v>
      </c>
      <c r="CA129" s="274">
        <v>0</v>
      </c>
      <c r="CB129" s="274" t="s">
        <v>2884</v>
      </c>
      <c r="CC129" s="274" t="s">
        <v>1968</v>
      </c>
      <c r="CE129" s="274" t="s">
        <v>1968</v>
      </c>
      <c r="CG129" s="274" t="s">
        <v>1968</v>
      </c>
      <c r="CI129" s="274" t="s">
        <v>1969</v>
      </c>
      <c r="CN129" s="274">
        <v>0</v>
      </c>
      <c r="CO129" s="274" t="s">
        <v>1968</v>
      </c>
      <c r="CS129" s="274" t="s">
        <v>2888</v>
      </c>
      <c r="CT129" s="275">
        <v>0</v>
      </c>
      <c r="CU129" s="274" t="s">
        <v>1969</v>
      </c>
      <c r="CV129" s="275">
        <v>0</v>
      </c>
      <c r="CW129" s="274" t="s">
        <v>2714</v>
      </c>
      <c r="CY129" s="274" t="s">
        <v>2801</v>
      </c>
      <c r="CZ129" s="274">
        <v>646961</v>
      </c>
      <c r="DA129" s="274">
        <v>6176502</v>
      </c>
      <c r="DB129" s="274" t="s">
        <v>2666</v>
      </c>
      <c r="DC129" s="275">
        <v>72</v>
      </c>
      <c r="DG129" s="274">
        <v>12197</v>
      </c>
      <c r="DH129" s="274" t="s">
        <v>3094</v>
      </c>
      <c r="DI129" s="274">
        <v>0</v>
      </c>
      <c r="DJ129" s="274" t="s">
        <v>2762</v>
      </c>
      <c r="DK129" s="279">
        <v>40521</v>
      </c>
      <c r="DL129" s="279">
        <v>40547</v>
      </c>
      <c r="DM129" s="274" t="s">
        <v>12</v>
      </c>
      <c r="DN129" s="274" t="s">
        <v>2860</v>
      </c>
      <c r="DO129" s="274" t="s">
        <v>2689</v>
      </c>
      <c r="DP129" s="274" t="s">
        <v>2679</v>
      </c>
      <c r="DQ129" s="274" t="s">
        <v>2680</v>
      </c>
      <c r="DR129" s="278">
        <v>4</v>
      </c>
    </row>
    <row r="130" spans="1:122" ht="60" x14ac:dyDescent="0.25">
      <c r="A130" s="283">
        <v>102456</v>
      </c>
      <c r="B130" s="274">
        <v>98258</v>
      </c>
      <c r="D130" s="279">
        <v>34959</v>
      </c>
      <c r="E130" s="274" t="s">
        <v>2923</v>
      </c>
      <c r="F130" s="274" t="s">
        <v>2663</v>
      </c>
      <c r="G130" s="274">
        <v>103338</v>
      </c>
      <c r="H130" s="274">
        <v>102456</v>
      </c>
      <c r="I130" s="274">
        <v>0</v>
      </c>
      <c r="K130" s="275">
        <v>0</v>
      </c>
      <c r="L130" s="274">
        <v>11561</v>
      </c>
      <c r="M130" s="274" t="s">
        <v>1751</v>
      </c>
      <c r="N130" s="275">
        <v>194</v>
      </c>
      <c r="P130" s="274" t="s">
        <v>1968</v>
      </c>
      <c r="S130" s="279">
        <v>34959</v>
      </c>
      <c r="AC130" s="274" t="s">
        <v>2924</v>
      </c>
      <c r="AE130" s="279">
        <v>40518</v>
      </c>
      <c r="AF130" s="275">
        <v>194</v>
      </c>
      <c r="AG130" s="275">
        <v>0</v>
      </c>
      <c r="AJ130" s="274" t="s">
        <v>2925</v>
      </c>
      <c r="AK130" s="274" t="s">
        <v>2926</v>
      </c>
      <c r="AL130" s="274">
        <v>0</v>
      </c>
      <c r="AM130" s="275">
        <v>0</v>
      </c>
      <c r="AO130" s="280" t="s">
        <v>1752</v>
      </c>
      <c r="AP130" s="274" t="s">
        <v>1968</v>
      </c>
      <c r="AQ130" s="275">
        <v>0</v>
      </c>
      <c r="AR130" s="275">
        <v>0</v>
      </c>
      <c r="AS130" s="274" t="s">
        <v>1968</v>
      </c>
      <c r="AW130" s="277">
        <v>0</v>
      </c>
      <c r="AZ130" s="274" t="s">
        <v>2668</v>
      </c>
      <c r="BA130" s="274" t="s">
        <v>2669</v>
      </c>
      <c r="BD130" s="274" t="s">
        <v>2700</v>
      </c>
      <c r="BE130" s="274" t="s">
        <v>2782</v>
      </c>
      <c r="BF130" s="274" t="s">
        <v>2720</v>
      </c>
      <c r="BH130" s="274" t="s">
        <v>1968</v>
      </c>
      <c r="BL130" s="277">
        <v>0</v>
      </c>
      <c r="BW130" s="274">
        <v>81813</v>
      </c>
      <c r="BX130" s="274" t="s">
        <v>2927</v>
      </c>
      <c r="BY130" s="274" t="s">
        <v>1968</v>
      </c>
      <c r="BZ130" s="274" t="s">
        <v>2857</v>
      </c>
      <c r="CA130" s="274">
        <v>0</v>
      </c>
      <c r="CC130" s="274" t="s">
        <v>1968</v>
      </c>
      <c r="CE130" s="274" t="s">
        <v>1968</v>
      </c>
      <c r="CG130" s="274" t="s">
        <v>1968</v>
      </c>
      <c r="CI130" s="274" t="s">
        <v>1968</v>
      </c>
      <c r="CN130" s="274">
        <v>0</v>
      </c>
      <c r="CO130" s="274" t="s">
        <v>1968</v>
      </c>
      <c r="CP130" s="274" t="s">
        <v>3095</v>
      </c>
      <c r="CT130" s="275">
        <v>0</v>
      </c>
      <c r="CU130" s="274" t="s">
        <v>1968</v>
      </c>
      <c r="CV130" s="275">
        <v>0</v>
      </c>
      <c r="CW130" s="274" t="s">
        <v>2714</v>
      </c>
      <c r="CY130" s="274" t="s">
        <v>2923</v>
      </c>
      <c r="CZ130" s="274">
        <v>686167</v>
      </c>
      <c r="DA130" s="274">
        <v>6172580</v>
      </c>
      <c r="DB130" s="274" t="s">
        <v>2666</v>
      </c>
      <c r="DC130" s="275">
        <v>126</v>
      </c>
      <c r="DG130" s="274">
        <v>0</v>
      </c>
      <c r="DH130" s="280" t="s">
        <v>3096</v>
      </c>
      <c r="DI130" s="274">
        <v>0</v>
      </c>
      <c r="DK130" s="279">
        <v>40518</v>
      </c>
      <c r="DL130" s="279">
        <v>40526</v>
      </c>
      <c r="DN130" s="274" t="s">
        <v>2860</v>
      </c>
      <c r="DO130" s="274" t="s">
        <v>2689</v>
      </c>
      <c r="DR130" s="278">
        <v>0</v>
      </c>
    </row>
    <row r="131" spans="1:122" x14ac:dyDescent="0.25">
      <c r="A131" s="283">
        <v>102868</v>
      </c>
      <c r="B131" s="274">
        <v>98307</v>
      </c>
      <c r="D131" s="279">
        <v>34029</v>
      </c>
      <c r="E131" s="274" t="s">
        <v>2709</v>
      </c>
      <c r="F131" s="274" t="s">
        <v>2663</v>
      </c>
      <c r="G131" s="274">
        <v>103750</v>
      </c>
      <c r="H131" s="274">
        <v>102868</v>
      </c>
      <c r="I131" s="274">
        <v>0</v>
      </c>
      <c r="K131" s="275">
        <v>0</v>
      </c>
      <c r="L131" s="274">
        <v>0</v>
      </c>
      <c r="N131" s="275">
        <v>0</v>
      </c>
      <c r="P131" s="274" t="s">
        <v>1968</v>
      </c>
      <c r="S131" s="279">
        <v>34029</v>
      </c>
      <c r="AC131" s="274" t="s">
        <v>3097</v>
      </c>
      <c r="AE131" s="279">
        <v>40525</v>
      </c>
      <c r="AF131" s="275">
        <v>180</v>
      </c>
      <c r="AG131" s="275">
        <v>0</v>
      </c>
      <c r="AH131" s="274" t="s">
        <v>1851</v>
      </c>
      <c r="AL131" s="274">
        <v>0</v>
      </c>
      <c r="AM131" s="275">
        <v>0</v>
      </c>
      <c r="AO131" s="274" t="s">
        <v>1852</v>
      </c>
      <c r="AQ131" s="275">
        <v>0</v>
      </c>
      <c r="AR131" s="275">
        <v>0</v>
      </c>
      <c r="AW131" s="277">
        <v>0</v>
      </c>
      <c r="AZ131" s="274" t="s">
        <v>2668</v>
      </c>
      <c r="BA131" s="274" t="s">
        <v>2669</v>
      </c>
      <c r="BD131" s="274" t="s">
        <v>2700</v>
      </c>
      <c r="BE131" s="274" t="s">
        <v>2992</v>
      </c>
      <c r="BF131" s="274" t="s">
        <v>2672</v>
      </c>
      <c r="BL131" s="277">
        <v>0</v>
      </c>
      <c r="BW131" s="274">
        <v>82224</v>
      </c>
      <c r="BX131" s="274" t="s">
        <v>3098</v>
      </c>
      <c r="BZ131" s="274" t="s">
        <v>2857</v>
      </c>
      <c r="CA131" s="274">
        <v>14500213</v>
      </c>
      <c r="CN131" s="274">
        <v>0</v>
      </c>
      <c r="CS131" s="274" t="s">
        <v>2910</v>
      </c>
      <c r="CT131" s="275">
        <v>0</v>
      </c>
      <c r="CV131" s="275">
        <v>0</v>
      </c>
      <c r="CW131" s="274" t="s">
        <v>2714</v>
      </c>
      <c r="CY131" s="274" t="s">
        <v>2709</v>
      </c>
      <c r="CZ131" s="274">
        <v>679121</v>
      </c>
      <c r="DA131" s="274">
        <v>6185737</v>
      </c>
      <c r="DC131" s="275">
        <v>0</v>
      </c>
      <c r="DG131" s="274">
        <v>0</v>
      </c>
      <c r="DH131" s="274" t="s">
        <v>3099</v>
      </c>
      <c r="DI131" s="274">
        <v>0</v>
      </c>
      <c r="DK131" s="279">
        <v>40525</v>
      </c>
      <c r="DL131" s="279">
        <v>40548</v>
      </c>
      <c r="DN131" s="274" t="s">
        <v>2860</v>
      </c>
      <c r="DO131" s="274" t="s">
        <v>2689</v>
      </c>
      <c r="DP131" s="274" t="s">
        <v>2733</v>
      </c>
      <c r="DQ131" s="274" t="s">
        <v>2734</v>
      </c>
      <c r="DR131" s="278">
        <v>0.33</v>
      </c>
    </row>
    <row r="132" spans="1:122" x14ac:dyDescent="0.25">
      <c r="A132" s="283">
        <v>103010</v>
      </c>
      <c r="B132" s="274">
        <v>99152</v>
      </c>
      <c r="C132" s="274" t="s">
        <v>1395</v>
      </c>
      <c r="D132" s="279">
        <v>22647</v>
      </c>
      <c r="E132" s="274" t="s">
        <v>2843</v>
      </c>
      <c r="F132" s="274" t="s">
        <v>2663</v>
      </c>
      <c r="G132" s="274">
        <v>103892</v>
      </c>
      <c r="H132" s="274">
        <v>103010</v>
      </c>
      <c r="I132" s="274">
        <v>0</v>
      </c>
      <c r="K132" s="275">
        <v>0</v>
      </c>
      <c r="L132" s="274">
        <v>8253</v>
      </c>
      <c r="M132" s="274" t="s">
        <v>1506</v>
      </c>
      <c r="N132" s="275">
        <v>0</v>
      </c>
      <c r="P132" s="274" t="s">
        <v>1968</v>
      </c>
      <c r="S132" s="279">
        <v>22647</v>
      </c>
      <c r="AC132" s="274" t="s">
        <v>2917</v>
      </c>
      <c r="AE132" s="279">
        <v>40547</v>
      </c>
      <c r="AF132" s="275">
        <v>0</v>
      </c>
      <c r="AG132" s="275">
        <v>0</v>
      </c>
      <c r="AJ132" s="274" t="s">
        <v>2750</v>
      </c>
      <c r="AK132" s="274" t="s">
        <v>2751</v>
      </c>
      <c r="AL132" s="274">
        <v>0</v>
      </c>
      <c r="AM132" s="275">
        <v>0</v>
      </c>
      <c r="AP132" s="274" t="s">
        <v>1968</v>
      </c>
      <c r="AQ132" s="275">
        <v>0</v>
      </c>
      <c r="AR132" s="275">
        <v>0</v>
      </c>
      <c r="AS132" s="274" t="s">
        <v>1968</v>
      </c>
      <c r="AW132" s="277">
        <v>0</v>
      </c>
      <c r="AZ132" s="274" t="s">
        <v>2668</v>
      </c>
      <c r="BA132" s="274" t="s">
        <v>2669</v>
      </c>
      <c r="BC132" s="274" t="s">
        <v>2666</v>
      </c>
      <c r="BD132" s="274" t="s">
        <v>2692</v>
      </c>
      <c r="BE132" s="274" t="s">
        <v>2736</v>
      </c>
      <c r="BF132" s="274" t="s">
        <v>2763</v>
      </c>
      <c r="BH132" s="274" t="s">
        <v>1968</v>
      </c>
      <c r="BL132" s="277">
        <v>0</v>
      </c>
      <c r="BM132" s="274" t="s">
        <v>2918</v>
      </c>
      <c r="BV132" s="274" t="s">
        <v>3100</v>
      </c>
      <c r="BW132" s="274">
        <v>82368</v>
      </c>
      <c r="BX132" s="274" t="s">
        <v>2920</v>
      </c>
      <c r="BY132" s="274" t="s">
        <v>1968</v>
      </c>
      <c r="BZ132" s="274" t="s">
        <v>2857</v>
      </c>
      <c r="CA132" s="274">
        <v>0</v>
      </c>
      <c r="CC132" s="274" t="s">
        <v>1968</v>
      </c>
      <c r="CE132" s="274" t="s">
        <v>1968</v>
      </c>
      <c r="CG132" s="274" t="s">
        <v>1968</v>
      </c>
      <c r="CI132" s="274" t="s">
        <v>1968</v>
      </c>
      <c r="CN132" s="274">
        <v>0</v>
      </c>
      <c r="CO132" s="274" t="s">
        <v>1968</v>
      </c>
      <c r="CP132" s="274" t="s">
        <v>2836</v>
      </c>
      <c r="CS132" s="274" t="s">
        <v>2921</v>
      </c>
      <c r="CT132" s="275">
        <v>0</v>
      </c>
      <c r="CU132" s="274" t="s">
        <v>1968</v>
      </c>
      <c r="CV132" s="275">
        <v>0</v>
      </c>
      <c r="CY132" s="274" t="s">
        <v>2843</v>
      </c>
      <c r="CZ132" s="274">
        <v>641588</v>
      </c>
      <c r="DA132" s="274">
        <v>6191515</v>
      </c>
      <c r="DB132" s="274" t="s">
        <v>2666</v>
      </c>
      <c r="DC132" s="275">
        <v>0</v>
      </c>
      <c r="DG132" s="274">
        <v>0</v>
      </c>
      <c r="DH132" s="274" t="s">
        <v>3101</v>
      </c>
      <c r="DI132" s="274">
        <v>0</v>
      </c>
      <c r="DJ132" s="274" t="s">
        <v>2677</v>
      </c>
      <c r="DK132" s="279">
        <v>40547</v>
      </c>
      <c r="DL132" s="279">
        <v>41277</v>
      </c>
      <c r="DN132" s="274" t="s">
        <v>2860</v>
      </c>
      <c r="DO132" s="274" t="s">
        <v>2689</v>
      </c>
      <c r="DR132" s="278">
        <v>0</v>
      </c>
    </row>
    <row r="133" spans="1:122" x14ac:dyDescent="0.25">
      <c r="A133" s="283">
        <v>103016</v>
      </c>
      <c r="B133" s="274">
        <v>99153</v>
      </c>
      <c r="C133" s="274" t="s">
        <v>1393</v>
      </c>
      <c r="D133" s="279">
        <v>367</v>
      </c>
      <c r="E133" s="274" t="s">
        <v>2709</v>
      </c>
      <c r="F133" s="274" t="s">
        <v>2663</v>
      </c>
      <c r="G133" s="274">
        <v>103898</v>
      </c>
      <c r="H133" s="274">
        <v>103016</v>
      </c>
      <c r="I133" s="274">
        <v>0</v>
      </c>
      <c r="K133" s="275">
        <v>0</v>
      </c>
      <c r="L133" s="274">
        <v>8187</v>
      </c>
      <c r="M133" s="274" t="s">
        <v>1505</v>
      </c>
      <c r="N133" s="275">
        <v>0</v>
      </c>
      <c r="P133" s="274" t="s">
        <v>1969</v>
      </c>
      <c r="S133" s="279">
        <v>367</v>
      </c>
      <c r="AC133" s="274" t="s">
        <v>2899</v>
      </c>
      <c r="AE133" s="279">
        <v>40548</v>
      </c>
      <c r="AF133" s="275">
        <v>0</v>
      </c>
      <c r="AG133" s="275">
        <v>0</v>
      </c>
      <c r="AL133" s="274">
        <v>0</v>
      </c>
      <c r="AM133" s="275">
        <v>0</v>
      </c>
      <c r="AO133" s="274" t="s">
        <v>3102</v>
      </c>
      <c r="AP133" s="274" t="s">
        <v>1968</v>
      </c>
      <c r="AQ133" s="275">
        <v>0</v>
      </c>
      <c r="AR133" s="275">
        <v>0</v>
      </c>
      <c r="AS133" s="274" t="s">
        <v>1968</v>
      </c>
      <c r="AW133" s="277">
        <v>0</v>
      </c>
      <c r="AZ133" s="274" t="s">
        <v>2668</v>
      </c>
      <c r="BA133" s="274" t="s">
        <v>2669</v>
      </c>
      <c r="BD133" s="274" t="s">
        <v>2736</v>
      </c>
      <c r="BE133" s="274" t="s">
        <v>2670</v>
      </c>
      <c r="BF133" s="274" t="s">
        <v>2672</v>
      </c>
      <c r="BH133" s="274" t="s">
        <v>1968</v>
      </c>
      <c r="BL133" s="277">
        <v>0</v>
      </c>
      <c r="BW133" s="274">
        <v>82374</v>
      </c>
      <c r="BX133" s="274" t="s">
        <v>3103</v>
      </c>
      <c r="BY133" s="274" t="s">
        <v>1968</v>
      </c>
      <c r="BZ133" s="274" t="s">
        <v>2857</v>
      </c>
      <c r="CA133" s="274">
        <v>12138100</v>
      </c>
      <c r="CC133" s="274" t="s">
        <v>1968</v>
      </c>
      <c r="CE133" s="274" t="s">
        <v>1968</v>
      </c>
      <c r="CF133" s="274" t="s">
        <v>2722</v>
      </c>
      <c r="CG133" s="274" t="s">
        <v>1968</v>
      </c>
      <c r="CI133" s="274" t="s">
        <v>1968</v>
      </c>
      <c r="CN133" s="274">
        <v>0</v>
      </c>
      <c r="CO133" s="274" t="s">
        <v>1968</v>
      </c>
      <c r="CP133" s="274" t="s">
        <v>2675</v>
      </c>
      <c r="CT133" s="275">
        <v>0</v>
      </c>
      <c r="CU133" s="274" t="s">
        <v>1968</v>
      </c>
      <c r="CV133" s="275">
        <v>0</v>
      </c>
      <c r="CW133" s="274" t="s">
        <v>2894</v>
      </c>
      <c r="CY133" s="274" t="s">
        <v>2709</v>
      </c>
      <c r="CZ133" s="274">
        <v>671482</v>
      </c>
      <c r="DA133" s="274">
        <v>6182203</v>
      </c>
      <c r="DB133" s="274" t="s">
        <v>2666</v>
      </c>
      <c r="DC133" s="275">
        <v>0</v>
      </c>
      <c r="DG133" s="274">
        <v>0</v>
      </c>
      <c r="DH133" s="274" t="s">
        <v>3104</v>
      </c>
      <c r="DI133" s="274">
        <v>0</v>
      </c>
      <c r="DJ133" s="274" t="s">
        <v>2664</v>
      </c>
      <c r="DK133" s="279">
        <v>40548</v>
      </c>
      <c r="DL133" s="279">
        <v>41183</v>
      </c>
      <c r="DN133" s="274" t="s">
        <v>2860</v>
      </c>
      <c r="DO133" s="274" t="s">
        <v>2689</v>
      </c>
      <c r="DR133" s="278">
        <v>0</v>
      </c>
    </row>
    <row r="134" spans="1:122" ht="30" x14ac:dyDescent="0.25">
      <c r="A134" s="283">
        <v>102531</v>
      </c>
      <c r="B134" s="274">
        <v>99332</v>
      </c>
      <c r="D134" s="279">
        <v>35353</v>
      </c>
      <c r="E134" s="274" t="s">
        <v>2709</v>
      </c>
      <c r="F134" s="274" t="s">
        <v>2663</v>
      </c>
      <c r="G134" s="274">
        <v>103413</v>
      </c>
      <c r="H134" s="274">
        <v>102531</v>
      </c>
      <c r="I134" s="274">
        <v>0</v>
      </c>
      <c r="K134" s="275">
        <v>0</v>
      </c>
      <c r="L134" s="274">
        <v>8307</v>
      </c>
      <c r="M134" s="274" t="s">
        <v>1406</v>
      </c>
      <c r="N134" s="275">
        <v>183</v>
      </c>
      <c r="P134" s="274" t="s">
        <v>1968</v>
      </c>
      <c r="S134" s="279">
        <v>35353</v>
      </c>
      <c r="AC134" s="274" t="s">
        <v>2924</v>
      </c>
      <c r="AE134" s="279">
        <v>40519</v>
      </c>
      <c r="AF134" s="275">
        <v>194</v>
      </c>
      <c r="AG134" s="275">
        <v>0</v>
      </c>
      <c r="AJ134" s="274" t="s">
        <v>2925</v>
      </c>
      <c r="AK134" s="274" t="s">
        <v>2926</v>
      </c>
      <c r="AL134" s="274">
        <v>0</v>
      </c>
      <c r="AM134" s="275">
        <v>0</v>
      </c>
      <c r="AO134" s="274" t="s">
        <v>1777</v>
      </c>
      <c r="AP134" s="274" t="s">
        <v>1968</v>
      </c>
      <c r="AQ134" s="275">
        <v>0</v>
      </c>
      <c r="AR134" s="275">
        <v>0</v>
      </c>
      <c r="AS134" s="274" t="s">
        <v>1968</v>
      </c>
      <c r="AW134" s="277">
        <v>0</v>
      </c>
      <c r="AZ134" s="274" t="s">
        <v>2668</v>
      </c>
      <c r="BA134" s="274" t="s">
        <v>2669</v>
      </c>
      <c r="BD134" s="274" t="s">
        <v>2700</v>
      </c>
      <c r="BE134" s="274" t="s">
        <v>3014</v>
      </c>
      <c r="BF134" s="274" t="s">
        <v>2763</v>
      </c>
      <c r="BH134" s="274" t="s">
        <v>1968</v>
      </c>
      <c r="BL134" s="277">
        <v>0</v>
      </c>
      <c r="BW134" s="274">
        <v>81887</v>
      </c>
      <c r="BX134" s="274" t="s">
        <v>2927</v>
      </c>
      <c r="BY134" s="274" t="s">
        <v>1968</v>
      </c>
      <c r="BZ134" s="274" t="s">
        <v>2857</v>
      </c>
      <c r="CA134" s="274">
        <v>0</v>
      </c>
      <c r="CC134" s="274" t="s">
        <v>1968</v>
      </c>
      <c r="CE134" s="274" t="s">
        <v>1968</v>
      </c>
      <c r="CG134" s="274" t="s">
        <v>1968</v>
      </c>
      <c r="CI134" s="274" t="s">
        <v>1968</v>
      </c>
      <c r="CN134" s="274">
        <v>0</v>
      </c>
      <c r="CO134" s="274" t="s">
        <v>1968</v>
      </c>
      <c r="CP134" s="274" t="s">
        <v>2936</v>
      </c>
      <c r="CT134" s="275">
        <v>0</v>
      </c>
      <c r="CU134" s="274" t="s">
        <v>1968</v>
      </c>
      <c r="CV134" s="275">
        <v>0</v>
      </c>
      <c r="CW134" s="274" t="s">
        <v>2714</v>
      </c>
      <c r="CY134" s="274" t="s">
        <v>2709</v>
      </c>
      <c r="CZ134" s="274">
        <v>678997</v>
      </c>
      <c r="DA134" s="274">
        <v>6197035</v>
      </c>
      <c r="DB134" s="274" t="s">
        <v>2666</v>
      </c>
      <c r="DC134" s="275">
        <v>130</v>
      </c>
      <c r="DG134" s="274">
        <v>0</v>
      </c>
      <c r="DH134" s="280" t="s">
        <v>3105</v>
      </c>
      <c r="DI134" s="274">
        <v>0</v>
      </c>
      <c r="DK134" s="279">
        <v>40519</v>
      </c>
      <c r="DL134" s="279">
        <v>40526</v>
      </c>
      <c r="DN134" s="274" t="s">
        <v>2860</v>
      </c>
      <c r="DO134" s="274" t="s">
        <v>2689</v>
      </c>
      <c r="DR134" s="278">
        <v>0</v>
      </c>
    </row>
    <row r="135" spans="1:122" x14ac:dyDescent="0.25">
      <c r="A135" s="283">
        <v>102756</v>
      </c>
      <c r="B135" s="274">
        <v>99648</v>
      </c>
      <c r="C135" s="274" t="s">
        <v>1395</v>
      </c>
      <c r="D135" s="279">
        <v>36374</v>
      </c>
      <c r="E135" s="274" t="s">
        <v>2709</v>
      </c>
      <c r="F135" s="274" t="s">
        <v>2663</v>
      </c>
      <c r="G135" s="274">
        <v>103638</v>
      </c>
      <c r="H135" s="274">
        <v>102756</v>
      </c>
      <c r="I135" s="274">
        <v>0</v>
      </c>
      <c r="K135" s="275">
        <v>0</v>
      </c>
      <c r="L135" s="274">
        <v>11635</v>
      </c>
      <c r="M135" s="274" t="s">
        <v>1836</v>
      </c>
      <c r="N135" s="275">
        <v>27</v>
      </c>
      <c r="P135" s="274" t="s">
        <v>1969</v>
      </c>
      <c r="S135" s="279">
        <v>36374</v>
      </c>
      <c r="AC135" s="274" t="s">
        <v>3106</v>
      </c>
      <c r="AE135" s="279">
        <v>40522</v>
      </c>
      <c r="AF135" s="275">
        <v>90</v>
      </c>
      <c r="AG135" s="275">
        <v>0</v>
      </c>
      <c r="AH135" s="274" t="s">
        <v>1837</v>
      </c>
      <c r="AJ135" s="274" t="s">
        <v>2682</v>
      </c>
      <c r="AK135" s="274" t="s">
        <v>2683</v>
      </c>
      <c r="AL135" s="274">
        <v>0</v>
      </c>
      <c r="AM135" s="275">
        <v>0</v>
      </c>
      <c r="AO135" s="274" t="s">
        <v>1838</v>
      </c>
      <c r="AP135" s="274" t="s">
        <v>1968</v>
      </c>
      <c r="AQ135" s="275">
        <v>0</v>
      </c>
      <c r="AR135" s="275">
        <v>0</v>
      </c>
      <c r="AS135" s="274" t="s">
        <v>1968</v>
      </c>
      <c r="AW135" s="277">
        <v>0</v>
      </c>
      <c r="BF135" s="274" t="s">
        <v>2752</v>
      </c>
      <c r="BH135" s="274" t="s">
        <v>1969</v>
      </c>
      <c r="BI135" s="274" t="s">
        <v>2803</v>
      </c>
      <c r="BL135" s="277">
        <v>0</v>
      </c>
      <c r="BW135" s="274">
        <v>82112</v>
      </c>
      <c r="BX135" s="274" t="s">
        <v>3107</v>
      </c>
      <c r="BY135" s="274" t="s">
        <v>1968</v>
      </c>
      <c r="BZ135" s="274" t="s">
        <v>2857</v>
      </c>
      <c r="CA135" s="274">
        <v>7392311</v>
      </c>
      <c r="CC135" s="274" t="s">
        <v>1968</v>
      </c>
      <c r="CE135" s="274" t="s">
        <v>1968</v>
      </c>
      <c r="CG135" s="274" t="s">
        <v>1968</v>
      </c>
      <c r="CI135" s="274" t="s">
        <v>1969</v>
      </c>
      <c r="CN135" s="274">
        <v>0</v>
      </c>
      <c r="CO135" s="274" t="s">
        <v>1968</v>
      </c>
      <c r="CS135" s="274" t="s">
        <v>3108</v>
      </c>
      <c r="CT135" s="275">
        <v>0</v>
      </c>
      <c r="CU135" s="274" t="s">
        <v>1968</v>
      </c>
      <c r="CV135" s="275">
        <v>0</v>
      </c>
      <c r="CW135" s="274" t="s">
        <v>2688</v>
      </c>
      <c r="CY135" s="274" t="s">
        <v>2709</v>
      </c>
      <c r="CZ135" s="274">
        <v>687767</v>
      </c>
      <c r="DA135" s="274">
        <v>6150806</v>
      </c>
      <c r="DB135" s="274" t="s">
        <v>2666</v>
      </c>
      <c r="DC135" s="275">
        <v>72</v>
      </c>
      <c r="DG135" s="274">
        <v>0</v>
      </c>
      <c r="DH135" s="274" t="s">
        <v>3109</v>
      </c>
      <c r="DI135" s="274">
        <v>0</v>
      </c>
      <c r="DJ135" s="274" t="s">
        <v>2677</v>
      </c>
      <c r="DK135" s="279">
        <v>40522</v>
      </c>
      <c r="DL135" s="279">
        <v>41368</v>
      </c>
      <c r="DN135" s="274" t="s">
        <v>2860</v>
      </c>
      <c r="DO135" s="274" t="s">
        <v>2689</v>
      </c>
      <c r="DP135" s="274" t="s">
        <v>2733</v>
      </c>
      <c r="DQ135" s="274" t="s">
        <v>2734</v>
      </c>
      <c r="DR135" s="278">
        <v>20</v>
      </c>
    </row>
    <row r="136" spans="1:122" x14ac:dyDescent="0.25">
      <c r="A136" s="283">
        <v>107645</v>
      </c>
      <c r="B136" s="274">
        <v>99738</v>
      </c>
      <c r="E136" s="274" t="s">
        <v>2801</v>
      </c>
      <c r="F136" s="274" t="s">
        <v>2663</v>
      </c>
      <c r="G136" s="274">
        <v>108528</v>
      </c>
      <c r="H136" s="274">
        <v>107645</v>
      </c>
      <c r="I136" s="274">
        <v>0</v>
      </c>
      <c r="K136" s="275">
        <v>0</v>
      </c>
      <c r="L136" s="274">
        <v>8226</v>
      </c>
      <c r="M136" s="274" t="s">
        <v>1502</v>
      </c>
      <c r="N136" s="275">
        <v>0</v>
      </c>
      <c r="P136" s="274" t="s">
        <v>1969</v>
      </c>
      <c r="Q136" s="274" t="s">
        <v>3110</v>
      </c>
      <c r="AE136" s="279">
        <v>41343</v>
      </c>
      <c r="AF136" s="275">
        <v>0</v>
      </c>
      <c r="AG136" s="275">
        <v>0</v>
      </c>
      <c r="AL136" s="274">
        <v>0</v>
      </c>
      <c r="AM136" s="275">
        <v>2471</v>
      </c>
      <c r="AO136" s="274" t="s">
        <v>2961</v>
      </c>
      <c r="AP136" s="274" t="s">
        <v>1968</v>
      </c>
      <c r="AQ136" s="275">
        <v>0</v>
      </c>
      <c r="AR136" s="275">
        <v>0</v>
      </c>
      <c r="AS136" s="274" t="s">
        <v>1969</v>
      </c>
      <c r="AW136" s="277">
        <v>0</v>
      </c>
      <c r="AZ136" s="274" t="s">
        <v>2668</v>
      </c>
      <c r="BA136" s="274" t="s">
        <v>2669</v>
      </c>
      <c r="BD136" s="274" t="s">
        <v>2728</v>
      </c>
      <c r="BE136" s="274" t="s">
        <v>2693</v>
      </c>
      <c r="BF136" s="274" t="s">
        <v>2763</v>
      </c>
      <c r="BH136" s="274" t="s">
        <v>1968</v>
      </c>
      <c r="BL136" s="277">
        <v>0</v>
      </c>
      <c r="BN136" s="274" t="s">
        <v>2933</v>
      </c>
      <c r="BW136" s="274">
        <v>87076</v>
      </c>
      <c r="BX136" s="274" t="s">
        <v>3111</v>
      </c>
      <c r="BY136" s="274" t="s">
        <v>1968</v>
      </c>
      <c r="CA136" s="274">
        <v>14553074</v>
      </c>
      <c r="CC136" s="274" t="s">
        <v>1968</v>
      </c>
      <c r="CE136" s="274" t="s">
        <v>1968</v>
      </c>
      <c r="CF136" s="274" t="s">
        <v>2749</v>
      </c>
      <c r="CG136" s="274" t="s">
        <v>1968</v>
      </c>
      <c r="CI136" s="274" t="s">
        <v>1968</v>
      </c>
      <c r="CN136" s="274">
        <v>0</v>
      </c>
      <c r="CO136" s="274" t="s">
        <v>1968</v>
      </c>
      <c r="CT136" s="275">
        <v>0</v>
      </c>
      <c r="CU136" s="274" t="s">
        <v>1968</v>
      </c>
      <c r="CV136" s="275">
        <v>0</v>
      </c>
      <c r="CY136" s="274" t="s">
        <v>2801</v>
      </c>
      <c r="CZ136" s="274">
        <v>627680</v>
      </c>
      <c r="DA136" s="274">
        <v>6190107</v>
      </c>
      <c r="DB136" s="274" t="s">
        <v>2666</v>
      </c>
      <c r="DC136" s="275">
        <v>85.2</v>
      </c>
      <c r="DG136" s="274">
        <v>0</v>
      </c>
      <c r="DI136" s="274">
        <v>0</v>
      </c>
      <c r="DK136" s="279">
        <v>41343</v>
      </c>
      <c r="DL136" s="279">
        <v>41389</v>
      </c>
      <c r="DN136" s="274" t="s">
        <v>2689</v>
      </c>
      <c r="DO136" s="274" t="s">
        <v>2689</v>
      </c>
      <c r="DR136" s="278">
        <v>0</v>
      </c>
    </row>
    <row r="137" spans="1:122" x14ac:dyDescent="0.25">
      <c r="A137" s="283">
        <v>107691</v>
      </c>
      <c r="B137" s="274">
        <v>99773</v>
      </c>
      <c r="E137" s="274" t="s">
        <v>2801</v>
      </c>
      <c r="F137" s="274" t="s">
        <v>2663</v>
      </c>
      <c r="G137" s="274">
        <v>108574</v>
      </c>
      <c r="H137" s="274">
        <v>107691</v>
      </c>
      <c r="I137" s="274">
        <v>0</v>
      </c>
      <c r="K137" s="275">
        <v>0</v>
      </c>
      <c r="L137" s="274">
        <v>8326</v>
      </c>
      <c r="M137" s="274" t="s">
        <v>1717</v>
      </c>
      <c r="N137" s="275">
        <v>0</v>
      </c>
      <c r="P137" s="274" t="s">
        <v>1969</v>
      </c>
      <c r="Q137" s="274" t="s">
        <v>3112</v>
      </c>
      <c r="AE137" s="279">
        <v>41352</v>
      </c>
      <c r="AF137" s="275">
        <v>0</v>
      </c>
      <c r="AG137" s="275">
        <v>0</v>
      </c>
      <c r="AL137" s="274">
        <v>0</v>
      </c>
      <c r="AM137" s="275">
        <v>0</v>
      </c>
      <c r="AO137" s="274" t="s">
        <v>3113</v>
      </c>
      <c r="AP137" s="274" t="s">
        <v>1968</v>
      </c>
      <c r="AQ137" s="275">
        <v>0</v>
      </c>
      <c r="AR137" s="275">
        <v>0</v>
      </c>
      <c r="AS137" s="274" t="s">
        <v>1968</v>
      </c>
      <c r="AW137" s="277">
        <v>0</v>
      </c>
      <c r="BB137" s="274" t="s">
        <v>3114</v>
      </c>
      <c r="BD137" s="274" t="s">
        <v>2781</v>
      </c>
      <c r="BE137" s="274" t="s">
        <v>2719</v>
      </c>
      <c r="BF137" s="274" t="s">
        <v>2774</v>
      </c>
      <c r="BH137" s="274" t="s">
        <v>1968</v>
      </c>
      <c r="BL137" s="277">
        <v>0</v>
      </c>
      <c r="BN137" s="274" t="s">
        <v>2933</v>
      </c>
      <c r="BW137" s="274">
        <v>87112</v>
      </c>
      <c r="BX137" s="274" t="s">
        <v>3115</v>
      </c>
      <c r="BY137" s="274" t="s">
        <v>1968</v>
      </c>
      <c r="CA137" s="274">
        <v>23344440</v>
      </c>
      <c r="CC137" s="274" t="s">
        <v>1968</v>
      </c>
      <c r="CE137" s="274" t="s">
        <v>1968</v>
      </c>
      <c r="CG137" s="274" t="s">
        <v>1968</v>
      </c>
      <c r="CI137" s="274" t="s">
        <v>1968</v>
      </c>
      <c r="CN137" s="274">
        <v>0</v>
      </c>
      <c r="CO137" s="274" t="s">
        <v>1968</v>
      </c>
      <c r="CP137" s="274" t="s">
        <v>3062</v>
      </c>
      <c r="CS137" s="274" t="s">
        <v>3116</v>
      </c>
      <c r="CT137" s="275">
        <v>0</v>
      </c>
      <c r="CU137" s="274" t="s">
        <v>1968</v>
      </c>
      <c r="CV137" s="275">
        <v>0</v>
      </c>
      <c r="CY137" s="274" t="s">
        <v>2801</v>
      </c>
      <c r="CZ137" s="274">
        <v>654791</v>
      </c>
      <c r="DA137" s="274">
        <v>6205919</v>
      </c>
      <c r="DB137" s="274" t="s">
        <v>2666</v>
      </c>
      <c r="DC137" s="275">
        <v>0</v>
      </c>
      <c r="DG137" s="274">
        <v>0</v>
      </c>
      <c r="DI137" s="274">
        <v>0</v>
      </c>
      <c r="DK137" s="279">
        <v>41352</v>
      </c>
      <c r="DL137" s="279">
        <v>41389</v>
      </c>
      <c r="DN137" s="274" t="s">
        <v>2689</v>
      </c>
      <c r="DO137" s="274" t="s">
        <v>2689</v>
      </c>
      <c r="DR137" s="278">
        <v>0</v>
      </c>
    </row>
    <row r="138" spans="1:122" x14ac:dyDescent="0.25">
      <c r="A138" s="283">
        <v>107655</v>
      </c>
      <c r="B138" s="274">
        <v>99814</v>
      </c>
      <c r="E138" s="274" t="s">
        <v>2801</v>
      </c>
      <c r="F138" s="274" t="s">
        <v>2663</v>
      </c>
      <c r="G138" s="274">
        <v>108538</v>
      </c>
      <c r="H138" s="274">
        <v>107655</v>
      </c>
      <c r="I138" s="274">
        <v>0</v>
      </c>
      <c r="K138" s="275">
        <v>0</v>
      </c>
      <c r="L138" s="274">
        <v>0</v>
      </c>
      <c r="N138" s="275">
        <v>0</v>
      </c>
      <c r="P138" s="274" t="s">
        <v>1969</v>
      </c>
      <c r="Q138" s="274" t="s">
        <v>3117</v>
      </c>
      <c r="AE138" s="279">
        <v>41344</v>
      </c>
      <c r="AF138" s="275">
        <v>0</v>
      </c>
      <c r="AG138" s="275">
        <v>0</v>
      </c>
      <c r="AL138" s="274">
        <v>0</v>
      </c>
      <c r="AM138" s="275">
        <v>2322</v>
      </c>
      <c r="AO138" s="274" t="s">
        <v>3118</v>
      </c>
      <c r="AP138" s="274" t="s">
        <v>1968</v>
      </c>
      <c r="AQ138" s="275">
        <v>0</v>
      </c>
      <c r="AR138" s="275">
        <v>0</v>
      </c>
      <c r="AS138" s="274" t="s">
        <v>1969</v>
      </c>
      <c r="AW138" s="277">
        <v>0</v>
      </c>
      <c r="AZ138" s="274" t="s">
        <v>2668</v>
      </c>
      <c r="BA138" s="274" t="s">
        <v>2669</v>
      </c>
      <c r="BD138" s="274" t="s">
        <v>2700</v>
      </c>
      <c r="BE138" s="274" t="s">
        <v>2759</v>
      </c>
      <c r="BF138" s="274" t="s">
        <v>2702</v>
      </c>
      <c r="BH138" s="274" t="s">
        <v>1968</v>
      </c>
      <c r="BL138" s="277">
        <v>0</v>
      </c>
      <c r="BN138" s="274" t="s">
        <v>2933</v>
      </c>
      <c r="BW138" s="274">
        <v>87085</v>
      </c>
      <c r="BX138" s="274" t="s">
        <v>3119</v>
      </c>
      <c r="BY138" s="274" t="s">
        <v>1968</v>
      </c>
      <c r="CA138" s="274">
        <v>14204690</v>
      </c>
      <c r="CC138" s="274" t="s">
        <v>1968</v>
      </c>
      <c r="CE138" s="274" t="s">
        <v>1968</v>
      </c>
      <c r="CF138" s="274" t="s">
        <v>2749</v>
      </c>
      <c r="CG138" s="274" t="s">
        <v>1968</v>
      </c>
      <c r="CI138" s="274" t="s">
        <v>1968</v>
      </c>
      <c r="CN138" s="274">
        <v>0</v>
      </c>
      <c r="CO138" s="274" t="s">
        <v>1968</v>
      </c>
      <c r="CP138" s="274" t="s">
        <v>2809</v>
      </c>
      <c r="CS138" s="274" t="s">
        <v>2966</v>
      </c>
      <c r="CT138" s="275">
        <v>0</v>
      </c>
      <c r="CU138" s="274" t="s">
        <v>1968</v>
      </c>
      <c r="CV138" s="275">
        <v>0</v>
      </c>
      <c r="CY138" s="274" t="s">
        <v>2801</v>
      </c>
      <c r="CZ138" s="274">
        <v>678436</v>
      </c>
      <c r="DA138" s="274">
        <v>6209124</v>
      </c>
      <c r="DB138" s="274" t="s">
        <v>2666</v>
      </c>
      <c r="DC138" s="275">
        <v>25</v>
      </c>
      <c r="DG138" s="274">
        <v>0</v>
      </c>
      <c r="DI138" s="274">
        <v>0</v>
      </c>
      <c r="DK138" s="279">
        <v>41344</v>
      </c>
      <c r="DL138" s="279">
        <v>41389</v>
      </c>
      <c r="DN138" s="274" t="s">
        <v>2689</v>
      </c>
      <c r="DO138" s="274" t="s">
        <v>2689</v>
      </c>
      <c r="DR138" s="278">
        <v>0</v>
      </c>
    </row>
    <row r="139" spans="1:122" x14ac:dyDescent="0.25">
      <c r="A139" s="283">
        <v>107680</v>
      </c>
      <c r="B139" s="274">
        <v>100233</v>
      </c>
      <c r="D139" s="279">
        <v>36421</v>
      </c>
      <c r="E139" s="274" t="s">
        <v>2801</v>
      </c>
      <c r="F139" s="274" t="s">
        <v>2663</v>
      </c>
      <c r="G139" s="274">
        <v>108563</v>
      </c>
      <c r="H139" s="274">
        <v>107680</v>
      </c>
      <c r="I139" s="274">
        <v>0</v>
      </c>
      <c r="K139" s="275">
        <v>0</v>
      </c>
      <c r="L139" s="274">
        <v>8131</v>
      </c>
      <c r="M139" s="274" t="s">
        <v>1458</v>
      </c>
      <c r="N139" s="275">
        <v>0</v>
      </c>
      <c r="P139" s="274" t="s">
        <v>1969</v>
      </c>
      <c r="Q139" s="274" t="s">
        <v>3120</v>
      </c>
      <c r="AE139" s="279">
        <v>41349</v>
      </c>
      <c r="AF139" s="275">
        <v>160</v>
      </c>
      <c r="AG139" s="275">
        <v>0</v>
      </c>
      <c r="AL139" s="274">
        <v>0</v>
      </c>
      <c r="AM139" s="275">
        <v>2300</v>
      </c>
      <c r="AO139" s="274" t="s">
        <v>2961</v>
      </c>
      <c r="AP139" s="274" t="s">
        <v>1968</v>
      </c>
      <c r="AQ139" s="275">
        <v>0</v>
      </c>
      <c r="AR139" s="275">
        <v>0</v>
      </c>
      <c r="AS139" s="274" t="s">
        <v>1969</v>
      </c>
      <c r="AW139" s="277">
        <v>0</v>
      </c>
      <c r="AZ139" s="274" t="s">
        <v>2668</v>
      </c>
      <c r="BA139" s="274" t="s">
        <v>2669</v>
      </c>
      <c r="BD139" s="274" t="s">
        <v>2725</v>
      </c>
      <c r="BE139" s="274" t="s">
        <v>2700</v>
      </c>
      <c r="BF139" s="274" t="s">
        <v>2672</v>
      </c>
      <c r="BH139" s="274" t="s">
        <v>1968</v>
      </c>
      <c r="BL139" s="277">
        <v>0</v>
      </c>
      <c r="BN139" s="274" t="s">
        <v>2933</v>
      </c>
      <c r="BW139" s="274">
        <v>87105</v>
      </c>
      <c r="BX139" s="274" t="s">
        <v>3121</v>
      </c>
      <c r="BY139" s="274" t="s">
        <v>1968</v>
      </c>
      <c r="CA139" s="274">
        <v>12685313</v>
      </c>
      <c r="CC139" s="274" t="s">
        <v>1968</v>
      </c>
      <c r="CE139" s="274" t="s">
        <v>1968</v>
      </c>
      <c r="CF139" s="274" t="s">
        <v>2749</v>
      </c>
      <c r="CG139" s="274" t="s">
        <v>1968</v>
      </c>
      <c r="CI139" s="274" t="s">
        <v>1968</v>
      </c>
      <c r="CN139" s="274">
        <v>0</v>
      </c>
      <c r="CO139" s="274" t="s">
        <v>1968</v>
      </c>
      <c r="CP139" s="274" t="s">
        <v>2713</v>
      </c>
      <c r="CS139" s="274" t="s">
        <v>3122</v>
      </c>
      <c r="CT139" s="275">
        <v>0</v>
      </c>
      <c r="CU139" s="274" t="s">
        <v>1968</v>
      </c>
      <c r="CV139" s="275">
        <v>0</v>
      </c>
      <c r="CY139" s="274" t="s">
        <v>2801</v>
      </c>
      <c r="CZ139" s="274">
        <v>626953</v>
      </c>
      <c r="DA139" s="274">
        <v>6181668</v>
      </c>
      <c r="DB139" s="274" t="s">
        <v>2666</v>
      </c>
      <c r="DC139" s="275">
        <v>103.9</v>
      </c>
      <c r="DG139" s="274">
        <v>0</v>
      </c>
      <c r="DH139" s="274" t="s">
        <v>3123</v>
      </c>
      <c r="DI139" s="274">
        <v>0</v>
      </c>
      <c r="DK139" s="279">
        <v>41349</v>
      </c>
      <c r="DL139" s="279">
        <v>41389</v>
      </c>
      <c r="DN139" s="274" t="s">
        <v>2689</v>
      </c>
      <c r="DO139" s="274" t="s">
        <v>2689</v>
      </c>
      <c r="DR139" s="278">
        <v>25</v>
      </c>
    </row>
    <row r="140" spans="1:122" x14ac:dyDescent="0.25">
      <c r="A140" s="283">
        <v>107678</v>
      </c>
      <c r="B140" s="274">
        <v>100512</v>
      </c>
      <c r="E140" s="274" t="s">
        <v>2801</v>
      </c>
      <c r="F140" s="274" t="s">
        <v>2663</v>
      </c>
      <c r="G140" s="274">
        <v>108561</v>
      </c>
      <c r="H140" s="274">
        <v>107678</v>
      </c>
      <c r="I140" s="274">
        <v>0</v>
      </c>
      <c r="K140" s="275">
        <v>0</v>
      </c>
      <c r="L140" s="274">
        <v>0</v>
      </c>
      <c r="N140" s="275">
        <v>0</v>
      </c>
      <c r="P140" s="274" t="s">
        <v>1969</v>
      </c>
      <c r="Q140" s="274" t="s">
        <v>3124</v>
      </c>
      <c r="AE140" s="279">
        <v>41349</v>
      </c>
      <c r="AF140" s="275">
        <v>0</v>
      </c>
      <c r="AG140" s="275">
        <v>0</v>
      </c>
      <c r="AL140" s="274">
        <v>0</v>
      </c>
      <c r="AM140" s="275">
        <v>2649</v>
      </c>
      <c r="AO140" s="274" t="s">
        <v>2961</v>
      </c>
      <c r="AP140" s="274" t="s">
        <v>1968</v>
      </c>
      <c r="AQ140" s="275">
        <v>0</v>
      </c>
      <c r="AR140" s="275">
        <v>0</v>
      </c>
      <c r="AS140" s="274" t="s">
        <v>1969</v>
      </c>
      <c r="AW140" s="277">
        <v>0</v>
      </c>
      <c r="AZ140" s="274" t="s">
        <v>2668</v>
      </c>
      <c r="BA140" s="274" t="s">
        <v>2669</v>
      </c>
      <c r="BD140" s="274" t="s">
        <v>2692</v>
      </c>
      <c r="BE140" s="274" t="s">
        <v>2692</v>
      </c>
      <c r="BF140" s="274" t="s">
        <v>2672</v>
      </c>
      <c r="BH140" s="274" t="s">
        <v>1968</v>
      </c>
      <c r="BL140" s="277">
        <v>0</v>
      </c>
      <c r="BN140" s="274" t="s">
        <v>2933</v>
      </c>
      <c r="BW140" s="274">
        <v>87104</v>
      </c>
      <c r="BX140" s="274" t="s">
        <v>3125</v>
      </c>
      <c r="BY140" s="274" t="s">
        <v>1968</v>
      </c>
      <c r="CA140" s="274">
        <v>0</v>
      </c>
      <c r="CC140" s="274" t="s">
        <v>1968</v>
      </c>
      <c r="CE140" s="274" t="s">
        <v>1968</v>
      </c>
      <c r="CG140" s="274" t="s">
        <v>1968</v>
      </c>
      <c r="CI140" s="274" t="s">
        <v>1968</v>
      </c>
      <c r="CN140" s="274">
        <v>0</v>
      </c>
      <c r="CO140" s="274" t="s">
        <v>1968</v>
      </c>
      <c r="CP140" s="274" t="s">
        <v>2696</v>
      </c>
      <c r="CS140" s="274" t="s">
        <v>3126</v>
      </c>
      <c r="CT140" s="275">
        <v>0</v>
      </c>
      <c r="CU140" s="274" t="s">
        <v>1968</v>
      </c>
      <c r="CV140" s="275">
        <v>0</v>
      </c>
      <c r="CY140" s="274" t="s">
        <v>2801</v>
      </c>
      <c r="CZ140" s="274">
        <v>639962</v>
      </c>
      <c r="DA140" s="274">
        <v>6181995</v>
      </c>
      <c r="DB140" s="274" t="s">
        <v>2666</v>
      </c>
      <c r="DC140" s="275">
        <v>22.89</v>
      </c>
      <c r="DG140" s="274">
        <v>0</v>
      </c>
      <c r="DI140" s="274">
        <v>0</v>
      </c>
      <c r="DK140" s="279">
        <v>41349</v>
      </c>
      <c r="DL140" s="279">
        <v>41389</v>
      </c>
      <c r="DN140" s="274" t="s">
        <v>2689</v>
      </c>
      <c r="DO140" s="274" t="s">
        <v>2689</v>
      </c>
      <c r="DR140" s="278">
        <v>0</v>
      </c>
    </row>
    <row r="141" spans="1:122" x14ac:dyDescent="0.25">
      <c r="A141" s="283">
        <v>104447</v>
      </c>
      <c r="B141" s="274">
        <v>101310</v>
      </c>
      <c r="C141" s="274" t="s">
        <v>1395</v>
      </c>
      <c r="D141" s="279">
        <v>32720</v>
      </c>
      <c r="E141" s="274" t="s">
        <v>2709</v>
      </c>
      <c r="F141" s="274" t="s">
        <v>2663</v>
      </c>
      <c r="G141" s="274">
        <v>105329</v>
      </c>
      <c r="H141" s="274">
        <v>104447</v>
      </c>
      <c r="I141" s="274">
        <v>0</v>
      </c>
      <c r="K141" s="275">
        <v>0</v>
      </c>
      <c r="L141" s="274">
        <v>8235</v>
      </c>
      <c r="M141" s="274" t="s">
        <v>1452</v>
      </c>
      <c r="N141" s="275">
        <v>0</v>
      </c>
      <c r="P141" s="274" t="s">
        <v>1968</v>
      </c>
      <c r="S141" s="279">
        <v>32720</v>
      </c>
      <c r="AC141" s="274" t="s">
        <v>2681</v>
      </c>
      <c r="AE141" s="279">
        <v>40595</v>
      </c>
      <c r="AF141" s="275">
        <v>100</v>
      </c>
      <c r="AG141" s="275">
        <v>0</v>
      </c>
      <c r="AH141" s="274" t="s">
        <v>1869</v>
      </c>
      <c r="AJ141" s="274" t="s">
        <v>2682</v>
      </c>
      <c r="AK141" s="274" t="s">
        <v>2683</v>
      </c>
      <c r="AL141" s="274">
        <v>0</v>
      </c>
      <c r="AM141" s="275">
        <v>0</v>
      </c>
      <c r="AO141" s="274" t="s">
        <v>1870</v>
      </c>
      <c r="AP141" s="274" t="s">
        <v>1968</v>
      </c>
      <c r="AQ141" s="275">
        <v>0</v>
      </c>
      <c r="AR141" s="275">
        <v>0</v>
      </c>
      <c r="AS141" s="274" t="s">
        <v>1968</v>
      </c>
      <c r="AW141" s="277">
        <v>0</v>
      </c>
      <c r="AZ141" s="274" t="s">
        <v>2668</v>
      </c>
      <c r="BA141" s="274" t="s">
        <v>2669</v>
      </c>
      <c r="BD141" s="274" t="s">
        <v>2692</v>
      </c>
      <c r="BE141" s="274" t="s">
        <v>2693</v>
      </c>
      <c r="BF141" s="274" t="s">
        <v>2763</v>
      </c>
      <c r="BH141" s="274" t="s">
        <v>1968</v>
      </c>
      <c r="BL141" s="277">
        <v>0</v>
      </c>
      <c r="BW141" s="274">
        <v>83801</v>
      </c>
      <c r="BX141" s="274" t="s">
        <v>3127</v>
      </c>
      <c r="BY141" s="274" t="s">
        <v>1968</v>
      </c>
      <c r="BZ141" s="274" t="s">
        <v>2857</v>
      </c>
      <c r="CA141" s="274">
        <v>9145711</v>
      </c>
      <c r="CC141" s="274" t="s">
        <v>1968</v>
      </c>
      <c r="CE141" s="274" t="s">
        <v>1968</v>
      </c>
      <c r="CG141" s="274" t="s">
        <v>1968</v>
      </c>
      <c r="CI141" s="274" t="s">
        <v>1968</v>
      </c>
      <c r="CN141" s="274">
        <v>5</v>
      </c>
      <c r="CO141" s="274" t="s">
        <v>1968</v>
      </c>
      <c r="CT141" s="275">
        <v>0</v>
      </c>
      <c r="CU141" s="274" t="s">
        <v>1968</v>
      </c>
      <c r="CV141" s="275">
        <v>0</v>
      </c>
      <c r="CW141" s="274" t="s">
        <v>2688</v>
      </c>
      <c r="CY141" s="274" t="s">
        <v>2709</v>
      </c>
      <c r="CZ141" s="274">
        <v>637602</v>
      </c>
      <c r="DA141" s="274">
        <v>6190189</v>
      </c>
      <c r="DB141" s="274" t="s">
        <v>2666</v>
      </c>
      <c r="DC141" s="275">
        <v>51</v>
      </c>
      <c r="DG141" s="274">
        <v>0</v>
      </c>
      <c r="DH141" s="274" t="s">
        <v>3128</v>
      </c>
      <c r="DI141" s="274">
        <v>0</v>
      </c>
      <c r="DJ141" s="274" t="s">
        <v>2677</v>
      </c>
      <c r="DK141" s="279">
        <v>40595</v>
      </c>
      <c r="DL141" s="279">
        <v>41520</v>
      </c>
      <c r="DN141" s="274" t="s">
        <v>2860</v>
      </c>
      <c r="DO141" s="274" t="s">
        <v>2689</v>
      </c>
      <c r="DP141" s="274" t="s">
        <v>2679</v>
      </c>
      <c r="DQ141" s="274" t="s">
        <v>2680</v>
      </c>
      <c r="DR141" s="278">
        <v>21</v>
      </c>
    </row>
    <row r="142" spans="1:122" x14ac:dyDescent="0.25">
      <c r="A142" s="283">
        <v>107664</v>
      </c>
      <c r="B142" s="274">
        <v>102562</v>
      </c>
      <c r="E142" s="274" t="s">
        <v>2801</v>
      </c>
      <c r="F142" s="274" t="s">
        <v>2663</v>
      </c>
      <c r="G142" s="274">
        <v>108547</v>
      </c>
      <c r="H142" s="274">
        <v>107664</v>
      </c>
      <c r="I142" s="274">
        <v>0</v>
      </c>
      <c r="K142" s="275">
        <v>0</v>
      </c>
      <c r="L142" s="274">
        <v>0</v>
      </c>
      <c r="N142" s="275">
        <v>0</v>
      </c>
      <c r="Q142" s="274" t="s">
        <v>3129</v>
      </c>
      <c r="AE142" s="279">
        <v>41345</v>
      </c>
      <c r="AF142" s="275">
        <v>0</v>
      </c>
      <c r="AG142" s="275">
        <v>0</v>
      </c>
      <c r="AL142" s="274">
        <v>0</v>
      </c>
      <c r="AM142" s="275">
        <v>2419</v>
      </c>
      <c r="AO142" s="274" t="s">
        <v>3130</v>
      </c>
      <c r="AP142" s="274" t="s">
        <v>1968</v>
      </c>
      <c r="AQ142" s="275">
        <v>0</v>
      </c>
      <c r="AR142" s="275">
        <v>0</v>
      </c>
      <c r="AS142" s="274" t="s">
        <v>1968</v>
      </c>
      <c r="AW142" s="277">
        <v>0</v>
      </c>
      <c r="AZ142" s="274" t="s">
        <v>2668</v>
      </c>
      <c r="BA142" s="274" t="s">
        <v>2669</v>
      </c>
      <c r="BB142" s="274" t="s">
        <v>3131</v>
      </c>
      <c r="BE142" s="274" t="s">
        <v>2740</v>
      </c>
      <c r="BF142" s="274" t="s">
        <v>2728</v>
      </c>
      <c r="BH142" s="274" t="s">
        <v>1968</v>
      </c>
      <c r="BL142" s="277">
        <v>0</v>
      </c>
      <c r="BW142" s="274">
        <v>87091</v>
      </c>
      <c r="BX142" s="274" t="s">
        <v>3132</v>
      </c>
      <c r="BY142" s="274" t="s">
        <v>1968</v>
      </c>
      <c r="CA142" s="274">
        <v>5526507</v>
      </c>
      <c r="CC142" s="274" t="s">
        <v>1968</v>
      </c>
      <c r="CE142" s="274" t="s">
        <v>1968</v>
      </c>
      <c r="CF142" s="274" t="s">
        <v>2739</v>
      </c>
      <c r="CG142" s="274" t="s">
        <v>1968</v>
      </c>
      <c r="CI142" s="274" t="s">
        <v>1968</v>
      </c>
      <c r="CN142" s="274">
        <v>0</v>
      </c>
      <c r="CO142" s="274" t="s">
        <v>1968</v>
      </c>
      <c r="CT142" s="275">
        <v>0</v>
      </c>
      <c r="CU142" s="274" t="s">
        <v>1968</v>
      </c>
      <c r="CV142" s="275">
        <v>0</v>
      </c>
      <c r="CY142" s="274" t="s">
        <v>2801</v>
      </c>
      <c r="CZ142" s="274">
        <v>656124</v>
      </c>
      <c r="DA142" s="274">
        <v>6167232</v>
      </c>
      <c r="DB142" s="274" t="s">
        <v>2666</v>
      </c>
      <c r="DC142" s="275">
        <v>0</v>
      </c>
      <c r="DG142" s="274">
        <v>0</v>
      </c>
      <c r="DI142" s="274">
        <v>0</v>
      </c>
      <c r="DK142" s="279">
        <v>41345</v>
      </c>
      <c r="DL142" s="279">
        <v>41389</v>
      </c>
      <c r="DN142" s="274" t="s">
        <v>2689</v>
      </c>
      <c r="DO142" s="274" t="s">
        <v>2689</v>
      </c>
      <c r="DR142" s="278">
        <v>0</v>
      </c>
    </row>
    <row r="143" spans="1:122" x14ac:dyDescent="0.25">
      <c r="A143" s="283">
        <v>107656</v>
      </c>
      <c r="B143" s="274">
        <v>103212</v>
      </c>
      <c r="E143" s="274" t="s">
        <v>2801</v>
      </c>
      <c r="F143" s="274" t="s">
        <v>2663</v>
      </c>
      <c r="G143" s="274">
        <v>108539</v>
      </c>
      <c r="H143" s="274">
        <v>107656</v>
      </c>
      <c r="I143" s="274">
        <v>0</v>
      </c>
      <c r="K143" s="275">
        <v>0</v>
      </c>
      <c r="L143" s="274">
        <v>8124</v>
      </c>
      <c r="M143" s="274" t="s">
        <v>1657</v>
      </c>
      <c r="N143" s="275">
        <v>0</v>
      </c>
      <c r="P143" s="274" t="s">
        <v>1969</v>
      </c>
      <c r="Q143" s="274" t="s">
        <v>3133</v>
      </c>
      <c r="AE143" s="279">
        <v>41344</v>
      </c>
      <c r="AF143" s="275">
        <v>0</v>
      </c>
      <c r="AG143" s="275">
        <v>0</v>
      </c>
      <c r="AL143" s="274">
        <v>0</v>
      </c>
      <c r="AM143" s="275">
        <v>2300</v>
      </c>
      <c r="AO143" s="274" t="s">
        <v>2961</v>
      </c>
      <c r="AP143" s="274" t="s">
        <v>1968</v>
      </c>
      <c r="AQ143" s="275">
        <v>0</v>
      </c>
      <c r="AR143" s="275">
        <v>0</v>
      </c>
      <c r="AS143" s="274" t="s">
        <v>1969</v>
      </c>
      <c r="AW143" s="277">
        <v>0</v>
      </c>
      <c r="AZ143" s="274" t="s">
        <v>2668</v>
      </c>
      <c r="BA143" s="274" t="s">
        <v>2669</v>
      </c>
      <c r="BD143" s="274" t="s">
        <v>2725</v>
      </c>
      <c r="BE143" s="274" t="s">
        <v>2782</v>
      </c>
      <c r="BF143" s="274" t="s">
        <v>2672</v>
      </c>
      <c r="BH143" s="274" t="s">
        <v>1968</v>
      </c>
      <c r="BL143" s="277">
        <v>0</v>
      </c>
      <c r="BN143" s="274" t="s">
        <v>2933</v>
      </c>
      <c r="BW143" s="274">
        <v>87082</v>
      </c>
      <c r="BX143" s="274" t="s">
        <v>3134</v>
      </c>
      <c r="BY143" s="274" t="s">
        <v>1968</v>
      </c>
      <c r="CA143" s="274">
        <v>14586746</v>
      </c>
      <c r="CC143" s="274" t="s">
        <v>1968</v>
      </c>
      <c r="CE143" s="274" t="s">
        <v>1968</v>
      </c>
      <c r="CF143" s="274" t="s">
        <v>2749</v>
      </c>
      <c r="CG143" s="274" t="s">
        <v>1968</v>
      </c>
      <c r="CI143" s="274" t="s">
        <v>1968</v>
      </c>
      <c r="CN143" s="274">
        <v>0</v>
      </c>
      <c r="CO143" s="274" t="s">
        <v>1968</v>
      </c>
      <c r="CT143" s="275">
        <v>0</v>
      </c>
      <c r="CU143" s="274" t="s">
        <v>1968</v>
      </c>
      <c r="CV143" s="275">
        <v>0</v>
      </c>
      <c r="CY143" s="274" t="s">
        <v>2801</v>
      </c>
      <c r="CZ143" s="274">
        <v>627988</v>
      </c>
      <c r="DA143" s="274">
        <v>6179759</v>
      </c>
      <c r="DB143" s="274" t="s">
        <v>2666</v>
      </c>
      <c r="DC143" s="275">
        <v>86.9</v>
      </c>
      <c r="DG143" s="274">
        <v>0</v>
      </c>
      <c r="DI143" s="274">
        <v>0</v>
      </c>
      <c r="DK143" s="279">
        <v>41344</v>
      </c>
      <c r="DL143" s="279">
        <v>41389</v>
      </c>
      <c r="DN143" s="274" t="s">
        <v>2689</v>
      </c>
      <c r="DO143" s="274" t="s">
        <v>2689</v>
      </c>
      <c r="DR143" s="278">
        <v>0</v>
      </c>
    </row>
    <row r="144" spans="1:122" x14ac:dyDescent="0.25">
      <c r="A144" s="283">
        <v>67027</v>
      </c>
      <c r="B144" s="274">
        <v>336</v>
      </c>
      <c r="C144" s="274" t="s">
        <v>1395</v>
      </c>
      <c r="D144" s="279">
        <v>32800</v>
      </c>
      <c r="E144" s="274" t="s">
        <v>2709</v>
      </c>
      <c r="F144" s="274" t="s">
        <v>2663</v>
      </c>
      <c r="G144" s="274">
        <v>67676</v>
      </c>
      <c r="H144" s="274">
        <v>67027</v>
      </c>
      <c r="I144" s="274">
        <v>0</v>
      </c>
      <c r="K144" s="275">
        <v>0</v>
      </c>
      <c r="L144" s="274">
        <v>12206</v>
      </c>
      <c r="M144" s="274" t="s">
        <v>1702</v>
      </c>
      <c r="N144" s="275">
        <v>0</v>
      </c>
      <c r="P144" s="274" t="s">
        <v>1968</v>
      </c>
      <c r="R144" s="274" t="s">
        <v>2664</v>
      </c>
      <c r="T144" s="274" t="s">
        <v>2665</v>
      </c>
      <c r="U144" s="274" t="s">
        <v>1967</v>
      </c>
      <c r="Z144" s="274" t="s">
        <v>2666</v>
      </c>
      <c r="AA144" s="274" t="s">
        <v>2666</v>
      </c>
      <c r="AB144" s="274" t="s">
        <v>2666</v>
      </c>
      <c r="AE144" s="279">
        <v>37846</v>
      </c>
      <c r="AF144" s="275">
        <v>100</v>
      </c>
      <c r="AG144" s="275">
        <v>0</v>
      </c>
      <c r="AI144" s="274" t="s">
        <v>2667</v>
      </c>
      <c r="AJ144" s="274" t="s">
        <v>2690</v>
      </c>
      <c r="AK144" s="274" t="s">
        <v>2691</v>
      </c>
      <c r="AL144" s="274">
        <v>0</v>
      </c>
      <c r="AM144" s="275">
        <v>0</v>
      </c>
      <c r="AO144" s="274" t="s">
        <v>1703</v>
      </c>
      <c r="AP144" s="274" t="s">
        <v>1968</v>
      </c>
      <c r="AQ144" s="275">
        <v>0</v>
      </c>
      <c r="AR144" s="275">
        <v>0</v>
      </c>
      <c r="AS144" s="274" t="s">
        <v>1968</v>
      </c>
      <c r="AW144" s="277">
        <v>0</v>
      </c>
      <c r="BD144" s="274" t="s">
        <v>2725</v>
      </c>
      <c r="BE144" s="274" t="s">
        <v>2904</v>
      </c>
      <c r="BF144" s="274" t="s">
        <v>3135</v>
      </c>
      <c r="BG144" s="274" t="s">
        <v>2666</v>
      </c>
      <c r="BH144" s="274" t="s">
        <v>1968</v>
      </c>
      <c r="BL144" s="277">
        <v>0</v>
      </c>
      <c r="BQ144" s="274" t="s">
        <v>2666</v>
      </c>
      <c r="BR144" s="274" t="s">
        <v>2666</v>
      </c>
      <c r="BW144" s="274">
        <v>61002</v>
      </c>
      <c r="BX144" s="274" t="s">
        <v>3136</v>
      </c>
      <c r="BY144" s="274" t="s">
        <v>1968</v>
      </c>
      <c r="CA144" s="274">
        <v>0</v>
      </c>
      <c r="CC144" s="274" t="s">
        <v>1968</v>
      </c>
      <c r="CE144" s="274" t="s">
        <v>1968</v>
      </c>
      <c r="CF144" s="274" t="s">
        <v>2706</v>
      </c>
      <c r="CG144" s="274" t="s">
        <v>1968</v>
      </c>
      <c r="CI144" s="274" t="s">
        <v>1968</v>
      </c>
      <c r="CN144" s="274">
        <v>0</v>
      </c>
      <c r="CO144" s="274" t="s">
        <v>1968</v>
      </c>
      <c r="CP144" s="274" t="s">
        <v>2845</v>
      </c>
      <c r="CS144" s="274" t="s">
        <v>3137</v>
      </c>
      <c r="CT144" s="275">
        <v>0</v>
      </c>
      <c r="CU144" s="274" t="s">
        <v>1968</v>
      </c>
      <c r="CV144" s="275">
        <v>0</v>
      </c>
      <c r="CY144" s="274" t="s">
        <v>2709</v>
      </c>
      <c r="CZ144" s="274">
        <v>625694</v>
      </c>
      <c r="DA144" s="274">
        <v>6186396</v>
      </c>
      <c r="DB144" s="274" t="s">
        <v>2666</v>
      </c>
      <c r="DC144" s="275">
        <v>25</v>
      </c>
      <c r="DG144" s="274">
        <v>0</v>
      </c>
      <c r="DI144" s="274">
        <v>0</v>
      </c>
      <c r="DJ144" s="274" t="s">
        <v>2677</v>
      </c>
      <c r="DK144" s="279">
        <v>37846</v>
      </c>
      <c r="DL144" s="279">
        <v>41142</v>
      </c>
      <c r="DN144" s="274" t="s">
        <v>2029</v>
      </c>
      <c r="DO144" s="274" t="s">
        <v>2689</v>
      </c>
      <c r="DP144" s="274" t="s">
        <v>2733</v>
      </c>
      <c r="DQ144" s="274" t="s">
        <v>2734</v>
      </c>
      <c r="DR144" s="278">
        <v>20</v>
      </c>
    </row>
    <row r="145" spans="1:122" x14ac:dyDescent="0.25">
      <c r="A145" s="283">
        <v>58851</v>
      </c>
      <c r="B145" s="274">
        <v>2127</v>
      </c>
      <c r="C145" s="274" t="s">
        <v>1409</v>
      </c>
      <c r="D145" s="279">
        <v>32664</v>
      </c>
      <c r="E145" s="274" t="s">
        <v>2662</v>
      </c>
      <c r="F145" s="274" t="s">
        <v>2663</v>
      </c>
      <c r="G145" s="274">
        <v>61998</v>
      </c>
      <c r="H145" s="274">
        <v>58851</v>
      </c>
      <c r="I145" s="274">
        <v>0</v>
      </c>
      <c r="J145" s="274" t="s">
        <v>2074</v>
      </c>
      <c r="K145" s="275">
        <v>0</v>
      </c>
      <c r="L145" s="274">
        <v>8123</v>
      </c>
      <c r="M145" s="274" t="s">
        <v>1672</v>
      </c>
      <c r="N145" s="275">
        <v>0</v>
      </c>
      <c r="R145" s="274" t="s">
        <v>2664</v>
      </c>
      <c r="T145" s="274" t="s">
        <v>2665</v>
      </c>
      <c r="U145" s="274" t="s">
        <v>1967</v>
      </c>
      <c r="Z145" s="274" t="s">
        <v>2666</v>
      </c>
      <c r="AA145" s="274" t="s">
        <v>2666</v>
      </c>
      <c r="AB145" s="274" t="s">
        <v>2666</v>
      </c>
      <c r="AE145" s="279">
        <v>37846</v>
      </c>
      <c r="AF145" s="275">
        <v>400</v>
      </c>
      <c r="AG145" s="275">
        <v>0</v>
      </c>
      <c r="AI145" s="274" t="s">
        <v>2667</v>
      </c>
      <c r="AJ145" s="274" t="s">
        <v>2690</v>
      </c>
      <c r="AK145" s="274" t="s">
        <v>2691</v>
      </c>
      <c r="AL145" s="274">
        <v>0</v>
      </c>
      <c r="AM145" s="275">
        <v>0</v>
      </c>
      <c r="AO145" s="274" t="s">
        <v>1673</v>
      </c>
      <c r="AQ145" s="275">
        <v>0</v>
      </c>
      <c r="AR145" s="275">
        <v>0</v>
      </c>
      <c r="AW145" s="277">
        <v>0</v>
      </c>
      <c r="AZ145" s="274" t="s">
        <v>2668</v>
      </c>
      <c r="BA145" s="274" t="s">
        <v>2669</v>
      </c>
      <c r="BG145" s="274" t="s">
        <v>2730</v>
      </c>
      <c r="BL145" s="277">
        <v>0</v>
      </c>
      <c r="BQ145" s="274" t="s">
        <v>2666</v>
      </c>
      <c r="BR145" s="274" t="s">
        <v>2666</v>
      </c>
      <c r="BW145" s="274">
        <v>9045</v>
      </c>
      <c r="BX145" s="274" t="s">
        <v>3138</v>
      </c>
      <c r="CA145" s="274">
        <v>0</v>
      </c>
      <c r="CN145" s="274">
        <v>1</v>
      </c>
      <c r="CS145" s="274" t="s">
        <v>3139</v>
      </c>
      <c r="CT145" s="275">
        <v>0</v>
      </c>
      <c r="CV145" s="275">
        <v>0</v>
      </c>
      <c r="CW145" s="274" t="s">
        <v>2664</v>
      </c>
      <c r="CY145" s="274" t="s">
        <v>2662</v>
      </c>
      <c r="CZ145" s="274">
        <v>631125</v>
      </c>
      <c r="DA145" s="274">
        <v>6176774</v>
      </c>
      <c r="DC145" s="275">
        <v>140</v>
      </c>
      <c r="DG145" s="274">
        <v>0</v>
      </c>
      <c r="DI145" s="274">
        <v>0</v>
      </c>
      <c r="DJ145" s="274" t="s">
        <v>2762</v>
      </c>
      <c r="DK145" s="279">
        <v>37846</v>
      </c>
      <c r="DL145" s="279">
        <v>39577</v>
      </c>
      <c r="DN145" s="274" t="s">
        <v>2029</v>
      </c>
      <c r="DO145" s="274" t="s">
        <v>2678</v>
      </c>
      <c r="DP145" s="274" t="s">
        <v>2679</v>
      </c>
      <c r="DQ145" s="274" t="s">
        <v>2680</v>
      </c>
      <c r="DR145" s="278">
        <v>8</v>
      </c>
    </row>
    <row r="146" spans="1:122" x14ac:dyDescent="0.25">
      <c r="A146" s="283">
        <v>60521</v>
      </c>
      <c r="B146" s="274">
        <v>4844</v>
      </c>
      <c r="C146" s="274" t="s">
        <v>1395</v>
      </c>
      <c r="D146" s="279">
        <v>34394</v>
      </c>
      <c r="E146" s="274" t="s">
        <v>2709</v>
      </c>
      <c r="F146" s="274" t="s">
        <v>2663</v>
      </c>
      <c r="G146" s="274">
        <v>61736</v>
      </c>
      <c r="H146" s="274">
        <v>60521</v>
      </c>
      <c r="I146" s="274">
        <v>0</v>
      </c>
      <c r="J146" s="274" t="s">
        <v>2074</v>
      </c>
      <c r="K146" s="275">
        <v>0</v>
      </c>
      <c r="L146" s="274">
        <v>8197</v>
      </c>
      <c r="M146" s="274" t="s">
        <v>1697</v>
      </c>
      <c r="N146" s="275">
        <v>0</v>
      </c>
      <c r="R146" s="274" t="s">
        <v>2664</v>
      </c>
      <c r="S146" s="279">
        <v>34394</v>
      </c>
      <c r="T146" s="274" t="s">
        <v>2665</v>
      </c>
      <c r="U146" s="274" t="s">
        <v>1967</v>
      </c>
      <c r="AC146" s="274" t="s">
        <v>2710</v>
      </c>
      <c r="AE146" s="279">
        <v>37846</v>
      </c>
      <c r="AF146" s="275">
        <v>380</v>
      </c>
      <c r="AG146" s="275">
        <v>0</v>
      </c>
      <c r="AI146" s="274" t="s">
        <v>2667</v>
      </c>
      <c r="AJ146" s="274" t="s">
        <v>2682</v>
      </c>
      <c r="AK146" s="274" t="s">
        <v>2683</v>
      </c>
      <c r="AL146" s="274">
        <v>0</v>
      </c>
      <c r="AM146" s="275">
        <v>0</v>
      </c>
      <c r="AP146" s="274" t="s">
        <v>1968</v>
      </c>
      <c r="AQ146" s="275">
        <v>0</v>
      </c>
      <c r="AR146" s="275">
        <v>0</v>
      </c>
      <c r="AS146" s="274" t="s">
        <v>1968</v>
      </c>
      <c r="AW146" s="277">
        <v>0</v>
      </c>
      <c r="AZ146" s="274" t="s">
        <v>2668</v>
      </c>
      <c r="BA146" s="274" t="s">
        <v>2669</v>
      </c>
      <c r="BD146" s="274" t="s">
        <v>2700</v>
      </c>
      <c r="BE146" s="274" t="s">
        <v>2992</v>
      </c>
      <c r="BF146" s="274" t="s">
        <v>2672</v>
      </c>
      <c r="BG146" s="274" t="s">
        <v>2682</v>
      </c>
      <c r="BH146" s="274" t="s">
        <v>1968</v>
      </c>
      <c r="BL146" s="277">
        <v>0</v>
      </c>
      <c r="BW146" s="274">
        <v>6750</v>
      </c>
      <c r="BX146" s="274" t="s">
        <v>3140</v>
      </c>
      <c r="BY146" s="274" t="s">
        <v>1968</v>
      </c>
      <c r="CA146" s="274">
        <v>14500213</v>
      </c>
      <c r="CC146" s="274" t="s">
        <v>1968</v>
      </c>
      <c r="CE146" s="274" t="s">
        <v>1969</v>
      </c>
      <c r="CG146" s="274" t="s">
        <v>1968</v>
      </c>
      <c r="CI146" s="274" t="s">
        <v>1968</v>
      </c>
      <c r="CN146" s="274">
        <v>1</v>
      </c>
      <c r="CO146" s="274" t="s">
        <v>1968</v>
      </c>
      <c r="CP146" s="274" t="s">
        <v>2675</v>
      </c>
      <c r="CS146" s="274" t="s">
        <v>2910</v>
      </c>
      <c r="CT146" s="275">
        <v>0</v>
      </c>
      <c r="CU146" s="274" t="s">
        <v>1968</v>
      </c>
      <c r="CV146" s="275">
        <v>0</v>
      </c>
      <c r="CW146" s="274" t="s">
        <v>2714</v>
      </c>
      <c r="CY146" s="274" t="s">
        <v>2709</v>
      </c>
      <c r="CZ146" s="274">
        <v>679081</v>
      </c>
      <c r="DA146" s="274">
        <v>6185737</v>
      </c>
      <c r="DB146" s="274" t="s">
        <v>2666</v>
      </c>
      <c r="DC146" s="275">
        <v>97</v>
      </c>
      <c r="DG146" s="274">
        <v>0</v>
      </c>
      <c r="DH146" s="274" t="s">
        <v>3141</v>
      </c>
      <c r="DI146" s="274">
        <v>0</v>
      </c>
      <c r="DJ146" s="274" t="s">
        <v>2677</v>
      </c>
      <c r="DK146" s="279">
        <v>37846</v>
      </c>
      <c r="DL146" s="279">
        <v>41330</v>
      </c>
      <c r="DN146" s="274" t="s">
        <v>2029</v>
      </c>
      <c r="DO146" s="274" t="s">
        <v>2689</v>
      </c>
      <c r="DP146" s="274" t="s">
        <v>2679</v>
      </c>
      <c r="DQ146" s="274" t="s">
        <v>2680</v>
      </c>
      <c r="DR146" s="278">
        <v>1</v>
      </c>
    </row>
    <row r="147" spans="1:122" x14ac:dyDescent="0.25">
      <c r="A147" s="283">
        <v>59921</v>
      </c>
      <c r="B147" s="274">
        <v>5378</v>
      </c>
      <c r="C147" s="274" t="s">
        <v>1395</v>
      </c>
      <c r="D147" s="279">
        <v>33583</v>
      </c>
      <c r="E147" s="274" t="s">
        <v>2801</v>
      </c>
      <c r="F147" s="274" t="s">
        <v>2663</v>
      </c>
      <c r="G147" s="274">
        <v>61571</v>
      </c>
      <c r="H147" s="274">
        <v>59921</v>
      </c>
      <c r="I147" s="274">
        <v>0</v>
      </c>
      <c r="J147" s="274" t="s">
        <v>2074</v>
      </c>
      <c r="K147" s="275">
        <v>0</v>
      </c>
      <c r="L147" s="274">
        <v>8331</v>
      </c>
      <c r="M147" s="274" t="s">
        <v>1692</v>
      </c>
      <c r="N147" s="275">
        <v>0</v>
      </c>
      <c r="P147" s="274" t="s">
        <v>1969</v>
      </c>
      <c r="Q147" s="274" t="s">
        <v>3142</v>
      </c>
      <c r="R147" s="274" t="s">
        <v>2664</v>
      </c>
      <c r="T147" s="274" t="s">
        <v>2665</v>
      </c>
      <c r="U147" s="274" t="s">
        <v>1967</v>
      </c>
      <c r="Z147" s="274" t="s">
        <v>2666</v>
      </c>
      <c r="AA147" s="274" t="s">
        <v>2666</v>
      </c>
      <c r="AB147" s="274" t="s">
        <v>2666</v>
      </c>
      <c r="AE147" s="279">
        <v>37846</v>
      </c>
      <c r="AF147" s="275">
        <v>217</v>
      </c>
      <c r="AG147" s="275">
        <v>0</v>
      </c>
      <c r="AI147" s="274" t="s">
        <v>2667</v>
      </c>
      <c r="AJ147" s="274" t="s">
        <v>2664</v>
      </c>
      <c r="AK147" s="274" t="s">
        <v>8</v>
      </c>
      <c r="AL147" s="274">
        <v>0</v>
      </c>
      <c r="AM147" s="275">
        <v>0</v>
      </c>
      <c r="AO147" s="274" t="s">
        <v>1693</v>
      </c>
      <c r="AP147" s="274" t="s">
        <v>1968</v>
      </c>
      <c r="AQ147" s="275">
        <v>0</v>
      </c>
      <c r="AR147" s="275">
        <v>0</v>
      </c>
      <c r="AS147" s="274" t="s">
        <v>1969</v>
      </c>
      <c r="AW147" s="277">
        <v>0</v>
      </c>
      <c r="AZ147" s="274" t="s">
        <v>2668</v>
      </c>
      <c r="BA147" s="274" t="s">
        <v>2669</v>
      </c>
      <c r="BD147" s="274" t="s">
        <v>2736</v>
      </c>
      <c r="BE147" s="274" t="s">
        <v>2670</v>
      </c>
      <c r="BF147" s="274" t="s">
        <v>2774</v>
      </c>
      <c r="BG147" s="274" t="s">
        <v>3143</v>
      </c>
      <c r="BH147" s="274" t="s">
        <v>1968</v>
      </c>
      <c r="BL147" s="277">
        <v>0</v>
      </c>
      <c r="BN147" s="274" t="s">
        <v>2933</v>
      </c>
      <c r="BQ147" s="274" t="s">
        <v>2666</v>
      </c>
      <c r="BR147" s="274" t="s">
        <v>2666</v>
      </c>
      <c r="BW147" s="274">
        <v>14867</v>
      </c>
      <c r="BX147" s="274" t="s">
        <v>3144</v>
      </c>
      <c r="BY147" s="274" t="s">
        <v>1968</v>
      </c>
      <c r="CA147" s="274">
        <v>3704483</v>
      </c>
      <c r="CC147" s="274" t="s">
        <v>1968</v>
      </c>
      <c r="CE147" s="274" t="s">
        <v>1969</v>
      </c>
      <c r="CF147" s="274" t="s">
        <v>2722</v>
      </c>
      <c r="CG147" s="274" t="s">
        <v>1968</v>
      </c>
      <c r="CI147" s="274" t="s">
        <v>1968</v>
      </c>
      <c r="CN147" s="274">
        <v>1</v>
      </c>
      <c r="CO147" s="274" t="s">
        <v>1968</v>
      </c>
      <c r="CP147" s="274" t="s">
        <v>2675</v>
      </c>
      <c r="CS147" s="274" t="s">
        <v>3145</v>
      </c>
      <c r="CT147" s="275">
        <v>0</v>
      </c>
      <c r="CU147" s="274" t="s">
        <v>1968</v>
      </c>
      <c r="CV147" s="275">
        <v>0</v>
      </c>
      <c r="CY147" s="274" t="s">
        <v>2801</v>
      </c>
      <c r="CZ147" s="274">
        <v>669369</v>
      </c>
      <c r="DA147" s="274">
        <v>6201544</v>
      </c>
      <c r="DB147" s="274" t="s">
        <v>2666</v>
      </c>
      <c r="DC147" s="275">
        <v>162</v>
      </c>
      <c r="DG147" s="274">
        <v>0</v>
      </c>
      <c r="DI147" s="274">
        <v>0</v>
      </c>
      <c r="DJ147" s="274" t="s">
        <v>2677</v>
      </c>
      <c r="DK147" s="279">
        <v>37846</v>
      </c>
      <c r="DL147" s="279">
        <v>41389</v>
      </c>
      <c r="DN147" s="274" t="s">
        <v>2029</v>
      </c>
      <c r="DO147" s="274" t="s">
        <v>2689</v>
      </c>
      <c r="DP147" s="274" t="s">
        <v>2679</v>
      </c>
      <c r="DQ147" s="274" t="s">
        <v>2680</v>
      </c>
      <c r="DR147" s="278">
        <v>3</v>
      </c>
    </row>
    <row r="148" spans="1:122" x14ac:dyDescent="0.25">
      <c r="A148" s="283">
        <v>58665</v>
      </c>
      <c r="B148" s="274">
        <v>5387</v>
      </c>
      <c r="C148" s="274" t="s">
        <v>1395</v>
      </c>
      <c r="D148" s="279">
        <v>32568</v>
      </c>
      <c r="E148" s="274" t="s">
        <v>3003</v>
      </c>
      <c r="F148" s="274" t="s">
        <v>2663</v>
      </c>
      <c r="G148" s="274">
        <v>61583</v>
      </c>
      <c r="H148" s="274">
        <v>58665</v>
      </c>
      <c r="I148" s="274">
        <v>0</v>
      </c>
      <c r="J148" s="274" t="s">
        <v>2074</v>
      </c>
      <c r="K148" s="275">
        <v>0</v>
      </c>
      <c r="L148" s="274">
        <v>12340</v>
      </c>
      <c r="M148" s="274" t="s">
        <v>1670</v>
      </c>
      <c r="N148" s="275">
        <v>0</v>
      </c>
      <c r="R148" s="274" t="s">
        <v>2664</v>
      </c>
      <c r="S148" s="279">
        <v>32568</v>
      </c>
      <c r="T148" s="274" t="s">
        <v>2665</v>
      </c>
      <c r="U148" s="274" t="s">
        <v>1967</v>
      </c>
      <c r="AC148" s="274" t="s">
        <v>2710</v>
      </c>
      <c r="AE148" s="279">
        <v>37846</v>
      </c>
      <c r="AF148" s="275">
        <v>401</v>
      </c>
      <c r="AG148" s="275">
        <v>0</v>
      </c>
      <c r="AI148" s="274" t="s">
        <v>2716</v>
      </c>
      <c r="AJ148" s="274" t="s">
        <v>2682</v>
      </c>
      <c r="AK148" s="274" t="s">
        <v>2683</v>
      </c>
      <c r="AL148" s="274">
        <v>0</v>
      </c>
      <c r="AM148" s="275">
        <v>0</v>
      </c>
      <c r="AO148" s="274" t="s">
        <v>1671</v>
      </c>
      <c r="AP148" s="274" t="s">
        <v>1968</v>
      </c>
      <c r="AQ148" s="275">
        <v>0</v>
      </c>
      <c r="AR148" s="275">
        <v>0</v>
      </c>
      <c r="AS148" s="274" t="s">
        <v>1968</v>
      </c>
      <c r="AW148" s="277">
        <v>0</v>
      </c>
      <c r="AZ148" s="274" t="s">
        <v>2668</v>
      </c>
      <c r="BA148" s="274" t="s">
        <v>2669</v>
      </c>
      <c r="BD148" s="274" t="s">
        <v>2728</v>
      </c>
      <c r="BE148" s="274" t="s">
        <v>2807</v>
      </c>
      <c r="BF148" s="274" t="s">
        <v>2672</v>
      </c>
      <c r="BG148" s="274" t="s">
        <v>2797</v>
      </c>
      <c r="BH148" s="274" t="s">
        <v>1968</v>
      </c>
      <c r="BL148" s="277">
        <v>0</v>
      </c>
      <c r="BW148" s="274">
        <v>60226</v>
      </c>
      <c r="BX148" s="274" t="s">
        <v>3146</v>
      </c>
      <c r="BY148" s="274" t="s">
        <v>1968</v>
      </c>
      <c r="CA148" s="274">
        <v>0</v>
      </c>
      <c r="CC148" s="274" t="s">
        <v>1968</v>
      </c>
      <c r="CE148" s="274" t="s">
        <v>1969</v>
      </c>
      <c r="CG148" s="274" t="s">
        <v>1968</v>
      </c>
      <c r="CI148" s="274" t="s">
        <v>1968</v>
      </c>
      <c r="CN148" s="274">
        <v>1</v>
      </c>
      <c r="CO148" s="274" t="s">
        <v>1968</v>
      </c>
      <c r="CP148" s="274" t="s">
        <v>2696</v>
      </c>
      <c r="CT148" s="275">
        <v>0</v>
      </c>
      <c r="CU148" s="274" t="s">
        <v>1968</v>
      </c>
      <c r="CV148" s="275">
        <v>0</v>
      </c>
      <c r="CW148" s="274" t="s">
        <v>2688</v>
      </c>
      <c r="CY148" s="274" t="s">
        <v>3003</v>
      </c>
      <c r="CZ148" s="274">
        <v>637162</v>
      </c>
      <c r="DA148" s="274">
        <v>6181643</v>
      </c>
      <c r="DB148" s="274" t="s">
        <v>2666</v>
      </c>
      <c r="DC148" s="275">
        <v>37</v>
      </c>
      <c r="DG148" s="274">
        <v>0</v>
      </c>
      <c r="DI148" s="274">
        <v>0</v>
      </c>
      <c r="DJ148" s="274" t="s">
        <v>2677</v>
      </c>
      <c r="DK148" s="279">
        <v>37846</v>
      </c>
      <c r="DL148" s="279">
        <v>41411</v>
      </c>
      <c r="DN148" s="274" t="s">
        <v>2029</v>
      </c>
      <c r="DO148" s="274" t="s">
        <v>2689</v>
      </c>
      <c r="DR148" s="278">
        <v>0</v>
      </c>
    </row>
    <row r="149" spans="1:122" x14ac:dyDescent="0.25">
      <c r="A149" s="283">
        <v>59421</v>
      </c>
      <c r="B149" s="274">
        <v>5408</v>
      </c>
      <c r="C149" s="274" t="s">
        <v>1395</v>
      </c>
      <c r="D149" s="279">
        <v>33080</v>
      </c>
      <c r="E149" s="274" t="s">
        <v>2662</v>
      </c>
      <c r="F149" s="274" t="s">
        <v>2663</v>
      </c>
      <c r="G149" s="274">
        <v>61558</v>
      </c>
      <c r="H149" s="274">
        <v>59421</v>
      </c>
      <c r="I149" s="274">
        <v>0</v>
      </c>
      <c r="J149" s="274" t="s">
        <v>2074</v>
      </c>
      <c r="K149" s="275">
        <v>0</v>
      </c>
      <c r="L149" s="274">
        <v>8334</v>
      </c>
      <c r="M149" s="274" t="s">
        <v>1683</v>
      </c>
      <c r="N149" s="275">
        <v>0</v>
      </c>
      <c r="R149" s="274" t="s">
        <v>2664</v>
      </c>
      <c r="T149" s="274" t="s">
        <v>2665</v>
      </c>
      <c r="U149" s="274" t="s">
        <v>1967</v>
      </c>
      <c r="Z149" s="274" t="s">
        <v>2666</v>
      </c>
      <c r="AA149" s="274" t="s">
        <v>2666</v>
      </c>
      <c r="AB149" s="274" t="s">
        <v>2666</v>
      </c>
      <c r="AE149" s="279">
        <v>37846</v>
      </c>
      <c r="AF149" s="275">
        <v>100</v>
      </c>
      <c r="AG149" s="275">
        <v>0</v>
      </c>
      <c r="AI149" s="274" t="s">
        <v>2667</v>
      </c>
      <c r="AJ149" s="274" t="s">
        <v>2664</v>
      </c>
      <c r="AK149" s="274" t="s">
        <v>8</v>
      </c>
      <c r="AL149" s="274">
        <v>0</v>
      </c>
      <c r="AM149" s="275">
        <v>0</v>
      </c>
      <c r="AQ149" s="275">
        <v>0</v>
      </c>
      <c r="AR149" s="275">
        <v>0</v>
      </c>
      <c r="AW149" s="277">
        <v>0</v>
      </c>
      <c r="AZ149" s="274" t="s">
        <v>2668</v>
      </c>
      <c r="BA149" s="274" t="s">
        <v>2669</v>
      </c>
      <c r="BD149" s="274" t="s">
        <v>2736</v>
      </c>
      <c r="BE149" s="274" t="s">
        <v>2759</v>
      </c>
      <c r="BF149" s="274" t="s">
        <v>2702</v>
      </c>
      <c r="BG149" s="274" t="s">
        <v>2682</v>
      </c>
      <c r="BL149" s="277">
        <v>0</v>
      </c>
      <c r="BQ149" s="274" t="s">
        <v>2666</v>
      </c>
      <c r="BR149" s="274" t="s">
        <v>2666</v>
      </c>
      <c r="BW149" s="274">
        <v>54257</v>
      </c>
      <c r="BX149" s="274" t="s">
        <v>3147</v>
      </c>
      <c r="CA149" s="274">
        <v>0</v>
      </c>
      <c r="CE149" s="274" t="s">
        <v>1969</v>
      </c>
      <c r="CN149" s="274">
        <v>1</v>
      </c>
      <c r="CP149" s="274" t="s">
        <v>3062</v>
      </c>
      <c r="CT149" s="275">
        <v>0</v>
      </c>
      <c r="CV149" s="275">
        <v>0</v>
      </c>
      <c r="CW149" s="274" t="s">
        <v>2664</v>
      </c>
      <c r="CY149" s="274" t="s">
        <v>2662</v>
      </c>
      <c r="CZ149" s="274">
        <v>668994</v>
      </c>
      <c r="DA149" s="274">
        <v>6208334</v>
      </c>
      <c r="DC149" s="275">
        <v>72</v>
      </c>
      <c r="DG149" s="274">
        <v>0</v>
      </c>
      <c r="DI149" s="274">
        <v>0</v>
      </c>
      <c r="DJ149" s="274" t="s">
        <v>2677</v>
      </c>
      <c r="DK149" s="279">
        <v>37846</v>
      </c>
      <c r="DL149" s="279">
        <v>39577</v>
      </c>
      <c r="DN149" s="274" t="s">
        <v>2029</v>
      </c>
      <c r="DO149" s="274" t="s">
        <v>2678</v>
      </c>
      <c r="DP149" s="274" t="s">
        <v>2679</v>
      </c>
      <c r="DQ149" s="274" t="s">
        <v>2680</v>
      </c>
      <c r="DR149" s="278">
        <v>3</v>
      </c>
    </row>
    <row r="150" spans="1:122" x14ac:dyDescent="0.25">
      <c r="A150" s="283">
        <v>57770</v>
      </c>
      <c r="B150" s="274">
        <v>5532</v>
      </c>
      <c r="C150" s="274" t="s">
        <v>1395</v>
      </c>
      <c r="D150" s="279">
        <v>32113</v>
      </c>
      <c r="E150" s="274" t="s">
        <v>2662</v>
      </c>
      <c r="F150" s="274" t="s">
        <v>2663</v>
      </c>
      <c r="G150" s="274">
        <v>61467</v>
      </c>
      <c r="H150" s="274">
        <v>57770</v>
      </c>
      <c r="I150" s="274">
        <v>0</v>
      </c>
      <c r="J150" s="274" t="s">
        <v>2074</v>
      </c>
      <c r="K150" s="275">
        <v>0</v>
      </c>
      <c r="L150" s="274">
        <v>8079</v>
      </c>
      <c r="M150" s="274" t="s">
        <v>1662</v>
      </c>
      <c r="N150" s="275">
        <v>0</v>
      </c>
      <c r="R150" s="274" t="s">
        <v>2664</v>
      </c>
      <c r="T150" s="274" t="s">
        <v>2665</v>
      </c>
      <c r="U150" s="274" t="s">
        <v>1967</v>
      </c>
      <c r="Z150" s="274" t="s">
        <v>2666</v>
      </c>
      <c r="AA150" s="274" t="s">
        <v>2666</v>
      </c>
      <c r="AB150" s="274" t="s">
        <v>2666</v>
      </c>
      <c r="AE150" s="279">
        <v>37846</v>
      </c>
      <c r="AF150" s="275">
        <v>112</v>
      </c>
      <c r="AG150" s="275">
        <v>0</v>
      </c>
      <c r="AI150" s="274" t="s">
        <v>3148</v>
      </c>
      <c r="AJ150" s="274" t="s">
        <v>2812</v>
      </c>
      <c r="AK150" s="274" t="s">
        <v>2813</v>
      </c>
      <c r="AL150" s="274">
        <v>0</v>
      </c>
      <c r="AM150" s="275">
        <v>0</v>
      </c>
      <c r="AQ150" s="275">
        <v>0</v>
      </c>
      <c r="AR150" s="275">
        <v>0</v>
      </c>
      <c r="AW150" s="277">
        <v>0</v>
      </c>
      <c r="AZ150" s="274" t="s">
        <v>2668</v>
      </c>
      <c r="BA150" s="274" t="s">
        <v>2669</v>
      </c>
      <c r="BD150" s="274" t="s">
        <v>2736</v>
      </c>
      <c r="BE150" s="274" t="s">
        <v>2700</v>
      </c>
      <c r="BF150" s="274" t="s">
        <v>2720</v>
      </c>
      <c r="BG150" s="274" t="s">
        <v>2703</v>
      </c>
      <c r="BL150" s="277">
        <v>0</v>
      </c>
      <c r="BQ150" s="274" t="s">
        <v>2666</v>
      </c>
      <c r="BR150" s="274" t="s">
        <v>2666</v>
      </c>
      <c r="BW150" s="274">
        <v>28399</v>
      </c>
      <c r="BX150" s="274" t="s">
        <v>3149</v>
      </c>
      <c r="CA150" s="274">
        <v>0</v>
      </c>
      <c r="CE150" s="274" t="s">
        <v>1969</v>
      </c>
      <c r="CN150" s="274">
        <v>1</v>
      </c>
      <c r="CP150" s="274" t="s">
        <v>2675</v>
      </c>
      <c r="CT150" s="275">
        <v>0</v>
      </c>
      <c r="CV150" s="275">
        <v>0</v>
      </c>
      <c r="CW150" s="274" t="s">
        <v>2664</v>
      </c>
      <c r="CY150" s="274" t="s">
        <v>2662</v>
      </c>
      <c r="CZ150" s="274">
        <v>674961</v>
      </c>
      <c r="DA150" s="274">
        <v>6172628</v>
      </c>
      <c r="DC150" s="275">
        <v>21</v>
      </c>
      <c r="DG150" s="274">
        <v>0</v>
      </c>
      <c r="DI150" s="274">
        <v>0</v>
      </c>
      <c r="DJ150" s="274" t="s">
        <v>2677</v>
      </c>
      <c r="DK150" s="279">
        <v>37846</v>
      </c>
      <c r="DL150" s="279">
        <v>39577</v>
      </c>
      <c r="DN150" s="274" t="s">
        <v>2029</v>
      </c>
      <c r="DO150" s="274" t="s">
        <v>2678</v>
      </c>
      <c r="DP150" s="274" t="s">
        <v>2679</v>
      </c>
      <c r="DQ150" s="274" t="s">
        <v>2680</v>
      </c>
      <c r="DR150" s="278">
        <v>1</v>
      </c>
    </row>
    <row r="151" spans="1:122" x14ac:dyDescent="0.25">
      <c r="A151" s="283">
        <v>58422</v>
      </c>
      <c r="B151" s="274">
        <v>5664</v>
      </c>
      <c r="C151" s="274" t="s">
        <v>1395</v>
      </c>
      <c r="D151" s="279">
        <v>32403</v>
      </c>
      <c r="E151" s="274" t="s">
        <v>2662</v>
      </c>
      <c r="F151" s="274" t="s">
        <v>2663</v>
      </c>
      <c r="G151" s="274">
        <v>61523</v>
      </c>
      <c r="H151" s="274">
        <v>58422</v>
      </c>
      <c r="I151" s="274">
        <v>0</v>
      </c>
      <c r="J151" s="274" t="s">
        <v>2074</v>
      </c>
      <c r="K151" s="275">
        <v>0</v>
      </c>
      <c r="L151" s="274">
        <v>8240</v>
      </c>
      <c r="M151" s="274" t="s">
        <v>1485</v>
      </c>
      <c r="N151" s="275">
        <v>0</v>
      </c>
      <c r="R151" s="274" t="s">
        <v>2664</v>
      </c>
      <c r="T151" s="274" t="s">
        <v>2665</v>
      </c>
      <c r="U151" s="274" t="s">
        <v>1967</v>
      </c>
      <c r="AE151" s="279">
        <v>37846</v>
      </c>
      <c r="AF151" s="275">
        <v>85</v>
      </c>
      <c r="AG151" s="275">
        <v>0</v>
      </c>
      <c r="AI151" s="274" t="s">
        <v>2667</v>
      </c>
      <c r="AJ151" s="274" t="s">
        <v>2812</v>
      </c>
      <c r="AK151" s="274" t="s">
        <v>2813</v>
      </c>
      <c r="AL151" s="274">
        <v>0</v>
      </c>
      <c r="AM151" s="275">
        <v>0</v>
      </c>
      <c r="AP151" s="274" t="s">
        <v>1968</v>
      </c>
      <c r="AQ151" s="275">
        <v>0</v>
      </c>
      <c r="AR151" s="275">
        <v>0</v>
      </c>
      <c r="AS151" s="274" t="s">
        <v>1968</v>
      </c>
      <c r="AW151" s="277">
        <v>0</v>
      </c>
      <c r="AZ151" s="274" t="s">
        <v>2668</v>
      </c>
      <c r="BA151" s="274" t="s">
        <v>2669</v>
      </c>
      <c r="BD151" s="274" t="s">
        <v>2728</v>
      </c>
      <c r="BE151" s="274" t="s">
        <v>2752</v>
      </c>
      <c r="BF151" s="274" t="s">
        <v>2763</v>
      </c>
      <c r="BG151" s="274" t="s">
        <v>2682</v>
      </c>
      <c r="BH151" s="274" t="s">
        <v>1968</v>
      </c>
      <c r="BL151" s="277">
        <v>0</v>
      </c>
      <c r="BR151" s="274" t="s">
        <v>2666</v>
      </c>
      <c r="BW151" s="274">
        <v>46818</v>
      </c>
      <c r="BX151" s="274" t="s">
        <v>3150</v>
      </c>
      <c r="BY151" s="274" t="s">
        <v>1968</v>
      </c>
      <c r="CA151" s="274">
        <v>0</v>
      </c>
      <c r="CC151" s="274" t="s">
        <v>1968</v>
      </c>
      <c r="CE151" s="274" t="s">
        <v>1969</v>
      </c>
      <c r="CG151" s="274" t="s">
        <v>1968</v>
      </c>
      <c r="CI151" s="274" t="s">
        <v>1968</v>
      </c>
      <c r="CN151" s="274">
        <v>4</v>
      </c>
      <c r="CO151" s="274" t="s">
        <v>1968</v>
      </c>
      <c r="CP151" s="274" t="s">
        <v>3151</v>
      </c>
      <c r="CT151" s="275">
        <v>0</v>
      </c>
      <c r="CU151" s="274" t="s">
        <v>1968</v>
      </c>
      <c r="CV151" s="275">
        <v>0</v>
      </c>
      <c r="CY151" s="274" t="s">
        <v>2662</v>
      </c>
      <c r="CZ151" s="274">
        <v>633876</v>
      </c>
      <c r="DA151" s="274">
        <v>6193656</v>
      </c>
      <c r="DB151" s="274" t="s">
        <v>2666</v>
      </c>
      <c r="DC151" s="275">
        <v>36</v>
      </c>
      <c r="DG151" s="274">
        <v>0</v>
      </c>
      <c r="DI151" s="274">
        <v>0</v>
      </c>
      <c r="DJ151" s="274" t="s">
        <v>2677</v>
      </c>
      <c r="DK151" s="279">
        <v>37846</v>
      </c>
      <c r="DL151" s="279">
        <v>41411</v>
      </c>
      <c r="DN151" s="274" t="s">
        <v>2029</v>
      </c>
      <c r="DO151" s="274" t="s">
        <v>2689</v>
      </c>
      <c r="DP151" s="274" t="s">
        <v>2679</v>
      </c>
      <c r="DQ151" s="274" t="s">
        <v>2680</v>
      </c>
      <c r="DR151" s="278">
        <v>7.5</v>
      </c>
    </row>
    <row r="152" spans="1:122" x14ac:dyDescent="0.25">
      <c r="A152" s="283">
        <v>17365</v>
      </c>
      <c r="B152" s="274">
        <v>10396</v>
      </c>
      <c r="C152" s="274" t="s">
        <v>1395</v>
      </c>
      <c r="D152" s="279">
        <v>22647</v>
      </c>
      <c r="E152" s="274" t="s">
        <v>2662</v>
      </c>
      <c r="F152" s="274" t="s">
        <v>2663</v>
      </c>
      <c r="G152" s="274">
        <v>50574</v>
      </c>
      <c r="H152" s="274">
        <v>17365</v>
      </c>
      <c r="I152" s="274">
        <v>0</v>
      </c>
      <c r="J152" s="274" t="s">
        <v>2074</v>
      </c>
      <c r="K152" s="275">
        <v>0</v>
      </c>
      <c r="L152" s="274">
        <v>8135</v>
      </c>
      <c r="M152" s="274" t="s">
        <v>1508</v>
      </c>
      <c r="N152" s="275">
        <v>100</v>
      </c>
      <c r="P152" s="274" t="s">
        <v>1969</v>
      </c>
      <c r="R152" s="274" t="s">
        <v>2664</v>
      </c>
      <c r="T152" s="274" t="s">
        <v>2665</v>
      </c>
      <c r="U152" s="274" t="s">
        <v>1967</v>
      </c>
      <c r="Z152" s="274" t="s">
        <v>2666</v>
      </c>
      <c r="AA152" s="274" t="s">
        <v>2666</v>
      </c>
      <c r="AB152" s="274" t="s">
        <v>2666</v>
      </c>
      <c r="AE152" s="279">
        <v>37846</v>
      </c>
      <c r="AF152" s="275">
        <v>180</v>
      </c>
      <c r="AG152" s="275">
        <v>0</v>
      </c>
      <c r="AI152" s="274" t="s">
        <v>2716</v>
      </c>
      <c r="AJ152" s="274" t="s">
        <v>2750</v>
      </c>
      <c r="AK152" s="274" t="s">
        <v>2751</v>
      </c>
      <c r="AL152" s="274">
        <v>0</v>
      </c>
      <c r="AM152" s="275">
        <v>2400</v>
      </c>
      <c r="AO152" s="274" t="s">
        <v>1509</v>
      </c>
      <c r="AP152" s="274" t="s">
        <v>1968</v>
      </c>
      <c r="AQ152" s="275">
        <v>0</v>
      </c>
      <c r="AR152" s="275">
        <v>0</v>
      </c>
      <c r="AS152" s="274" t="s">
        <v>1968</v>
      </c>
      <c r="AW152" s="277">
        <v>0</v>
      </c>
      <c r="AZ152" s="274" t="s">
        <v>2668</v>
      </c>
      <c r="BA152" s="274" t="s">
        <v>2669</v>
      </c>
      <c r="BD152" s="274" t="s">
        <v>2728</v>
      </c>
      <c r="BE152" s="274" t="s">
        <v>2781</v>
      </c>
      <c r="BF152" s="274" t="s">
        <v>2672</v>
      </c>
      <c r="BG152" s="274" t="s">
        <v>2694</v>
      </c>
      <c r="BH152" s="274" t="s">
        <v>1968</v>
      </c>
      <c r="BL152" s="277">
        <v>0</v>
      </c>
      <c r="BQ152" s="274" t="s">
        <v>2666</v>
      </c>
      <c r="BR152" s="274" t="s">
        <v>2666</v>
      </c>
      <c r="BW152" s="274">
        <v>47505</v>
      </c>
      <c r="BX152" s="274" t="s">
        <v>3152</v>
      </c>
      <c r="BY152" s="274" t="s">
        <v>1968</v>
      </c>
      <c r="CA152" s="274">
        <v>0</v>
      </c>
      <c r="CC152" s="274" t="s">
        <v>1968</v>
      </c>
      <c r="CE152" s="274" t="s">
        <v>1968</v>
      </c>
      <c r="CF152" s="274" t="s">
        <v>2706</v>
      </c>
      <c r="CG152" s="274" t="s">
        <v>1968</v>
      </c>
      <c r="CI152" s="274" t="s">
        <v>1968</v>
      </c>
      <c r="CN152" s="274">
        <v>1</v>
      </c>
      <c r="CO152" s="274" t="s">
        <v>1968</v>
      </c>
      <c r="CP152" s="274" t="s">
        <v>2713</v>
      </c>
      <c r="CT152" s="275">
        <v>0</v>
      </c>
      <c r="CU152" s="274" t="s">
        <v>1968</v>
      </c>
      <c r="CV152" s="275">
        <v>0</v>
      </c>
      <c r="CY152" s="274" t="s">
        <v>2662</v>
      </c>
      <c r="CZ152" s="274">
        <v>630670</v>
      </c>
      <c r="DA152" s="274">
        <v>6181904</v>
      </c>
      <c r="DB152" s="274" t="s">
        <v>2666</v>
      </c>
      <c r="DC152" s="275">
        <v>15</v>
      </c>
      <c r="DG152" s="274">
        <v>0</v>
      </c>
      <c r="DI152" s="274">
        <v>0</v>
      </c>
      <c r="DJ152" s="274" t="s">
        <v>2677</v>
      </c>
      <c r="DK152" s="279">
        <v>37846</v>
      </c>
      <c r="DL152" s="279">
        <v>40550</v>
      </c>
      <c r="DN152" s="274" t="s">
        <v>2029</v>
      </c>
      <c r="DO152" s="274" t="s">
        <v>2689</v>
      </c>
      <c r="DR152" s="278">
        <v>0</v>
      </c>
    </row>
    <row r="153" spans="1:122" x14ac:dyDescent="0.25">
      <c r="A153" s="283">
        <v>11714</v>
      </c>
      <c r="B153" s="274">
        <v>10398</v>
      </c>
      <c r="C153" s="274" t="s">
        <v>1395</v>
      </c>
      <c r="D153" s="279">
        <v>18264</v>
      </c>
      <c r="E153" s="274" t="s">
        <v>2662</v>
      </c>
      <c r="F153" s="274" t="s">
        <v>2663</v>
      </c>
      <c r="G153" s="274">
        <v>50577</v>
      </c>
      <c r="H153" s="274">
        <v>11714</v>
      </c>
      <c r="I153" s="274">
        <v>0</v>
      </c>
      <c r="J153" s="274" t="s">
        <v>1966</v>
      </c>
      <c r="K153" s="275">
        <v>0</v>
      </c>
      <c r="L153" s="274">
        <v>8137</v>
      </c>
      <c r="M153" s="274" t="s">
        <v>1439</v>
      </c>
      <c r="N153" s="275">
        <v>180</v>
      </c>
      <c r="R153" s="274" t="s">
        <v>2664</v>
      </c>
      <c r="T153" s="274" t="s">
        <v>2665</v>
      </c>
      <c r="U153" s="274" t="s">
        <v>1967</v>
      </c>
      <c r="Z153" s="274" t="s">
        <v>2666</v>
      </c>
      <c r="AA153" s="274" t="s">
        <v>2666</v>
      </c>
      <c r="AB153" s="274" t="s">
        <v>2666</v>
      </c>
      <c r="AE153" s="279">
        <v>37846</v>
      </c>
      <c r="AF153" s="275">
        <v>250</v>
      </c>
      <c r="AG153" s="275">
        <v>0</v>
      </c>
      <c r="AI153" s="274" t="s">
        <v>2716</v>
      </c>
      <c r="AJ153" s="274" t="s">
        <v>2717</v>
      </c>
      <c r="AK153" s="274" t="s">
        <v>2718</v>
      </c>
      <c r="AL153" s="274">
        <v>0</v>
      </c>
      <c r="AM153" s="275">
        <v>0</v>
      </c>
      <c r="AO153" s="274" t="s">
        <v>1440</v>
      </c>
      <c r="AQ153" s="275">
        <v>0</v>
      </c>
      <c r="AR153" s="275">
        <v>0</v>
      </c>
      <c r="AW153" s="277">
        <v>0</v>
      </c>
      <c r="AZ153" s="274" t="s">
        <v>2668</v>
      </c>
      <c r="BA153" s="274" t="s">
        <v>2669</v>
      </c>
      <c r="BD153" s="274" t="s">
        <v>2725</v>
      </c>
      <c r="BE153" s="274" t="s">
        <v>2904</v>
      </c>
      <c r="BF153" s="274" t="s">
        <v>2672</v>
      </c>
      <c r="BG153" s="274" t="s">
        <v>2694</v>
      </c>
      <c r="BL153" s="277">
        <v>0</v>
      </c>
      <c r="BQ153" s="274" t="s">
        <v>2666</v>
      </c>
      <c r="BR153" s="274" t="s">
        <v>2666</v>
      </c>
      <c r="BW153" s="274">
        <v>51452</v>
      </c>
      <c r="BX153" s="274" t="s">
        <v>3153</v>
      </c>
      <c r="CA153" s="274">
        <v>0</v>
      </c>
      <c r="CN153" s="274">
        <v>1</v>
      </c>
      <c r="CT153" s="275">
        <v>0</v>
      </c>
      <c r="CV153" s="275">
        <v>0</v>
      </c>
      <c r="CW153" s="274" t="s">
        <v>2664</v>
      </c>
      <c r="CY153" s="274" t="s">
        <v>2662</v>
      </c>
      <c r="CZ153" s="274">
        <v>626146</v>
      </c>
      <c r="DA153" s="274">
        <v>6185243</v>
      </c>
      <c r="DC153" s="275">
        <v>120</v>
      </c>
      <c r="DG153" s="274">
        <v>0</v>
      </c>
      <c r="DI153" s="274">
        <v>0</v>
      </c>
      <c r="DJ153" s="274" t="s">
        <v>2677</v>
      </c>
      <c r="DK153" s="279">
        <v>37846</v>
      </c>
      <c r="DL153" s="279">
        <v>39577</v>
      </c>
      <c r="DN153" s="274" t="s">
        <v>2029</v>
      </c>
      <c r="DO153" s="274" t="s">
        <v>2678</v>
      </c>
      <c r="DP153" s="274" t="s">
        <v>2679</v>
      </c>
      <c r="DQ153" s="274" t="s">
        <v>2680</v>
      </c>
      <c r="DR153" s="278">
        <v>5</v>
      </c>
    </row>
    <row r="154" spans="1:122" x14ac:dyDescent="0.25">
      <c r="A154" s="283">
        <v>39081</v>
      </c>
      <c r="B154" s="274">
        <v>10402</v>
      </c>
      <c r="C154" s="274" t="s">
        <v>1395</v>
      </c>
      <c r="D154" s="279">
        <v>28491</v>
      </c>
      <c r="E154" s="274" t="s">
        <v>2662</v>
      </c>
      <c r="F154" s="274" t="s">
        <v>2663</v>
      </c>
      <c r="G154" s="274">
        <v>50583</v>
      </c>
      <c r="H154" s="274">
        <v>39081</v>
      </c>
      <c r="I154" s="274">
        <v>0</v>
      </c>
      <c r="J154" s="274" t="s">
        <v>1966</v>
      </c>
      <c r="K154" s="275">
        <v>0</v>
      </c>
      <c r="L154" s="274">
        <v>8138</v>
      </c>
      <c r="M154" s="274" t="s">
        <v>1478</v>
      </c>
      <c r="N154" s="275">
        <v>35</v>
      </c>
      <c r="R154" s="274" t="s">
        <v>2664</v>
      </c>
      <c r="T154" s="274" t="s">
        <v>2664</v>
      </c>
      <c r="U154" s="274" t="s">
        <v>2715</v>
      </c>
      <c r="Z154" s="274" t="s">
        <v>2666</v>
      </c>
      <c r="AA154" s="274" t="s">
        <v>2666</v>
      </c>
      <c r="AB154" s="274" t="s">
        <v>2666</v>
      </c>
      <c r="AE154" s="279">
        <v>37846</v>
      </c>
      <c r="AF154" s="275">
        <v>105</v>
      </c>
      <c r="AG154" s="275">
        <v>0</v>
      </c>
      <c r="AI154" s="274" t="s">
        <v>2716</v>
      </c>
      <c r="AJ154" s="274" t="s">
        <v>2717</v>
      </c>
      <c r="AK154" s="274" t="s">
        <v>2718</v>
      </c>
      <c r="AL154" s="274">
        <v>0</v>
      </c>
      <c r="AM154" s="275">
        <v>0</v>
      </c>
      <c r="AQ154" s="275">
        <v>0</v>
      </c>
      <c r="AR154" s="275">
        <v>0</v>
      </c>
      <c r="AW154" s="277">
        <v>0</v>
      </c>
      <c r="AZ154" s="274" t="s">
        <v>2668</v>
      </c>
      <c r="BA154" s="274" t="s">
        <v>2669</v>
      </c>
      <c r="BC154" s="274" t="s">
        <v>2727</v>
      </c>
      <c r="BD154" s="274" t="s">
        <v>2728</v>
      </c>
      <c r="BE154" s="274" t="s">
        <v>2729</v>
      </c>
      <c r="BF154" s="274" t="s">
        <v>2672</v>
      </c>
      <c r="BG154" s="274" t="s">
        <v>2694</v>
      </c>
      <c r="BL154" s="277">
        <v>0</v>
      </c>
      <c r="BM154" s="274" t="s">
        <v>2834</v>
      </c>
      <c r="BQ154" s="274" t="s">
        <v>2666</v>
      </c>
      <c r="BR154" s="274" t="s">
        <v>2666</v>
      </c>
      <c r="BW154" s="274">
        <v>38548</v>
      </c>
      <c r="BX154" s="274" t="s">
        <v>3154</v>
      </c>
      <c r="CA154" s="274">
        <v>0</v>
      </c>
      <c r="CN154" s="274">
        <v>6</v>
      </c>
      <c r="CP154" s="274" t="s">
        <v>2713</v>
      </c>
      <c r="CT154" s="275">
        <v>0</v>
      </c>
      <c r="CV154" s="275">
        <v>0</v>
      </c>
      <c r="CW154" s="274" t="s">
        <v>2664</v>
      </c>
      <c r="CY154" s="274" t="s">
        <v>2662</v>
      </c>
      <c r="CZ154" s="274">
        <v>630228</v>
      </c>
      <c r="DA154" s="274">
        <v>6184174</v>
      </c>
      <c r="DC154" s="275">
        <v>0</v>
      </c>
      <c r="DG154" s="274">
        <v>0</v>
      </c>
      <c r="DI154" s="274">
        <v>0</v>
      </c>
      <c r="DJ154" s="274" t="s">
        <v>2677</v>
      </c>
      <c r="DK154" s="279">
        <v>37846</v>
      </c>
      <c r="DL154" s="279">
        <v>39577</v>
      </c>
      <c r="DN154" s="274" t="s">
        <v>2029</v>
      </c>
      <c r="DO154" s="274" t="s">
        <v>2678</v>
      </c>
      <c r="DP154" s="274" t="s">
        <v>2679</v>
      </c>
      <c r="DQ154" s="274" t="s">
        <v>2680</v>
      </c>
      <c r="DR154" s="278">
        <v>5</v>
      </c>
    </row>
    <row r="155" spans="1:122" x14ac:dyDescent="0.25">
      <c r="A155" s="283">
        <v>11783</v>
      </c>
      <c r="B155" s="274">
        <v>10413</v>
      </c>
      <c r="C155" s="274" t="s">
        <v>1393</v>
      </c>
      <c r="D155" s="279">
        <v>18264</v>
      </c>
      <c r="E155" s="274" t="s">
        <v>2662</v>
      </c>
      <c r="F155" s="274" t="s">
        <v>2663</v>
      </c>
      <c r="G155" s="274">
        <v>50535</v>
      </c>
      <c r="H155" s="274">
        <v>11783</v>
      </c>
      <c r="I155" s="274">
        <v>0</v>
      </c>
      <c r="J155" s="274" t="s">
        <v>2074</v>
      </c>
      <c r="K155" s="275">
        <v>0</v>
      </c>
      <c r="L155" s="274">
        <v>8073</v>
      </c>
      <c r="M155" s="274" t="s">
        <v>3155</v>
      </c>
      <c r="N155" s="275">
        <v>0</v>
      </c>
      <c r="P155" s="274" t="s">
        <v>1969</v>
      </c>
      <c r="R155" s="274" t="s">
        <v>2664</v>
      </c>
      <c r="T155" s="274" t="s">
        <v>2757</v>
      </c>
      <c r="U155" s="274" t="s">
        <v>1973</v>
      </c>
      <c r="Z155" s="274" t="s">
        <v>2666</v>
      </c>
      <c r="AA155" s="274" t="s">
        <v>2666</v>
      </c>
      <c r="AB155" s="274" t="s">
        <v>2666</v>
      </c>
      <c r="AE155" s="279">
        <v>37846</v>
      </c>
      <c r="AF155" s="275">
        <v>0</v>
      </c>
      <c r="AG155" s="275">
        <v>0</v>
      </c>
      <c r="AH155" s="274" t="s">
        <v>3104</v>
      </c>
      <c r="AI155" s="274" t="s">
        <v>2716</v>
      </c>
      <c r="AJ155" s="274" t="s">
        <v>2664</v>
      </c>
      <c r="AK155" s="274" t="s">
        <v>8</v>
      </c>
      <c r="AL155" s="274">
        <v>0</v>
      </c>
      <c r="AM155" s="275">
        <v>0</v>
      </c>
      <c r="AP155" s="274" t="s">
        <v>1968</v>
      </c>
      <c r="AQ155" s="275">
        <v>0</v>
      </c>
      <c r="AR155" s="275">
        <v>0</v>
      </c>
      <c r="AS155" s="274" t="s">
        <v>1968</v>
      </c>
      <c r="AW155" s="277">
        <v>0</v>
      </c>
      <c r="AZ155" s="274" t="s">
        <v>2668</v>
      </c>
      <c r="BA155" s="274" t="s">
        <v>2669</v>
      </c>
      <c r="BE155" s="274" t="s">
        <v>2829</v>
      </c>
      <c r="BF155" s="274" t="s">
        <v>2728</v>
      </c>
      <c r="BH155" s="274" t="s">
        <v>1968</v>
      </c>
      <c r="BL155" s="277">
        <v>0</v>
      </c>
      <c r="BQ155" s="274" t="s">
        <v>2666</v>
      </c>
      <c r="BR155" s="274" t="s">
        <v>2666</v>
      </c>
      <c r="BW155" s="274">
        <v>26154</v>
      </c>
      <c r="BX155" s="274" t="s">
        <v>3156</v>
      </c>
      <c r="BY155" s="274" t="s">
        <v>1968</v>
      </c>
      <c r="CA155" s="274">
        <v>0</v>
      </c>
      <c r="CC155" s="274" t="s">
        <v>1968</v>
      </c>
      <c r="CE155" s="274" t="s">
        <v>1968</v>
      </c>
      <c r="CF155" s="274" t="s">
        <v>2739</v>
      </c>
      <c r="CG155" s="274" t="s">
        <v>1968</v>
      </c>
      <c r="CI155" s="274" t="s">
        <v>1968</v>
      </c>
      <c r="CN155" s="274">
        <v>1</v>
      </c>
      <c r="CO155" s="274" t="s">
        <v>1968</v>
      </c>
      <c r="CT155" s="275">
        <v>0</v>
      </c>
      <c r="CU155" s="274" t="s">
        <v>1968</v>
      </c>
      <c r="CV155" s="275">
        <v>0</v>
      </c>
      <c r="CY155" s="274" t="s">
        <v>2662</v>
      </c>
      <c r="CZ155" s="274">
        <v>653436</v>
      </c>
      <c r="DA155" s="274">
        <v>6165017</v>
      </c>
      <c r="DB155" s="274" t="s">
        <v>2666</v>
      </c>
      <c r="DC155" s="275">
        <v>0</v>
      </c>
      <c r="DG155" s="274">
        <v>0</v>
      </c>
      <c r="DH155" s="274" t="s">
        <v>3104</v>
      </c>
      <c r="DI155" s="274">
        <v>0</v>
      </c>
      <c r="DJ155" s="274" t="s">
        <v>2664</v>
      </c>
      <c r="DK155" s="279">
        <v>37846</v>
      </c>
      <c r="DL155" s="279">
        <v>40548</v>
      </c>
      <c r="DN155" s="274" t="s">
        <v>2029</v>
      </c>
      <c r="DO155" s="274" t="s">
        <v>2689</v>
      </c>
      <c r="DP155" s="274" t="s">
        <v>3157</v>
      </c>
      <c r="DQ155" s="274" t="s">
        <v>3158</v>
      </c>
      <c r="DR155" s="278">
        <v>330</v>
      </c>
    </row>
    <row r="156" spans="1:122" x14ac:dyDescent="0.25">
      <c r="A156" s="283">
        <v>28655</v>
      </c>
      <c r="B156" s="274">
        <v>10554</v>
      </c>
      <c r="C156" s="274" t="s">
        <v>1393</v>
      </c>
      <c r="D156" s="279">
        <v>26887</v>
      </c>
      <c r="E156" s="274" t="s">
        <v>3159</v>
      </c>
      <c r="F156" s="274" t="s">
        <v>2663</v>
      </c>
      <c r="G156" s="274">
        <v>50514</v>
      </c>
      <c r="H156" s="274">
        <v>28655</v>
      </c>
      <c r="I156" s="274">
        <v>0</v>
      </c>
      <c r="J156" s="274" t="s">
        <v>1966</v>
      </c>
      <c r="K156" s="275">
        <v>0</v>
      </c>
      <c r="L156" s="274">
        <v>8013</v>
      </c>
      <c r="M156" s="274" t="s">
        <v>1576</v>
      </c>
      <c r="N156" s="275">
        <v>120</v>
      </c>
      <c r="R156" s="274" t="s">
        <v>2664</v>
      </c>
      <c r="S156" s="279">
        <v>26887</v>
      </c>
      <c r="T156" s="274" t="s">
        <v>2664</v>
      </c>
      <c r="U156" s="274" t="s">
        <v>2715</v>
      </c>
      <c r="Z156" s="274" t="s">
        <v>2666</v>
      </c>
      <c r="AA156" s="274" t="s">
        <v>2666</v>
      </c>
      <c r="AB156" s="274" t="s">
        <v>2666</v>
      </c>
      <c r="AE156" s="279">
        <v>37846</v>
      </c>
      <c r="AF156" s="275">
        <v>190</v>
      </c>
      <c r="AG156" s="275">
        <v>0</v>
      </c>
      <c r="AI156" s="274" t="s">
        <v>2724</v>
      </c>
      <c r="AJ156" s="274" t="s">
        <v>2717</v>
      </c>
      <c r="AK156" s="274" t="s">
        <v>2718</v>
      </c>
      <c r="AL156" s="274">
        <v>0</v>
      </c>
      <c r="AM156" s="275">
        <v>0</v>
      </c>
      <c r="AP156" s="274" t="s">
        <v>1968</v>
      </c>
      <c r="AQ156" s="275">
        <v>0</v>
      </c>
      <c r="AR156" s="275">
        <v>0</v>
      </c>
      <c r="AS156" s="274" t="s">
        <v>1968</v>
      </c>
      <c r="AW156" s="277">
        <v>0</v>
      </c>
      <c r="AZ156" s="274" t="s">
        <v>2668</v>
      </c>
      <c r="BA156" s="274" t="s">
        <v>2669</v>
      </c>
      <c r="BE156" s="274" t="s">
        <v>2719</v>
      </c>
      <c r="BF156" s="274" t="s">
        <v>2992</v>
      </c>
      <c r="BG156" s="274" t="s">
        <v>2694</v>
      </c>
      <c r="BH156" s="274" t="s">
        <v>1969</v>
      </c>
      <c r="BI156" s="274" t="s">
        <v>2803</v>
      </c>
      <c r="BL156" s="277">
        <v>0</v>
      </c>
      <c r="BQ156" s="274" t="s">
        <v>2666</v>
      </c>
      <c r="BW156" s="274">
        <v>81623</v>
      </c>
      <c r="BX156" s="274" t="s">
        <v>2994</v>
      </c>
      <c r="BY156" s="274" t="s">
        <v>1968</v>
      </c>
      <c r="CA156" s="274">
        <v>0</v>
      </c>
      <c r="CC156" s="274" t="s">
        <v>1968</v>
      </c>
      <c r="CE156" s="274" t="s">
        <v>1968</v>
      </c>
      <c r="CF156" s="274" t="s">
        <v>2739</v>
      </c>
      <c r="CG156" s="274" t="s">
        <v>1968</v>
      </c>
      <c r="CI156" s="274" t="s">
        <v>1968</v>
      </c>
      <c r="CN156" s="274">
        <v>1</v>
      </c>
      <c r="CO156" s="274" t="s">
        <v>1968</v>
      </c>
      <c r="CT156" s="275">
        <v>0</v>
      </c>
      <c r="CU156" s="274" t="s">
        <v>1968</v>
      </c>
      <c r="CV156" s="275">
        <v>0</v>
      </c>
      <c r="CY156" s="274" t="s">
        <v>3159</v>
      </c>
      <c r="CZ156" s="274">
        <v>679604</v>
      </c>
      <c r="DA156" s="274">
        <v>6148781</v>
      </c>
      <c r="DB156" s="274" t="s">
        <v>2666</v>
      </c>
      <c r="DC156" s="275">
        <v>0</v>
      </c>
      <c r="DG156" s="274">
        <v>0</v>
      </c>
      <c r="DH156" s="274" t="s">
        <v>3160</v>
      </c>
      <c r="DI156" s="274">
        <v>0</v>
      </c>
      <c r="DJ156" s="274" t="s">
        <v>2664</v>
      </c>
      <c r="DK156" s="279">
        <v>37846</v>
      </c>
      <c r="DL156" s="279">
        <v>40388</v>
      </c>
      <c r="DN156" s="274" t="s">
        <v>2029</v>
      </c>
      <c r="DO156" s="274" t="s">
        <v>2689</v>
      </c>
      <c r="DP156" s="274" t="s">
        <v>2679</v>
      </c>
      <c r="DQ156" s="274" t="s">
        <v>2680</v>
      </c>
      <c r="DR156" s="278">
        <v>10</v>
      </c>
    </row>
    <row r="157" spans="1:122" x14ac:dyDescent="0.25">
      <c r="A157" s="283">
        <v>3121</v>
      </c>
      <c r="B157" s="274">
        <v>10560</v>
      </c>
      <c r="C157" s="274" t="s">
        <v>1395</v>
      </c>
      <c r="D157" s="279">
        <v>17533</v>
      </c>
      <c r="E157" s="274" t="s">
        <v>2662</v>
      </c>
      <c r="F157" s="274" t="s">
        <v>2663</v>
      </c>
      <c r="G157" s="274">
        <v>50525</v>
      </c>
      <c r="H157" s="274">
        <v>3121</v>
      </c>
      <c r="I157" s="274">
        <v>0</v>
      </c>
      <c r="J157" s="274" t="s">
        <v>1966</v>
      </c>
      <c r="K157" s="275">
        <v>0.01</v>
      </c>
      <c r="L157" s="274">
        <v>8038</v>
      </c>
      <c r="M157" s="274" t="s">
        <v>1436</v>
      </c>
      <c r="N157" s="275">
        <v>198</v>
      </c>
      <c r="P157" s="274" t="s">
        <v>1968</v>
      </c>
      <c r="R157" s="274" t="s">
        <v>2664</v>
      </c>
      <c r="T157" s="274" t="s">
        <v>2665</v>
      </c>
      <c r="U157" s="274" t="s">
        <v>1967</v>
      </c>
      <c r="Z157" s="274" t="s">
        <v>2666</v>
      </c>
      <c r="AA157" s="274" t="s">
        <v>2666</v>
      </c>
      <c r="AB157" s="274" t="s">
        <v>2666</v>
      </c>
      <c r="AE157" s="279">
        <v>37846</v>
      </c>
      <c r="AF157" s="275">
        <v>200</v>
      </c>
      <c r="AG157" s="275">
        <v>0</v>
      </c>
      <c r="AI157" s="274" t="s">
        <v>2716</v>
      </c>
      <c r="AJ157" s="274" t="s">
        <v>3000</v>
      </c>
      <c r="AK157" s="274" t="s">
        <v>3001</v>
      </c>
      <c r="AL157" s="274">
        <v>0</v>
      </c>
      <c r="AM157" s="275">
        <v>0</v>
      </c>
      <c r="AO157" s="274" t="s">
        <v>1437</v>
      </c>
      <c r="AP157" s="274" t="s">
        <v>1968</v>
      </c>
      <c r="AQ157" s="275">
        <v>0</v>
      </c>
      <c r="AR157" s="275">
        <v>0</v>
      </c>
      <c r="AS157" s="274" t="s">
        <v>1968</v>
      </c>
      <c r="AW157" s="277">
        <v>0</v>
      </c>
      <c r="AZ157" s="274" t="s">
        <v>2668</v>
      </c>
      <c r="BA157" s="274" t="s">
        <v>2669</v>
      </c>
      <c r="BE157" s="274" t="s">
        <v>2752</v>
      </c>
      <c r="BF157" s="274" t="s">
        <v>2752</v>
      </c>
      <c r="BG157" s="274" t="s">
        <v>2694</v>
      </c>
      <c r="BH157" s="274" t="s">
        <v>1968</v>
      </c>
      <c r="BL157" s="277">
        <v>0</v>
      </c>
      <c r="BQ157" s="274" t="s">
        <v>2666</v>
      </c>
      <c r="BR157" s="274" t="s">
        <v>2666</v>
      </c>
      <c r="BW157" s="274">
        <v>19998</v>
      </c>
      <c r="BX157" s="274" t="s">
        <v>3161</v>
      </c>
      <c r="BY157" s="274" t="s">
        <v>1968</v>
      </c>
      <c r="CA157" s="274">
        <v>0</v>
      </c>
      <c r="CC157" s="274" t="s">
        <v>1968</v>
      </c>
      <c r="CE157" s="274" t="s">
        <v>1968</v>
      </c>
      <c r="CF157" s="274" t="s">
        <v>2706</v>
      </c>
      <c r="CG157" s="274" t="s">
        <v>1968</v>
      </c>
      <c r="CI157" s="274" t="s">
        <v>1968</v>
      </c>
      <c r="CN157" s="274">
        <v>1</v>
      </c>
      <c r="CO157" s="274" t="s">
        <v>1968</v>
      </c>
      <c r="CQ157" s="274" t="s">
        <v>1968</v>
      </c>
      <c r="CT157" s="275">
        <v>0</v>
      </c>
      <c r="CU157" s="274" t="s">
        <v>1968</v>
      </c>
      <c r="CV157" s="275">
        <v>0</v>
      </c>
      <c r="CY157" s="274" t="s">
        <v>2662</v>
      </c>
      <c r="CZ157" s="274">
        <v>687161</v>
      </c>
      <c r="DA157" s="274">
        <v>6158120</v>
      </c>
      <c r="DB157" s="274" t="s">
        <v>2666</v>
      </c>
      <c r="DC157" s="275">
        <v>0</v>
      </c>
      <c r="DF157" s="274" t="s">
        <v>1968</v>
      </c>
      <c r="DG157" s="274">
        <v>0</v>
      </c>
      <c r="DI157" s="274">
        <v>0</v>
      </c>
      <c r="DJ157" s="274" t="s">
        <v>2677</v>
      </c>
      <c r="DK157" s="279">
        <v>37846</v>
      </c>
      <c r="DL157" s="279">
        <v>39485</v>
      </c>
      <c r="DN157" s="274" t="s">
        <v>2029</v>
      </c>
      <c r="DO157" s="274" t="s">
        <v>2689</v>
      </c>
      <c r="DR157" s="278">
        <v>0</v>
      </c>
    </row>
    <row r="158" spans="1:122" x14ac:dyDescent="0.25">
      <c r="A158" s="283">
        <v>11731</v>
      </c>
      <c r="B158" s="274">
        <v>12110</v>
      </c>
      <c r="C158" s="274" t="s">
        <v>1393</v>
      </c>
      <c r="D158" s="279">
        <v>18264</v>
      </c>
      <c r="E158" s="274" t="s">
        <v>2662</v>
      </c>
      <c r="F158" s="274" t="s">
        <v>2663</v>
      </c>
      <c r="G158" s="274">
        <v>50772</v>
      </c>
      <c r="H158" s="274">
        <v>11731</v>
      </c>
      <c r="I158" s="274">
        <v>0</v>
      </c>
      <c r="J158" s="274" t="s">
        <v>2074</v>
      </c>
      <c r="K158" s="275">
        <v>0</v>
      </c>
      <c r="L158" s="274">
        <v>8318</v>
      </c>
      <c r="M158" s="274" t="s">
        <v>1419</v>
      </c>
      <c r="N158" s="275">
        <v>0</v>
      </c>
      <c r="P158" s="274" t="s">
        <v>1969</v>
      </c>
      <c r="R158" s="274" t="s">
        <v>2664</v>
      </c>
      <c r="T158" s="274" t="s">
        <v>2664</v>
      </c>
      <c r="U158" s="274" t="s">
        <v>2715</v>
      </c>
      <c r="Z158" s="274" t="s">
        <v>2666</v>
      </c>
      <c r="AA158" s="274" t="s">
        <v>2666</v>
      </c>
      <c r="AB158" s="274" t="s">
        <v>2666</v>
      </c>
      <c r="AE158" s="279">
        <v>37846</v>
      </c>
      <c r="AF158" s="275">
        <v>0</v>
      </c>
      <c r="AG158" s="275">
        <v>0</v>
      </c>
      <c r="AI158" s="274" t="s">
        <v>2716</v>
      </c>
      <c r="AJ158" s="274" t="s">
        <v>2664</v>
      </c>
      <c r="AK158" s="274" t="s">
        <v>8</v>
      </c>
      <c r="AL158" s="274">
        <v>0</v>
      </c>
      <c r="AM158" s="275">
        <v>0</v>
      </c>
      <c r="AP158" s="274" t="s">
        <v>1968</v>
      </c>
      <c r="AQ158" s="275">
        <v>0</v>
      </c>
      <c r="AR158" s="275">
        <v>0</v>
      </c>
      <c r="AS158" s="274" t="s">
        <v>1968</v>
      </c>
      <c r="AW158" s="277">
        <v>0</v>
      </c>
      <c r="AZ158" s="274" t="s">
        <v>2668</v>
      </c>
      <c r="BA158" s="274" t="s">
        <v>2669</v>
      </c>
      <c r="BD158" s="274" t="s">
        <v>2670</v>
      </c>
      <c r="BE158" s="274" t="s">
        <v>2773</v>
      </c>
      <c r="BF158" s="274" t="s">
        <v>2774</v>
      </c>
      <c r="BH158" s="274" t="s">
        <v>1968</v>
      </c>
      <c r="BL158" s="277">
        <v>0</v>
      </c>
      <c r="BQ158" s="274" t="s">
        <v>2666</v>
      </c>
      <c r="BR158" s="274" t="s">
        <v>2666</v>
      </c>
      <c r="BW158" s="274">
        <v>19337</v>
      </c>
      <c r="BX158" s="274" t="s">
        <v>2775</v>
      </c>
      <c r="BY158" s="274" t="s">
        <v>1968</v>
      </c>
      <c r="CA158" s="274">
        <v>0</v>
      </c>
      <c r="CC158" s="274" t="s">
        <v>1968</v>
      </c>
      <c r="CE158" s="274" t="s">
        <v>1968</v>
      </c>
      <c r="CF158" s="274" t="s">
        <v>2722</v>
      </c>
      <c r="CG158" s="274" t="s">
        <v>1968</v>
      </c>
      <c r="CI158" s="274" t="s">
        <v>1968</v>
      </c>
      <c r="CN158" s="274">
        <v>1</v>
      </c>
      <c r="CO158" s="274" t="s">
        <v>1968</v>
      </c>
      <c r="CT158" s="275">
        <v>0</v>
      </c>
      <c r="CU158" s="274" t="s">
        <v>1968</v>
      </c>
      <c r="CV158" s="275">
        <v>0</v>
      </c>
      <c r="CX158" s="274" t="s">
        <v>3104</v>
      </c>
      <c r="CY158" s="274" t="s">
        <v>2662</v>
      </c>
      <c r="CZ158" s="274">
        <v>656152</v>
      </c>
      <c r="DA158" s="274">
        <v>6198104</v>
      </c>
      <c r="DB158" s="274" t="s">
        <v>2666</v>
      </c>
      <c r="DC158" s="275">
        <v>0</v>
      </c>
      <c r="DG158" s="274">
        <v>0</v>
      </c>
      <c r="DI158" s="274">
        <v>0</v>
      </c>
      <c r="DJ158" s="274" t="s">
        <v>2664</v>
      </c>
      <c r="DK158" s="279">
        <v>37846</v>
      </c>
      <c r="DL158" s="279">
        <v>40547</v>
      </c>
      <c r="DN158" s="274" t="s">
        <v>2029</v>
      </c>
      <c r="DO158" s="274" t="s">
        <v>2689</v>
      </c>
      <c r="DR158" s="278">
        <v>0</v>
      </c>
    </row>
    <row r="159" spans="1:122" x14ac:dyDescent="0.25">
      <c r="A159" s="283">
        <v>1675</v>
      </c>
      <c r="B159" s="274">
        <v>12230</v>
      </c>
      <c r="C159" s="274" t="s">
        <v>1393</v>
      </c>
      <c r="D159" s="279">
        <v>11689</v>
      </c>
      <c r="E159" s="274" t="s">
        <v>2662</v>
      </c>
      <c r="F159" s="274" t="s">
        <v>2663</v>
      </c>
      <c r="G159" s="274">
        <v>50725</v>
      </c>
      <c r="H159" s="274">
        <v>1675</v>
      </c>
      <c r="I159" s="274">
        <v>0</v>
      </c>
      <c r="J159" s="274" t="s">
        <v>2074</v>
      </c>
      <c r="K159" s="275">
        <v>0</v>
      </c>
      <c r="L159" s="274">
        <v>8270</v>
      </c>
      <c r="M159" s="274" t="s">
        <v>1415</v>
      </c>
      <c r="N159" s="275">
        <v>0</v>
      </c>
      <c r="R159" s="274" t="s">
        <v>2664</v>
      </c>
      <c r="T159" s="274" t="s">
        <v>2757</v>
      </c>
      <c r="U159" s="274" t="s">
        <v>1973</v>
      </c>
      <c r="Z159" s="274" t="s">
        <v>2666</v>
      </c>
      <c r="AA159" s="274" t="s">
        <v>2666</v>
      </c>
      <c r="AB159" s="274" t="s">
        <v>2666</v>
      </c>
      <c r="AE159" s="279">
        <v>37846</v>
      </c>
      <c r="AF159" s="275">
        <v>16</v>
      </c>
      <c r="AG159" s="275">
        <v>0</v>
      </c>
      <c r="AI159" s="274" t="s">
        <v>2716</v>
      </c>
      <c r="AJ159" s="274" t="s">
        <v>2664</v>
      </c>
      <c r="AK159" s="274" t="s">
        <v>8</v>
      </c>
      <c r="AL159" s="274">
        <v>0</v>
      </c>
      <c r="AM159" s="275">
        <v>0</v>
      </c>
      <c r="AO159" s="274" t="s">
        <v>1392</v>
      </c>
      <c r="AQ159" s="275">
        <v>0</v>
      </c>
      <c r="AR159" s="275">
        <v>0</v>
      </c>
      <c r="AW159" s="277">
        <v>0</v>
      </c>
      <c r="AZ159" s="274" t="s">
        <v>2668</v>
      </c>
      <c r="BA159" s="274" t="s">
        <v>2669</v>
      </c>
      <c r="BD159" s="274" t="s">
        <v>2781</v>
      </c>
      <c r="BE159" s="274" t="s">
        <v>2736</v>
      </c>
      <c r="BF159" s="274" t="s">
        <v>2763</v>
      </c>
      <c r="BG159" s="274" t="s">
        <v>2673</v>
      </c>
      <c r="BL159" s="277">
        <v>0</v>
      </c>
      <c r="BQ159" s="274" t="s">
        <v>2666</v>
      </c>
      <c r="BR159" s="274" t="s">
        <v>2666</v>
      </c>
      <c r="BW159" s="274">
        <v>59661</v>
      </c>
      <c r="BX159" s="274" t="s">
        <v>3162</v>
      </c>
      <c r="CA159" s="274">
        <v>0</v>
      </c>
      <c r="CF159" s="274" t="s">
        <v>2722</v>
      </c>
      <c r="CN159" s="274">
        <v>2</v>
      </c>
      <c r="CT159" s="275">
        <v>0</v>
      </c>
      <c r="CV159" s="275">
        <v>0</v>
      </c>
      <c r="CW159" s="274" t="s">
        <v>2664</v>
      </c>
      <c r="CY159" s="274" t="s">
        <v>2662</v>
      </c>
      <c r="CZ159" s="274">
        <v>651653</v>
      </c>
      <c r="DA159" s="274">
        <v>6190887</v>
      </c>
      <c r="DC159" s="275">
        <v>0</v>
      </c>
      <c r="DG159" s="274">
        <v>0</v>
      </c>
      <c r="DI159" s="274">
        <v>0</v>
      </c>
      <c r="DJ159" s="274" t="s">
        <v>2664</v>
      </c>
      <c r="DK159" s="279">
        <v>37846</v>
      </c>
      <c r="DL159" s="279">
        <v>39577</v>
      </c>
      <c r="DN159" s="274" t="s">
        <v>2029</v>
      </c>
      <c r="DO159" s="274" t="s">
        <v>2678</v>
      </c>
      <c r="DR159" s="278">
        <v>0</v>
      </c>
    </row>
    <row r="160" spans="1:122" x14ac:dyDescent="0.25">
      <c r="A160" s="283">
        <v>11760</v>
      </c>
      <c r="B160" s="274">
        <v>12233</v>
      </c>
      <c r="C160" s="274" t="s">
        <v>1393</v>
      </c>
      <c r="D160" s="279">
        <v>18264</v>
      </c>
      <c r="E160" s="274" t="s">
        <v>2662</v>
      </c>
      <c r="F160" s="274" t="s">
        <v>2663</v>
      </c>
      <c r="G160" s="274">
        <v>50730</v>
      </c>
      <c r="H160" s="274">
        <v>11760</v>
      </c>
      <c r="I160" s="274">
        <v>0</v>
      </c>
      <c r="J160" s="274" t="s">
        <v>2074</v>
      </c>
      <c r="K160" s="275">
        <v>0</v>
      </c>
      <c r="L160" s="274">
        <v>8274</v>
      </c>
      <c r="M160" s="274" t="s">
        <v>3163</v>
      </c>
      <c r="N160" s="275">
        <v>0</v>
      </c>
      <c r="R160" s="274" t="s">
        <v>2664</v>
      </c>
      <c r="T160" s="274" t="s">
        <v>2757</v>
      </c>
      <c r="U160" s="274" t="s">
        <v>1973</v>
      </c>
      <c r="Z160" s="274" t="s">
        <v>2666</v>
      </c>
      <c r="AA160" s="274" t="s">
        <v>2666</v>
      </c>
      <c r="AB160" s="274" t="s">
        <v>2666</v>
      </c>
      <c r="AE160" s="279">
        <v>37846</v>
      </c>
      <c r="AF160" s="275">
        <v>5.5</v>
      </c>
      <c r="AG160" s="275">
        <v>0</v>
      </c>
      <c r="AI160" s="274" t="s">
        <v>2716</v>
      </c>
      <c r="AJ160" s="274" t="s">
        <v>2664</v>
      </c>
      <c r="AK160" s="274" t="s">
        <v>8</v>
      </c>
      <c r="AL160" s="274">
        <v>0</v>
      </c>
      <c r="AM160" s="275">
        <v>0</v>
      </c>
      <c r="AQ160" s="275">
        <v>0</v>
      </c>
      <c r="AR160" s="275">
        <v>0</v>
      </c>
      <c r="AW160" s="277">
        <v>0</v>
      </c>
      <c r="AZ160" s="274" t="s">
        <v>2668</v>
      </c>
      <c r="BA160" s="274" t="s">
        <v>2669</v>
      </c>
      <c r="BD160" s="274" t="s">
        <v>2670</v>
      </c>
      <c r="BE160" s="274" t="s">
        <v>3073</v>
      </c>
      <c r="BF160" s="274" t="s">
        <v>2763</v>
      </c>
      <c r="BG160" s="274" t="s">
        <v>2673</v>
      </c>
      <c r="BL160" s="277">
        <v>0</v>
      </c>
      <c r="BQ160" s="274" t="s">
        <v>2666</v>
      </c>
      <c r="BR160" s="274" t="s">
        <v>2666</v>
      </c>
      <c r="BW160" s="274">
        <v>4983</v>
      </c>
      <c r="BX160" s="274" t="s">
        <v>3164</v>
      </c>
      <c r="CA160" s="274">
        <v>0</v>
      </c>
      <c r="CN160" s="274">
        <v>1</v>
      </c>
      <c r="CT160" s="275">
        <v>0</v>
      </c>
      <c r="CV160" s="275">
        <v>0</v>
      </c>
      <c r="CW160" s="274" t="s">
        <v>2664</v>
      </c>
      <c r="CY160" s="274" t="s">
        <v>2662</v>
      </c>
      <c r="CZ160" s="274">
        <v>658671</v>
      </c>
      <c r="DA160" s="274">
        <v>6187732</v>
      </c>
      <c r="DC160" s="275">
        <v>5</v>
      </c>
      <c r="DG160" s="274">
        <v>0</v>
      </c>
      <c r="DI160" s="274">
        <v>0</v>
      </c>
      <c r="DJ160" s="274" t="s">
        <v>2664</v>
      </c>
      <c r="DK160" s="279">
        <v>37846</v>
      </c>
      <c r="DL160" s="279">
        <v>39577</v>
      </c>
      <c r="DN160" s="274" t="s">
        <v>2029</v>
      </c>
      <c r="DO160" s="274" t="s">
        <v>2678</v>
      </c>
      <c r="DR160" s="278">
        <v>0</v>
      </c>
    </row>
    <row r="161" spans="1:122" x14ac:dyDescent="0.25">
      <c r="A161" s="283">
        <v>19076</v>
      </c>
      <c r="B161" s="274">
        <v>12236</v>
      </c>
      <c r="C161" s="274" t="s">
        <v>1395</v>
      </c>
      <c r="D161" s="279">
        <v>23743</v>
      </c>
      <c r="E161" s="274" t="s">
        <v>2662</v>
      </c>
      <c r="F161" s="274" t="s">
        <v>2663</v>
      </c>
      <c r="G161" s="274">
        <v>50733</v>
      </c>
      <c r="H161" s="274">
        <v>19076</v>
      </c>
      <c r="I161" s="274">
        <v>0</v>
      </c>
      <c r="J161" s="274" t="s">
        <v>2074</v>
      </c>
      <c r="K161" s="275">
        <v>0</v>
      </c>
      <c r="L161" s="274">
        <v>8276</v>
      </c>
      <c r="M161" s="274" t="s">
        <v>3165</v>
      </c>
      <c r="N161" s="275">
        <v>0</v>
      </c>
      <c r="P161" s="274" t="s">
        <v>1969</v>
      </c>
      <c r="R161" s="274" t="s">
        <v>2664</v>
      </c>
      <c r="T161" s="274" t="s">
        <v>2665</v>
      </c>
      <c r="U161" s="274" t="s">
        <v>1967</v>
      </c>
      <c r="Z161" s="274" t="s">
        <v>2666</v>
      </c>
      <c r="AA161" s="274" t="s">
        <v>2666</v>
      </c>
      <c r="AB161" s="274" t="s">
        <v>2666</v>
      </c>
      <c r="AE161" s="279">
        <v>37846</v>
      </c>
      <c r="AF161" s="275">
        <v>138</v>
      </c>
      <c r="AG161" s="275">
        <v>0</v>
      </c>
      <c r="AI161" s="274" t="s">
        <v>2716</v>
      </c>
      <c r="AJ161" s="274" t="s">
        <v>2664</v>
      </c>
      <c r="AK161" s="274" t="s">
        <v>8</v>
      </c>
      <c r="AL161" s="274">
        <v>0</v>
      </c>
      <c r="AM161" s="275">
        <v>0</v>
      </c>
      <c r="AP161" s="274" t="s">
        <v>1968</v>
      </c>
      <c r="AQ161" s="275">
        <v>0</v>
      </c>
      <c r="AR161" s="275">
        <v>0</v>
      </c>
      <c r="AS161" s="274" t="s">
        <v>1968</v>
      </c>
      <c r="AW161" s="277">
        <v>0</v>
      </c>
      <c r="AZ161" s="274" t="s">
        <v>2668</v>
      </c>
      <c r="BA161" s="274" t="s">
        <v>2669</v>
      </c>
      <c r="BD161" s="274" t="s">
        <v>2670</v>
      </c>
      <c r="BE161" s="274" t="s">
        <v>3014</v>
      </c>
      <c r="BF161" s="274" t="s">
        <v>2672</v>
      </c>
      <c r="BH161" s="274" t="s">
        <v>1968</v>
      </c>
      <c r="BL161" s="277">
        <v>0</v>
      </c>
      <c r="BQ161" s="274" t="s">
        <v>2666</v>
      </c>
      <c r="BR161" s="274" t="s">
        <v>2666</v>
      </c>
      <c r="BW161" s="274">
        <v>3800</v>
      </c>
      <c r="BX161" s="274" t="s">
        <v>3166</v>
      </c>
      <c r="BY161" s="274" t="s">
        <v>1968</v>
      </c>
      <c r="CA161" s="274">
        <v>0</v>
      </c>
      <c r="CC161" s="274" t="s">
        <v>1968</v>
      </c>
      <c r="CE161" s="274" t="s">
        <v>1968</v>
      </c>
      <c r="CF161" s="274" t="s">
        <v>2749</v>
      </c>
      <c r="CG161" s="274" t="s">
        <v>1968</v>
      </c>
      <c r="CI161" s="274" t="s">
        <v>1968</v>
      </c>
      <c r="CN161" s="274">
        <v>1</v>
      </c>
      <c r="CO161" s="274" t="s">
        <v>1968</v>
      </c>
      <c r="CT161" s="275">
        <v>0</v>
      </c>
      <c r="CU161" s="274" t="s">
        <v>1968</v>
      </c>
      <c r="CV161" s="275">
        <v>0</v>
      </c>
      <c r="CY161" s="274" t="s">
        <v>2662</v>
      </c>
      <c r="CZ161" s="274">
        <v>662097</v>
      </c>
      <c r="DA161" s="274">
        <v>6187875</v>
      </c>
      <c r="DB161" s="274" t="s">
        <v>2666</v>
      </c>
      <c r="DC161" s="275">
        <v>0</v>
      </c>
      <c r="DG161" s="274">
        <v>0</v>
      </c>
      <c r="DH161" s="274" t="s">
        <v>3167</v>
      </c>
      <c r="DI161" s="274">
        <v>0</v>
      </c>
      <c r="DJ161" s="274" t="s">
        <v>2677</v>
      </c>
      <c r="DK161" s="279">
        <v>37846</v>
      </c>
      <c r="DL161" s="279">
        <v>40546</v>
      </c>
      <c r="DN161" s="274" t="s">
        <v>2029</v>
      </c>
      <c r="DO161" s="274" t="s">
        <v>2689</v>
      </c>
      <c r="DR161" s="278">
        <v>0</v>
      </c>
    </row>
    <row r="162" spans="1:122" x14ac:dyDescent="0.25">
      <c r="A162" s="283">
        <v>2139</v>
      </c>
      <c r="B162" s="274">
        <v>12242</v>
      </c>
      <c r="C162" s="274" t="s">
        <v>1393</v>
      </c>
      <c r="D162" s="279">
        <v>15342</v>
      </c>
      <c r="E162" s="274" t="s">
        <v>2662</v>
      </c>
      <c r="F162" s="274" t="s">
        <v>2663</v>
      </c>
      <c r="G162" s="274">
        <v>50742</v>
      </c>
      <c r="H162" s="274">
        <v>2139</v>
      </c>
      <c r="I162" s="274">
        <v>0</v>
      </c>
      <c r="J162" s="274" t="s">
        <v>2074</v>
      </c>
      <c r="K162" s="275">
        <v>0</v>
      </c>
      <c r="L162" s="274">
        <v>8284</v>
      </c>
      <c r="M162" s="274" t="s">
        <v>1425</v>
      </c>
      <c r="N162" s="275">
        <v>0</v>
      </c>
      <c r="R162" s="274" t="s">
        <v>2664</v>
      </c>
      <c r="T162" s="274" t="s">
        <v>2757</v>
      </c>
      <c r="U162" s="274" t="s">
        <v>1973</v>
      </c>
      <c r="Z162" s="274" t="s">
        <v>2666</v>
      </c>
      <c r="AA162" s="274" t="s">
        <v>2666</v>
      </c>
      <c r="AB162" s="274" t="s">
        <v>2666</v>
      </c>
      <c r="AE162" s="279">
        <v>37846</v>
      </c>
      <c r="AF162" s="275">
        <v>17</v>
      </c>
      <c r="AG162" s="275">
        <v>0</v>
      </c>
      <c r="AI162" s="274" t="s">
        <v>2716</v>
      </c>
      <c r="AJ162" s="274" t="s">
        <v>2664</v>
      </c>
      <c r="AK162" s="274" t="s">
        <v>8</v>
      </c>
      <c r="AL162" s="274">
        <v>0</v>
      </c>
      <c r="AM162" s="275">
        <v>0</v>
      </c>
      <c r="AO162" s="274" t="s">
        <v>1392</v>
      </c>
      <c r="AQ162" s="275">
        <v>0</v>
      </c>
      <c r="AR162" s="275">
        <v>0</v>
      </c>
      <c r="AW162" s="277">
        <v>0</v>
      </c>
      <c r="AZ162" s="274" t="s">
        <v>2668</v>
      </c>
      <c r="BA162" s="274" t="s">
        <v>2669</v>
      </c>
      <c r="BD162" s="274" t="s">
        <v>2670</v>
      </c>
      <c r="BE162" s="274" t="s">
        <v>3073</v>
      </c>
      <c r="BF162" s="274" t="s">
        <v>2763</v>
      </c>
      <c r="BG162" s="274" t="s">
        <v>2694</v>
      </c>
      <c r="BL162" s="277">
        <v>0</v>
      </c>
      <c r="BQ162" s="274" t="s">
        <v>2666</v>
      </c>
      <c r="BR162" s="274" t="s">
        <v>2666</v>
      </c>
      <c r="BW162" s="274">
        <v>43410</v>
      </c>
      <c r="BX162" s="274" t="s">
        <v>3168</v>
      </c>
      <c r="CA162" s="274">
        <v>0</v>
      </c>
      <c r="CF162" s="274" t="s">
        <v>2706</v>
      </c>
      <c r="CN162" s="274">
        <v>1</v>
      </c>
      <c r="CT162" s="275">
        <v>0</v>
      </c>
      <c r="CV162" s="275">
        <v>0</v>
      </c>
      <c r="CW162" s="274" t="s">
        <v>2664</v>
      </c>
      <c r="CY162" s="274" t="s">
        <v>2662</v>
      </c>
      <c r="CZ162" s="274">
        <v>656403</v>
      </c>
      <c r="DA162" s="274">
        <v>6197296</v>
      </c>
      <c r="DC162" s="275">
        <v>0</v>
      </c>
      <c r="DG162" s="274">
        <v>0</v>
      </c>
      <c r="DI162" s="274">
        <v>0</v>
      </c>
      <c r="DJ162" s="274" t="s">
        <v>2664</v>
      </c>
      <c r="DK162" s="279">
        <v>37846</v>
      </c>
      <c r="DL162" s="279">
        <v>39577</v>
      </c>
      <c r="DN162" s="274" t="s">
        <v>2029</v>
      </c>
      <c r="DO162" s="274" t="s">
        <v>2678</v>
      </c>
      <c r="DR162" s="278">
        <v>0</v>
      </c>
    </row>
    <row r="163" spans="1:122" x14ac:dyDescent="0.25">
      <c r="A163" s="283">
        <v>11859</v>
      </c>
      <c r="B163" s="274">
        <v>12260</v>
      </c>
      <c r="C163" s="274" t="s">
        <v>1395</v>
      </c>
      <c r="D163" s="279">
        <v>18264</v>
      </c>
      <c r="E163" s="274" t="s">
        <v>2662</v>
      </c>
      <c r="F163" s="274" t="s">
        <v>2663</v>
      </c>
      <c r="G163" s="274">
        <v>50703</v>
      </c>
      <c r="H163" s="274">
        <v>11859</v>
      </c>
      <c r="I163" s="274">
        <v>0</v>
      </c>
      <c r="J163" s="274" t="s">
        <v>2074</v>
      </c>
      <c r="K163" s="275">
        <v>0</v>
      </c>
      <c r="L163" s="274">
        <v>8255</v>
      </c>
      <c r="M163" s="274" t="s">
        <v>3169</v>
      </c>
      <c r="N163" s="275">
        <v>0</v>
      </c>
      <c r="R163" s="274" t="s">
        <v>2664</v>
      </c>
      <c r="T163" s="274" t="s">
        <v>2664</v>
      </c>
      <c r="U163" s="274" t="s">
        <v>2715</v>
      </c>
      <c r="Z163" s="274" t="s">
        <v>2666</v>
      </c>
      <c r="AA163" s="274" t="s">
        <v>2666</v>
      </c>
      <c r="AB163" s="274" t="s">
        <v>2666</v>
      </c>
      <c r="AE163" s="279">
        <v>37846</v>
      </c>
      <c r="AF163" s="275">
        <v>0</v>
      </c>
      <c r="AG163" s="275">
        <v>0</v>
      </c>
      <c r="AI163" s="274" t="s">
        <v>2716</v>
      </c>
      <c r="AJ163" s="274" t="s">
        <v>2664</v>
      </c>
      <c r="AK163" s="274" t="s">
        <v>8</v>
      </c>
      <c r="AL163" s="274">
        <v>0</v>
      </c>
      <c r="AM163" s="275">
        <v>0</v>
      </c>
      <c r="AQ163" s="275">
        <v>0</v>
      </c>
      <c r="AR163" s="275">
        <v>0</v>
      </c>
      <c r="AW163" s="277">
        <v>0</v>
      </c>
      <c r="AZ163" s="274" t="s">
        <v>2668</v>
      </c>
      <c r="BA163" s="274" t="s">
        <v>2669</v>
      </c>
      <c r="BD163" s="274" t="s">
        <v>2692</v>
      </c>
      <c r="BE163" s="274" t="s">
        <v>2782</v>
      </c>
      <c r="BF163" s="274" t="s">
        <v>2763</v>
      </c>
      <c r="BL163" s="277">
        <v>0</v>
      </c>
      <c r="BQ163" s="274" t="s">
        <v>2666</v>
      </c>
      <c r="BR163" s="274" t="s">
        <v>2666</v>
      </c>
      <c r="BW163" s="274">
        <v>37709</v>
      </c>
      <c r="BX163" s="274" t="s">
        <v>3170</v>
      </c>
      <c r="CA163" s="274">
        <v>0</v>
      </c>
      <c r="CF163" s="274" t="s">
        <v>2722</v>
      </c>
      <c r="CN163" s="274">
        <v>1</v>
      </c>
      <c r="CT163" s="275">
        <v>0</v>
      </c>
      <c r="CV163" s="275">
        <v>0</v>
      </c>
      <c r="CW163" s="274" t="s">
        <v>2664</v>
      </c>
      <c r="CY163" s="274" t="s">
        <v>2662</v>
      </c>
      <c r="CZ163" s="274">
        <v>645181</v>
      </c>
      <c r="DA163" s="274">
        <v>6189534</v>
      </c>
      <c r="DC163" s="275">
        <v>0</v>
      </c>
      <c r="DG163" s="274">
        <v>0</v>
      </c>
      <c r="DI163" s="274">
        <v>0</v>
      </c>
      <c r="DJ163" s="274" t="s">
        <v>2677</v>
      </c>
      <c r="DK163" s="279">
        <v>37846</v>
      </c>
      <c r="DL163" s="279">
        <v>39577</v>
      </c>
      <c r="DN163" s="274" t="s">
        <v>2029</v>
      </c>
      <c r="DO163" s="274" t="s">
        <v>2678</v>
      </c>
      <c r="DR163" s="278">
        <v>0</v>
      </c>
    </row>
    <row r="164" spans="1:122" x14ac:dyDescent="0.25">
      <c r="A164" s="283">
        <v>39075</v>
      </c>
      <c r="B164" s="274">
        <v>12264</v>
      </c>
      <c r="C164" s="274" t="s">
        <v>1395</v>
      </c>
      <c r="D164" s="279">
        <v>28491</v>
      </c>
      <c r="E164" s="274" t="s">
        <v>2662</v>
      </c>
      <c r="F164" s="274" t="s">
        <v>2663</v>
      </c>
      <c r="G164" s="274">
        <v>50710</v>
      </c>
      <c r="H164" s="274">
        <v>39075</v>
      </c>
      <c r="I164" s="274">
        <v>0</v>
      </c>
      <c r="J164" s="274" t="s">
        <v>1966</v>
      </c>
      <c r="K164" s="275">
        <v>0</v>
      </c>
      <c r="L164" s="274">
        <v>8261</v>
      </c>
      <c r="M164" s="274" t="s">
        <v>1605</v>
      </c>
      <c r="N164" s="275">
        <v>40</v>
      </c>
      <c r="R164" s="274" t="s">
        <v>2664</v>
      </c>
      <c r="T164" s="274" t="s">
        <v>2664</v>
      </c>
      <c r="U164" s="274" t="s">
        <v>2715</v>
      </c>
      <c r="Z164" s="274" t="s">
        <v>2666</v>
      </c>
      <c r="AA164" s="274" t="s">
        <v>2666</v>
      </c>
      <c r="AB164" s="274" t="s">
        <v>2666</v>
      </c>
      <c r="AE164" s="279">
        <v>37846</v>
      </c>
      <c r="AF164" s="275">
        <v>275</v>
      </c>
      <c r="AG164" s="275">
        <v>0</v>
      </c>
      <c r="AI164" s="274" t="s">
        <v>2716</v>
      </c>
      <c r="AJ164" s="274" t="s">
        <v>2717</v>
      </c>
      <c r="AK164" s="274" t="s">
        <v>2718</v>
      </c>
      <c r="AL164" s="274">
        <v>0</v>
      </c>
      <c r="AM164" s="275">
        <v>0</v>
      </c>
      <c r="AO164" s="274" t="s">
        <v>1606</v>
      </c>
      <c r="AQ164" s="275">
        <v>0</v>
      </c>
      <c r="AR164" s="275">
        <v>0</v>
      </c>
      <c r="AW164" s="277">
        <v>0</v>
      </c>
      <c r="AZ164" s="274" t="s">
        <v>2668</v>
      </c>
      <c r="BA164" s="274" t="s">
        <v>2669</v>
      </c>
      <c r="BD164" s="274" t="s">
        <v>2692</v>
      </c>
      <c r="BE164" s="274" t="s">
        <v>2992</v>
      </c>
      <c r="BF164" s="274" t="s">
        <v>2763</v>
      </c>
      <c r="BG164" s="274" t="s">
        <v>2694</v>
      </c>
      <c r="BL164" s="277">
        <v>0</v>
      </c>
      <c r="BQ164" s="274" t="s">
        <v>2666</v>
      </c>
      <c r="BR164" s="274" t="s">
        <v>2666</v>
      </c>
      <c r="BW164" s="274">
        <v>54549</v>
      </c>
      <c r="BX164" s="274" t="s">
        <v>3171</v>
      </c>
      <c r="CA164" s="274">
        <v>0</v>
      </c>
      <c r="CN164" s="274">
        <v>1</v>
      </c>
      <c r="CP164" s="274" t="s">
        <v>2836</v>
      </c>
      <c r="CT164" s="275">
        <v>0</v>
      </c>
      <c r="CV164" s="275">
        <v>0</v>
      </c>
      <c r="CW164" s="274" t="s">
        <v>2664</v>
      </c>
      <c r="CY164" s="274" t="s">
        <v>2662</v>
      </c>
      <c r="CZ164" s="274">
        <v>639486</v>
      </c>
      <c r="DA164" s="274">
        <v>6194727</v>
      </c>
      <c r="DC164" s="275">
        <v>0</v>
      </c>
      <c r="DG164" s="274">
        <v>0</v>
      </c>
      <c r="DI164" s="274">
        <v>0</v>
      </c>
      <c r="DJ164" s="274" t="s">
        <v>2677</v>
      </c>
      <c r="DK164" s="279">
        <v>37846</v>
      </c>
      <c r="DL164" s="279">
        <v>39577</v>
      </c>
      <c r="DN164" s="274" t="s">
        <v>2029</v>
      </c>
      <c r="DO164" s="274" t="s">
        <v>2678</v>
      </c>
      <c r="DP164" s="274" t="s">
        <v>2679</v>
      </c>
      <c r="DQ164" s="274" t="s">
        <v>2680</v>
      </c>
      <c r="DR164" s="278">
        <v>1</v>
      </c>
    </row>
    <row r="165" spans="1:122" x14ac:dyDescent="0.25">
      <c r="A165" s="283">
        <v>14503</v>
      </c>
      <c r="B165" s="274">
        <v>12383</v>
      </c>
      <c r="C165" s="274" t="s">
        <v>1395</v>
      </c>
      <c r="D165" s="279">
        <v>20090</v>
      </c>
      <c r="E165" s="274" t="s">
        <v>2662</v>
      </c>
      <c r="F165" s="274" t="s">
        <v>2663</v>
      </c>
      <c r="G165" s="274">
        <v>50659</v>
      </c>
      <c r="H165" s="274">
        <v>14503</v>
      </c>
      <c r="I165" s="274">
        <v>0</v>
      </c>
      <c r="J165" s="274" t="s">
        <v>2074</v>
      </c>
      <c r="K165" s="275">
        <v>0</v>
      </c>
      <c r="L165" s="274">
        <v>8199</v>
      </c>
      <c r="M165" s="274" t="s">
        <v>1486</v>
      </c>
      <c r="N165" s="275">
        <v>0</v>
      </c>
      <c r="P165" s="274" t="s">
        <v>1969</v>
      </c>
      <c r="R165" s="274" t="s">
        <v>2664</v>
      </c>
      <c r="T165" s="274" t="s">
        <v>2665</v>
      </c>
      <c r="U165" s="274" t="s">
        <v>1967</v>
      </c>
      <c r="Z165" s="274" t="s">
        <v>2666</v>
      </c>
      <c r="AA165" s="274" t="s">
        <v>2666</v>
      </c>
      <c r="AB165" s="274" t="s">
        <v>2666</v>
      </c>
      <c r="AE165" s="279">
        <v>37846</v>
      </c>
      <c r="AF165" s="275">
        <v>24</v>
      </c>
      <c r="AG165" s="275">
        <v>0</v>
      </c>
      <c r="AI165" s="274" t="s">
        <v>2716</v>
      </c>
      <c r="AJ165" s="274" t="s">
        <v>2664</v>
      </c>
      <c r="AK165" s="274" t="s">
        <v>8</v>
      </c>
      <c r="AL165" s="274">
        <v>0</v>
      </c>
      <c r="AM165" s="275">
        <v>0</v>
      </c>
      <c r="AP165" s="274" t="s">
        <v>1968</v>
      </c>
      <c r="AQ165" s="275">
        <v>0</v>
      </c>
      <c r="AR165" s="275">
        <v>0</v>
      </c>
      <c r="AS165" s="274" t="s">
        <v>1968</v>
      </c>
      <c r="AW165" s="277">
        <v>0</v>
      </c>
      <c r="AZ165" s="274" t="s">
        <v>2668</v>
      </c>
      <c r="BA165" s="274" t="s">
        <v>2669</v>
      </c>
      <c r="BD165" s="274" t="s">
        <v>2700</v>
      </c>
      <c r="BE165" s="274" t="s">
        <v>2700</v>
      </c>
      <c r="BF165" s="274" t="s">
        <v>2672</v>
      </c>
      <c r="BG165" s="274" t="s">
        <v>2703</v>
      </c>
      <c r="BH165" s="274" t="s">
        <v>1968</v>
      </c>
      <c r="BL165" s="277">
        <v>0</v>
      </c>
      <c r="BQ165" s="274" t="s">
        <v>2666</v>
      </c>
      <c r="BR165" s="274" t="s">
        <v>2666</v>
      </c>
      <c r="BW165" s="274">
        <v>19968</v>
      </c>
      <c r="BX165" s="274" t="s">
        <v>3172</v>
      </c>
      <c r="BY165" s="274" t="s">
        <v>1968</v>
      </c>
      <c r="CA165" s="274">
        <v>0</v>
      </c>
      <c r="CC165" s="274" t="s">
        <v>1968</v>
      </c>
      <c r="CE165" s="274" t="s">
        <v>1968</v>
      </c>
      <c r="CF165" s="274" t="s">
        <v>2706</v>
      </c>
      <c r="CG165" s="274" t="s">
        <v>1968</v>
      </c>
      <c r="CI165" s="274" t="s">
        <v>1968</v>
      </c>
      <c r="CN165" s="274">
        <v>1</v>
      </c>
      <c r="CO165" s="274" t="s">
        <v>1968</v>
      </c>
      <c r="CT165" s="275">
        <v>0</v>
      </c>
      <c r="CU165" s="274" t="s">
        <v>1968</v>
      </c>
      <c r="CV165" s="275">
        <v>0</v>
      </c>
      <c r="CY165" s="274" t="s">
        <v>2662</v>
      </c>
      <c r="CZ165" s="274">
        <v>684053</v>
      </c>
      <c r="DA165" s="274">
        <v>6183294</v>
      </c>
      <c r="DB165" s="274" t="s">
        <v>2666</v>
      </c>
      <c r="DC165" s="275">
        <v>10</v>
      </c>
      <c r="DG165" s="274">
        <v>0</v>
      </c>
      <c r="DI165" s="274">
        <v>0</v>
      </c>
      <c r="DJ165" s="274" t="s">
        <v>2677</v>
      </c>
      <c r="DK165" s="279">
        <v>37846</v>
      </c>
      <c r="DL165" s="279">
        <v>40547</v>
      </c>
      <c r="DN165" s="274" t="s">
        <v>2029</v>
      </c>
      <c r="DO165" s="274" t="s">
        <v>2689</v>
      </c>
      <c r="DR165" s="278">
        <v>0</v>
      </c>
    </row>
    <row r="166" spans="1:122" x14ac:dyDescent="0.25">
      <c r="A166" s="283">
        <v>11971</v>
      </c>
      <c r="B166" s="274">
        <v>12386</v>
      </c>
      <c r="C166" s="274" t="s">
        <v>1395</v>
      </c>
      <c r="D166" s="279">
        <v>18264</v>
      </c>
      <c r="E166" s="274" t="s">
        <v>2662</v>
      </c>
      <c r="F166" s="274" t="s">
        <v>2663</v>
      </c>
      <c r="G166" s="274">
        <v>50662</v>
      </c>
      <c r="H166" s="274">
        <v>11971</v>
      </c>
      <c r="I166" s="274">
        <v>0</v>
      </c>
      <c r="J166" s="274" t="s">
        <v>2074</v>
      </c>
      <c r="K166" s="275">
        <v>0</v>
      </c>
      <c r="L166" s="274">
        <v>8220</v>
      </c>
      <c r="M166" s="274" t="s">
        <v>1484</v>
      </c>
      <c r="N166" s="275">
        <v>0</v>
      </c>
      <c r="R166" s="274" t="s">
        <v>2664</v>
      </c>
      <c r="T166" s="274" t="s">
        <v>2762</v>
      </c>
      <c r="U166" s="274" t="s">
        <v>1409</v>
      </c>
      <c r="Z166" s="274" t="s">
        <v>2666</v>
      </c>
      <c r="AA166" s="274" t="s">
        <v>2666</v>
      </c>
      <c r="AB166" s="274" t="s">
        <v>2666</v>
      </c>
      <c r="AE166" s="279">
        <v>37846</v>
      </c>
      <c r="AF166" s="275">
        <v>5</v>
      </c>
      <c r="AG166" s="275">
        <v>0</v>
      </c>
      <c r="AI166" s="274" t="s">
        <v>2716</v>
      </c>
      <c r="AJ166" s="274" t="s">
        <v>2664</v>
      </c>
      <c r="AK166" s="274" t="s">
        <v>8</v>
      </c>
      <c r="AL166" s="274">
        <v>0</v>
      </c>
      <c r="AM166" s="275">
        <v>0</v>
      </c>
      <c r="AP166" s="274" t="s">
        <v>1968</v>
      </c>
      <c r="AQ166" s="275">
        <v>0</v>
      </c>
      <c r="AR166" s="275">
        <v>0</v>
      </c>
      <c r="AS166" s="274" t="s">
        <v>1968</v>
      </c>
      <c r="AW166" s="277">
        <v>0</v>
      </c>
      <c r="AZ166" s="274" t="s">
        <v>2668</v>
      </c>
      <c r="BA166" s="274" t="s">
        <v>2669</v>
      </c>
      <c r="BD166" s="274" t="s">
        <v>2725</v>
      </c>
      <c r="BE166" s="274" t="s">
        <v>2834</v>
      </c>
      <c r="BF166" s="274" t="s">
        <v>2763</v>
      </c>
      <c r="BH166" s="274" t="s">
        <v>1968</v>
      </c>
      <c r="BL166" s="277">
        <v>0</v>
      </c>
      <c r="BQ166" s="274" t="s">
        <v>2666</v>
      </c>
      <c r="BR166" s="274" t="s">
        <v>2666</v>
      </c>
      <c r="BW166" s="274">
        <v>15188</v>
      </c>
      <c r="BX166" s="274" t="s">
        <v>3173</v>
      </c>
      <c r="BY166" s="274" t="s">
        <v>1968</v>
      </c>
      <c r="CA166" s="274">
        <v>10903658</v>
      </c>
      <c r="CC166" s="274" t="s">
        <v>1968</v>
      </c>
      <c r="CE166" s="274" t="s">
        <v>1968</v>
      </c>
      <c r="CF166" s="274" t="s">
        <v>2739</v>
      </c>
      <c r="CG166" s="274" t="s">
        <v>1968</v>
      </c>
      <c r="CI166" s="274" t="s">
        <v>1968</v>
      </c>
      <c r="CN166" s="274">
        <v>1</v>
      </c>
      <c r="CO166" s="274" t="s">
        <v>1968</v>
      </c>
      <c r="CT166" s="275">
        <v>0</v>
      </c>
      <c r="CU166" s="274" t="s">
        <v>1968</v>
      </c>
      <c r="CV166" s="275">
        <v>0</v>
      </c>
      <c r="CY166" s="274" t="s">
        <v>2662</v>
      </c>
      <c r="CZ166" s="274">
        <v>626357</v>
      </c>
      <c r="DA166" s="274">
        <v>6187661</v>
      </c>
      <c r="DB166" s="274" t="s">
        <v>2666</v>
      </c>
      <c r="DC166" s="275">
        <v>0</v>
      </c>
      <c r="DG166" s="274">
        <v>0</v>
      </c>
      <c r="DI166" s="274">
        <v>0</v>
      </c>
      <c r="DJ166" s="274" t="s">
        <v>2677</v>
      </c>
      <c r="DK166" s="279">
        <v>37846</v>
      </c>
      <c r="DL166" s="279">
        <v>40794</v>
      </c>
      <c r="DN166" s="274" t="s">
        <v>2029</v>
      </c>
      <c r="DO166" s="274" t="s">
        <v>2689</v>
      </c>
      <c r="DR166" s="278">
        <v>0</v>
      </c>
    </row>
    <row r="167" spans="1:122" x14ac:dyDescent="0.25">
      <c r="A167" s="283">
        <v>11795</v>
      </c>
      <c r="B167" s="274">
        <v>12391</v>
      </c>
      <c r="C167" s="274" t="s">
        <v>1395</v>
      </c>
      <c r="D167" s="279">
        <v>18264</v>
      </c>
      <c r="E167" s="274" t="s">
        <v>2662</v>
      </c>
      <c r="F167" s="274" t="s">
        <v>2663</v>
      </c>
      <c r="G167" s="274">
        <v>50671</v>
      </c>
      <c r="H167" s="274">
        <v>11795</v>
      </c>
      <c r="I167" s="274">
        <v>0</v>
      </c>
      <c r="J167" s="274" t="s">
        <v>2074</v>
      </c>
      <c r="K167" s="275">
        <v>0</v>
      </c>
      <c r="L167" s="274">
        <v>8228</v>
      </c>
      <c r="M167" s="274" t="s">
        <v>3174</v>
      </c>
      <c r="N167" s="275">
        <v>0</v>
      </c>
      <c r="R167" s="274" t="s">
        <v>2664</v>
      </c>
      <c r="T167" s="274" t="s">
        <v>2762</v>
      </c>
      <c r="U167" s="274" t="s">
        <v>1409</v>
      </c>
      <c r="Z167" s="274" t="s">
        <v>2666</v>
      </c>
      <c r="AA167" s="274" t="s">
        <v>2666</v>
      </c>
      <c r="AB167" s="274" t="s">
        <v>2666</v>
      </c>
      <c r="AE167" s="279">
        <v>37846</v>
      </c>
      <c r="AF167" s="275">
        <v>3</v>
      </c>
      <c r="AG167" s="275">
        <v>0</v>
      </c>
      <c r="AI167" s="274" t="s">
        <v>2716</v>
      </c>
      <c r="AJ167" s="274" t="s">
        <v>2664</v>
      </c>
      <c r="AK167" s="274" t="s">
        <v>8</v>
      </c>
      <c r="AL167" s="274">
        <v>0</v>
      </c>
      <c r="AM167" s="275">
        <v>0</v>
      </c>
      <c r="AQ167" s="275">
        <v>0</v>
      </c>
      <c r="AR167" s="275">
        <v>0</v>
      </c>
      <c r="AW167" s="277">
        <v>0</v>
      </c>
      <c r="AZ167" s="274" t="s">
        <v>2668</v>
      </c>
      <c r="BA167" s="274" t="s">
        <v>2669</v>
      </c>
      <c r="BD167" s="274" t="s">
        <v>2728</v>
      </c>
      <c r="BE167" s="274" t="s">
        <v>2670</v>
      </c>
      <c r="BF167" s="274" t="s">
        <v>2763</v>
      </c>
      <c r="BL167" s="277">
        <v>0</v>
      </c>
      <c r="BQ167" s="274" t="s">
        <v>2666</v>
      </c>
      <c r="BR167" s="274" t="s">
        <v>2666</v>
      </c>
      <c r="BW167" s="274">
        <v>2069</v>
      </c>
      <c r="BX167" s="274" t="s">
        <v>3175</v>
      </c>
      <c r="CA167" s="274">
        <v>0</v>
      </c>
      <c r="CN167" s="274">
        <v>1</v>
      </c>
      <c r="CT167" s="275">
        <v>0</v>
      </c>
      <c r="CV167" s="275">
        <v>0</v>
      </c>
      <c r="CW167" s="274" t="s">
        <v>2664</v>
      </c>
      <c r="CY167" s="274" t="s">
        <v>2662</v>
      </c>
      <c r="CZ167" s="274">
        <v>631390</v>
      </c>
      <c r="DA167" s="274">
        <v>6191018</v>
      </c>
      <c r="DC167" s="275">
        <v>0</v>
      </c>
      <c r="DG167" s="274">
        <v>0</v>
      </c>
      <c r="DI167" s="274">
        <v>0</v>
      </c>
      <c r="DJ167" s="274" t="s">
        <v>2677</v>
      </c>
      <c r="DK167" s="279">
        <v>37846</v>
      </c>
      <c r="DL167" s="279">
        <v>39577</v>
      </c>
      <c r="DN167" s="274" t="s">
        <v>2029</v>
      </c>
      <c r="DO167" s="274" t="s">
        <v>2678</v>
      </c>
      <c r="DR167" s="278">
        <v>0</v>
      </c>
    </row>
    <row r="168" spans="1:122" x14ac:dyDescent="0.25">
      <c r="A168" s="283">
        <v>11787</v>
      </c>
      <c r="B168" s="274">
        <v>12401</v>
      </c>
      <c r="C168" s="274" t="s">
        <v>1395</v>
      </c>
      <c r="D168" s="279">
        <v>18264</v>
      </c>
      <c r="E168" s="274" t="s">
        <v>3003</v>
      </c>
      <c r="F168" s="274" t="s">
        <v>2663</v>
      </c>
      <c r="G168" s="274">
        <v>50683</v>
      </c>
      <c r="H168" s="274">
        <v>11787</v>
      </c>
      <c r="I168" s="274">
        <v>0</v>
      </c>
      <c r="J168" s="274" t="s">
        <v>2074</v>
      </c>
      <c r="K168" s="275">
        <v>0</v>
      </c>
      <c r="L168" s="274">
        <v>8236</v>
      </c>
      <c r="M168" s="274" t="s">
        <v>1451</v>
      </c>
      <c r="N168" s="275">
        <v>0</v>
      </c>
      <c r="R168" s="274" t="s">
        <v>2664</v>
      </c>
      <c r="T168" s="274" t="s">
        <v>2757</v>
      </c>
      <c r="U168" s="274" t="s">
        <v>1973</v>
      </c>
      <c r="Z168" s="274" t="s">
        <v>2666</v>
      </c>
      <c r="AA168" s="274" t="s">
        <v>2666</v>
      </c>
      <c r="AB168" s="274" t="s">
        <v>2666</v>
      </c>
      <c r="AE168" s="279">
        <v>37846</v>
      </c>
      <c r="AF168" s="275">
        <v>18</v>
      </c>
      <c r="AG168" s="275">
        <v>0</v>
      </c>
      <c r="AI168" s="274" t="s">
        <v>2716</v>
      </c>
      <c r="AJ168" s="274" t="s">
        <v>2664</v>
      </c>
      <c r="AK168" s="274" t="s">
        <v>8</v>
      </c>
      <c r="AL168" s="274">
        <v>0</v>
      </c>
      <c r="AM168" s="275">
        <v>0</v>
      </c>
      <c r="AQ168" s="275">
        <v>0</v>
      </c>
      <c r="AR168" s="275">
        <v>0</v>
      </c>
      <c r="AW168" s="277">
        <v>0</v>
      </c>
      <c r="AZ168" s="274" t="s">
        <v>2668</v>
      </c>
      <c r="BA168" s="274" t="s">
        <v>2669</v>
      </c>
      <c r="BD168" s="274" t="s">
        <v>2725</v>
      </c>
      <c r="BE168" s="274" t="s">
        <v>2684</v>
      </c>
      <c r="BF168" s="274" t="s">
        <v>2763</v>
      </c>
      <c r="BG168" s="274" t="s">
        <v>2673</v>
      </c>
      <c r="BL168" s="277">
        <v>0</v>
      </c>
      <c r="BQ168" s="274" t="s">
        <v>2666</v>
      </c>
      <c r="BR168" s="274" t="s">
        <v>2666</v>
      </c>
      <c r="BW168" s="274">
        <v>23733</v>
      </c>
      <c r="BX168" s="274" t="s">
        <v>3176</v>
      </c>
      <c r="CA168" s="274">
        <v>0</v>
      </c>
      <c r="CN168" s="274">
        <v>1</v>
      </c>
      <c r="CT168" s="275">
        <v>0</v>
      </c>
      <c r="CV168" s="275">
        <v>0</v>
      </c>
      <c r="CW168" s="274" t="s">
        <v>2664</v>
      </c>
      <c r="CY168" s="274" t="s">
        <v>3003</v>
      </c>
      <c r="CZ168" s="274">
        <v>625825</v>
      </c>
      <c r="DA168" s="274">
        <v>6191762</v>
      </c>
      <c r="DC168" s="275">
        <v>0</v>
      </c>
      <c r="DG168" s="274">
        <v>0</v>
      </c>
      <c r="DI168" s="274">
        <v>0</v>
      </c>
      <c r="DJ168" s="274" t="s">
        <v>2677</v>
      </c>
      <c r="DK168" s="279">
        <v>37846</v>
      </c>
      <c r="DL168" s="279">
        <v>39577</v>
      </c>
      <c r="DN168" s="274" t="s">
        <v>2029</v>
      </c>
      <c r="DO168" s="274" t="s">
        <v>2678</v>
      </c>
      <c r="DR168" s="278">
        <v>0</v>
      </c>
    </row>
    <row r="169" spans="1:122" x14ac:dyDescent="0.25">
      <c r="A169" s="283">
        <v>15516</v>
      </c>
      <c r="B169" s="274">
        <v>12525</v>
      </c>
      <c r="C169" s="274" t="s">
        <v>1393</v>
      </c>
      <c r="D169" s="279">
        <v>21186</v>
      </c>
      <c r="E169" s="274" t="s">
        <v>2792</v>
      </c>
      <c r="F169" s="274" t="s">
        <v>2663</v>
      </c>
      <c r="G169" s="274">
        <v>50643</v>
      </c>
      <c r="H169" s="274">
        <v>15516</v>
      </c>
      <c r="I169" s="274">
        <v>0</v>
      </c>
      <c r="J169" s="274" t="s">
        <v>2074</v>
      </c>
      <c r="K169" s="275">
        <v>0</v>
      </c>
      <c r="L169" s="274">
        <v>8189</v>
      </c>
      <c r="M169" s="274" t="s">
        <v>1494</v>
      </c>
      <c r="N169" s="275">
        <v>30</v>
      </c>
      <c r="R169" s="274" t="s">
        <v>2664</v>
      </c>
      <c r="T169" s="274" t="s">
        <v>2665</v>
      </c>
      <c r="U169" s="274" t="s">
        <v>1967</v>
      </c>
      <c r="Z169" s="274" t="s">
        <v>2666</v>
      </c>
      <c r="AA169" s="274" t="s">
        <v>2666</v>
      </c>
      <c r="AB169" s="274" t="s">
        <v>2666</v>
      </c>
      <c r="AE169" s="279">
        <v>37846</v>
      </c>
      <c r="AF169" s="275">
        <v>30</v>
      </c>
      <c r="AG169" s="275">
        <v>0</v>
      </c>
      <c r="AI169" s="274" t="s">
        <v>2716</v>
      </c>
      <c r="AJ169" s="274" t="s">
        <v>2664</v>
      </c>
      <c r="AK169" s="274" t="s">
        <v>8</v>
      </c>
      <c r="AL169" s="274">
        <v>0</v>
      </c>
      <c r="AM169" s="275">
        <v>0</v>
      </c>
      <c r="AO169" s="274" t="s">
        <v>1392</v>
      </c>
      <c r="AQ169" s="275">
        <v>0</v>
      </c>
      <c r="AR169" s="275">
        <v>0</v>
      </c>
      <c r="AW169" s="277">
        <v>0</v>
      </c>
      <c r="AZ169" s="274" t="s">
        <v>2668</v>
      </c>
      <c r="BA169" s="274" t="s">
        <v>2669</v>
      </c>
      <c r="BD169" s="274" t="s">
        <v>2736</v>
      </c>
      <c r="BE169" s="274" t="s">
        <v>2824</v>
      </c>
      <c r="BF169" s="274" t="s">
        <v>2672</v>
      </c>
      <c r="BG169" s="274" t="s">
        <v>2694</v>
      </c>
      <c r="BL169" s="277">
        <v>0</v>
      </c>
      <c r="BQ169" s="274" t="s">
        <v>2666</v>
      </c>
      <c r="BR169" s="274" t="s">
        <v>2666</v>
      </c>
      <c r="BW169" s="274">
        <v>47891</v>
      </c>
      <c r="BX169" s="274" t="s">
        <v>3177</v>
      </c>
      <c r="CA169" s="274">
        <v>0</v>
      </c>
      <c r="CF169" s="274" t="s">
        <v>2739</v>
      </c>
      <c r="CN169" s="274">
        <v>1</v>
      </c>
      <c r="CT169" s="275">
        <v>0</v>
      </c>
      <c r="CV169" s="275">
        <v>0</v>
      </c>
      <c r="CW169" s="274" t="s">
        <v>2664</v>
      </c>
      <c r="CY169" s="274" t="s">
        <v>2792</v>
      </c>
      <c r="CZ169" s="274">
        <v>673971</v>
      </c>
      <c r="DA169" s="274">
        <v>6185286</v>
      </c>
      <c r="DC169" s="275">
        <v>0</v>
      </c>
      <c r="DG169" s="274">
        <v>0</v>
      </c>
      <c r="DI169" s="274">
        <v>0</v>
      </c>
      <c r="DJ169" s="274" t="s">
        <v>2664</v>
      </c>
      <c r="DK169" s="279">
        <v>37846</v>
      </c>
      <c r="DL169" s="279">
        <v>39577</v>
      </c>
      <c r="DN169" s="274" t="s">
        <v>2029</v>
      </c>
      <c r="DO169" s="274" t="s">
        <v>2678</v>
      </c>
      <c r="DR169" s="278">
        <v>0</v>
      </c>
    </row>
    <row r="170" spans="1:122" x14ac:dyDescent="0.25">
      <c r="A170" s="283">
        <v>11866</v>
      </c>
      <c r="B170" s="274">
        <v>12534</v>
      </c>
      <c r="C170" s="274" t="s">
        <v>1393</v>
      </c>
      <c r="D170" s="279">
        <v>18264</v>
      </c>
      <c r="E170" s="274" t="s">
        <v>2662</v>
      </c>
      <c r="F170" s="274" t="s">
        <v>2663</v>
      </c>
      <c r="G170" s="274">
        <v>50657</v>
      </c>
      <c r="H170" s="274">
        <v>11866</v>
      </c>
      <c r="I170" s="274">
        <v>0</v>
      </c>
      <c r="J170" s="274" t="s">
        <v>2074</v>
      </c>
      <c r="K170" s="275">
        <v>0</v>
      </c>
      <c r="L170" s="274">
        <v>8196</v>
      </c>
      <c r="M170" s="274" t="s">
        <v>1461</v>
      </c>
      <c r="N170" s="275">
        <v>0</v>
      </c>
      <c r="R170" s="274" t="s">
        <v>2664</v>
      </c>
      <c r="T170" s="274" t="s">
        <v>2665</v>
      </c>
      <c r="U170" s="274" t="s">
        <v>1967</v>
      </c>
      <c r="Z170" s="274" t="s">
        <v>2666</v>
      </c>
      <c r="AA170" s="274" t="s">
        <v>2666</v>
      </c>
      <c r="AB170" s="274" t="s">
        <v>2666</v>
      </c>
      <c r="AE170" s="279">
        <v>37846</v>
      </c>
      <c r="AF170" s="275">
        <v>33</v>
      </c>
      <c r="AG170" s="275">
        <v>0</v>
      </c>
      <c r="AI170" s="274" t="s">
        <v>2716</v>
      </c>
      <c r="AJ170" s="274" t="s">
        <v>2746</v>
      </c>
      <c r="AK170" s="274" t="s">
        <v>2747</v>
      </c>
      <c r="AL170" s="274">
        <v>0</v>
      </c>
      <c r="AM170" s="275">
        <v>0</v>
      </c>
      <c r="AQ170" s="275">
        <v>0</v>
      </c>
      <c r="AR170" s="275">
        <v>0</v>
      </c>
      <c r="AW170" s="277">
        <v>0</v>
      </c>
      <c r="AZ170" s="274" t="s">
        <v>2668</v>
      </c>
      <c r="BA170" s="274" t="s">
        <v>2669</v>
      </c>
      <c r="BD170" s="274" t="s">
        <v>2700</v>
      </c>
      <c r="BE170" s="274" t="s">
        <v>2729</v>
      </c>
      <c r="BF170" s="274" t="s">
        <v>2672</v>
      </c>
      <c r="BG170" s="274" t="s">
        <v>2673</v>
      </c>
      <c r="BL170" s="277">
        <v>0</v>
      </c>
      <c r="BQ170" s="274" t="s">
        <v>2666</v>
      </c>
      <c r="BR170" s="274" t="s">
        <v>2666</v>
      </c>
      <c r="BW170" s="274">
        <v>48369</v>
      </c>
      <c r="BX170" s="274" t="s">
        <v>3178</v>
      </c>
      <c r="CA170" s="274">
        <v>0</v>
      </c>
      <c r="CF170" s="274" t="s">
        <v>2722</v>
      </c>
      <c r="CN170" s="274">
        <v>1</v>
      </c>
      <c r="CT170" s="275">
        <v>0</v>
      </c>
      <c r="CV170" s="275">
        <v>0</v>
      </c>
      <c r="CW170" s="274" t="s">
        <v>2664</v>
      </c>
      <c r="CY170" s="274" t="s">
        <v>2662</v>
      </c>
      <c r="CZ170" s="274">
        <v>677569</v>
      </c>
      <c r="DA170" s="274">
        <v>6185440</v>
      </c>
      <c r="DC170" s="275">
        <v>4</v>
      </c>
      <c r="DG170" s="274">
        <v>0</v>
      </c>
      <c r="DI170" s="274">
        <v>0</v>
      </c>
      <c r="DJ170" s="274" t="s">
        <v>2664</v>
      </c>
      <c r="DK170" s="279">
        <v>37846</v>
      </c>
      <c r="DL170" s="279">
        <v>39577</v>
      </c>
      <c r="DN170" s="274" t="s">
        <v>2029</v>
      </c>
      <c r="DO170" s="274" t="s">
        <v>2678</v>
      </c>
      <c r="DR170" s="278">
        <v>0</v>
      </c>
    </row>
    <row r="171" spans="1:122" x14ac:dyDescent="0.25">
      <c r="A171" s="283">
        <v>15128</v>
      </c>
      <c r="B171" s="274">
        <v>12535</v>
      </c>
      <c r="C171" s="274" t="s">
        <v>1393</v>
      </c>
      <c r="D171" s="279">
        <v>20821</v>
      </c>
      <c r="E171" s="274" t="s">
        <v>2662</v>
      </c>
      <c r="F171" s="274" t="s">
        <v>2663</v>
      </c>
      <c r="G171" s="274">
        <v>50658</v>
      </c>
      <c r="H171" s="274">
        <v>15128</v>
      </c>
      <c r="I171" s="274">
        <v>0</v>
      </c>
      <c r="J171" s="274" t="s">
        <v>2074</v>
      </c>
      <c r="K171" s="275">
        <v>0</v>
      </c>
      <c r="L171" s="274">
        <v>8198</v>
      </c>
      <c r="M171" s="274" t="s">
        <v>1490</v>
      </c>
      <c r="N171" s="275">
        <v>0</v>
      </c>
      <c r="R171" s="274" t="s">
        <v>2664</v>
      </c>
      <c r="T171" s="274" t="s">
        <v>2665</v>
      </c>
      <c r="U171" s="274" t="s">
        <v>1967</v>
      </c>
      <c r="Z171" s="274" t="s">
        <v>2666</v>
      </c>
      <c r="AA171" s="274" t="s">
        <v>2666</v>
      </c>
      <c r="AB171" s="274" t="s">
        <v>2666</v>
      </c>
      <c r="AE171" s="279">
        <v>37846</v>
      </c>
      <c r="AF171" s="275">
        <v>120</v>
      </c>
      <c r="AG171" s="275">
        <v>0</v>
      </c>
      <c r="AI171" s="274" t="s">
        <v>2716</v>
      </c>
      <c r="AJ171" s="274" t="s">
        <v>2664</v>
      </c>
      <c r="AK171" s="274" t="s">
        <v>8</v>
      </c>
      <c r="AL171" s="274">
        <v>0</v>
      </c>
      <c r="AM171" s="275">
        <v>0</v>
      </c>
      <c r="AQ171" s="275">
        <v>0</v>
      </c>
      <c r="AR171" s="275">
        <v>0</v>
      </c>
      <c r="AW171" s="277">
        <v>0</v>
      </c>
      <c r="AZ171" s="274" t="s">
        <v>2668</v>
      </c>
      <c r="BA171" s="274" t="s">
        <v>2669</v>
      </c>
      <c r="BD171" s="274" t="s">
        <v>2700</v>
      </c>
      <c r="BE171" s="274" t="s">
        <v>2736</v>
      </c>
      <c r="BF171" s="274" t="s">
        <v>2672</v>
      </c>
      <c r="BG171" s="274" t="s">
        <v>2694</v>
      </c>
      <c r="BL171" s="277">
        <v>0</v>
      </c>
      <c r="BQ171" s="274" t="s">
        <v>2666</v>
      </c>
      <c r="BR171" s="274" t="s">
        <v>2666</v>
      </c>
      <c r="BW171" s="274">
        <v>1792</v>
      </c>
      <c r="BX171" s="274" t="s">
        <v>3179</v>
      </c>
      <c r="CA171" s="274">
        <v>0</v>
      </c>
      <c r="CF171" s="274" t="s">
        <v>2722</v>
      </c>
      <c r="CN171" s="274">
        <v>1</v>
      </c>
      <c r="CT171" s="275">
        <v>0</v>
      </c>
      <c r="CV171" s="275">
        <v>0</v>
      </c>
      <c r="CW171" s="274" t="s">
        <v>2664</v>
      </c>
      <c r="CY171" s="274" t="s">
        <v>2662</v>
      </c>
      <c r="CZ171" s="274">
        <v>682512</v>
      </c>
      <c r="DA171" s="274">
        <v>6182274</v>
      </c>
      <c r="DC171" s="275">
        <v>100</v>
      </c>
      <c r="DG171" s="274">
        <v>0</v>
      </c>
      <c r="DI171" s="274">
        <v>0</v>
      </c>
      <c r="DJ171" s="274" t="s">
        <v>2664</v>
      </c>
      <c r="DK171" s="279">
        <v>37846</v>
      </c>
      <c r="DL171" s="279">
        <v>39577</v>
      </c>
      <c r="DN171" s="274" t="s">
        <v>2029</v>
      </c>
      <c r="DO171" s="274" t="s">
        <v>2678</v>
      </c>
      <c r="DR171" s="278">
        <v>0</v>
      </c>
    </row>
    <row r="172" spans="1:122" x14ac:dyDescent="0.25">
      <c r="A172" s="283">
        <v>52925</v>
      </c>
      <c r="B172" s="274">
        <v>12537</v>
      </c>
      <c r="C172" s="274" t="s">
        <v>1389</v>
      </c>
      <c r="D172" s="279">
        <v>30610</v>
      </c>
      <c r="E172" s="274" t="s">
        <v>2801</v>
      </c>
      <c r="F172" s="274" t="s">
        <v>2663</v>
      </c>
      <c r="G172" s="274">
        <v>50597</v>
      </c>
      <c r="H172" s="274">
        <v>52925</v>
      </c>
      <c r="I172" s="274">
        <v>0</v>
      </c>
      <c r="J172" s="274" t="s">
        <v>2074</v>
      </c>
      <c r="K172" s="275">
        <v>0</v>
      </c>
      <c r="L172" s="274">
        <v>8144</v>
      </c>
      <c r="M172" s="274" t="s">
        <v>1558</v>
      </c>
      <c r="N172" s="275">
        <v>0</v>
      </c>
      <c r="P172" s="274" t="s">
        <v>1969</v>
      </c>
      <c r="Q172" s="274" t="s">
        <v>3180</v>
      </c>
      <c r="R172" s="274" t="s">
        <v>2664</v>
      </c>
      <c r="S172" s="279">
        <v>30610</v>
      </c>
      <c r="T172" s="274" t="s">
        <v>2665</v>
      </c>
      <c r="U172" s="274" t="s">
        <v>1967</v>
      </c>
      <c r="AC172" s="274" t="s">
        <v>2802</v>
      </c>
      <c r="AE172" s="279">
        <v>37846</v>
      </c>
      <c r="AF172" s="275">
        <v>300</v>
      </c>
      <c r="AG172" s="275">
        <v>0</v>
      </c>
      <c r="AI172" s="274" t="s">
        <v>2773</v>
      </c>
      <c r="AJ172" s="274" t="s">
        <v>2690</v>
      </c>
      <c r="AK172" s="274" t="s">
        <v>2691</v>
      </c>
      <c r="AL172" s="274">
        <v>0</v>
      </c>
      <c r="AM172" s="275">
        <v>2516</v>
      </c>
      <c r="AO172" s="274" t="s">
        <v>1654</v>
      </c>
      <c r="AP172" s="274" t="s">
        <v>1968</v>
      </c>
      <c r="AQ172" s="275">
        <v>0</v>
      </c>
      <c r="AR172" s="275">
        <v>0</v>
      </c>
      <c r="AS172" s="274" t="s">
        <v>1969</v>
      </c>
      <c r="AW172" s="277">
        <v>0</v>
      </c>
      <c r="AZ172" s="274" t="s">
        <v>2668</v>
      </c>
      <c r="BA172" s="274" t="s">
        <v>2669</v>
      </c>
      <c r="BB172" s="274" t="s">
        <v>3181</v>
      </c>
      <c r="BD172" s="274" t="s">
        <v>2728</v>
      </c>
      <c r="BE172" s="274" t="s">
        <v>2752</v>
      </c>
      <c r="BF172" s="274" t="s">
        <v>2672</v>
      </c>
      <c r="BG172" s="274" t="s">
        <v>3182</v>
      </c>
      <c r="BH172" s="274" t="s">
        <v>1969</v>
      </c>
      <c r="BI172" s="274" t="s">
        <v>2803</v>
      </c>
      <c r="BL172" s="277">
        <v>0</v>
      </c>
      <c r="BW172" s="274">
        <v>20924</v>
      </c>
      <c r="BX172" s="274" t="s">
        <v>3183</v>
      </c>
      <c r="BY172" s="274" t="s">
        <v>1968</v>
      </c>
      <c r="CA172" s="274">
        <v>0</v>
      </c>
      <c r="CC172" s="274" t="s">
        <v>1968</v>
      </c>
      <c r="CE172" s="274" t="s">
        <v>1968</v>
      </c>
      <c r="CG172" s="274" t="s">
        <v>1968</v>
      </c>
      <c r="CI172" s="274" t="s">
        <v>1969</v>
      </c>
      <c r="CN172" s="274">
        <v>2</v>
      </c>
      <c r="CO172" s="274" t="s">
        <v>1968</v>
      </c>
      <c r="CP172" s="274" t="s">
        <v>2713</v>
      </c>
      <c r="CS172" s="274" t="s">
        <v>3184</v>
      </c>
      <c r="CT172" s="275">
        <v>0</v>
      </c>
      <c r="CU172" s="274" t="s">
        <v>1968</v>
      </c>
      <c r="CV172" s="275">
        <v>0</v>
      </c>
      <c r="CW172" s="274" t="s">
        <v>2714</v>
      </c>
      <c r="CY172" s="274" t="s">
        <v>2801</v>
      </c>
      <c r="CZ172" s="274">
        <v>635199</v>
      </c>
      <c r="DA172" s="274">
        <v>6184446</v>
      </c>
      <c r="DB172" s="274" t="s">
        <v>2666</v>
      </c>
      <c r="DC172" s="275">
        <v>150</v>
      </c>
      <c r="DD172" s="274" t="s">
        <v>3185</v>
      </c>
      <c r="DE172" s="274" t="s">
        <v>3185</v>
      </c>
      <c r="DG172" s="274">
        <v>35907</v>
      </c>
      <c r="DI172" s="274">
        <v>0</v>
      </c>
      <c r="DJ172" s="274" t="s">
        <v>3083</v>
      </c>
      <c r="DK172" s="279">
        <v>37846</v>
      </c>
      <c r="DL172" s="279">
        <v>41548</v>
      </c>
      <c r="DN172" s="274" t="s">
        <v>2029</v>
      </c>
      <c r="DO172" s="274" t="s">
        <v>2689</v>
      </c>
      <c r="DP172" s="274" t="s">
        <v>2733</v>
      </c>
      <c r="DQ172" s="274" t="s">
        <v>2734</v>
      </c>
      <c r="DR172" s="278">
        <v>5</v>
      </c>
    </row>
    <row r="173" spans="1:122" x14ac:dyDescent="0.25">
      <c r="A173" s="283">
        <v>36499</v>
      </c>
      <c r="B173" s="274">
        <v>12541</v>
      </c>
      <c r="C173" s="274" t="s">
        <v>1393</v>
      </c>
      <c r="D173" s="279">
        <v>28126</v>
      </c>
      <c r="E173" s="274" t="s">
        <v>2662</v>
      </c>
      <c r="F173" s="274" t="s">
        <v>2663</v>
      </c>
      <c r="G173" s="274">
        <v>50603</v>
      </c>
      <c r="H173" s="274">
        <v>36499</v>
      </c>
      <c r="I173" s="274">
        <v>0</v>
      </c>
      <c r="J173" s="274" t="s">
        <v>1966</v>
      </c>
      <c r="K173" s="275">
        <v>0</v>
      </c>
      <c r="L173" s="274">
        <v>8151</v>
      </c>
      <c r="M173" s="274" t="s">
        <v>1591</v>
      </c>
      <c r="N173" s="275">
        <v>15</v>
      </c>
      <c r="R173" s="274" t="s">
        <v>2664</v>
      </c>
      <c r="T173" s="274" t="s">
        <v>2665</v>
      </c>
      <c r="U173" s="274" t="s">
        <v>1967</v>
      </c>
      <c r="Z173" s="274" t="s">
        <v>2666</v>
      </c>
      <c r="AA173" s="274" t="s">
        <v>2666</v>
      </c>
      <c r="AB173" s="274" t="s">
        <v>2666</v>
      </c>
      <c r="AE173" s="279">
        <v>37846</v>
      </c>
      <c r="AF173" s="275">
        <v>135</v>
      </c>
      <c r="AG173" s="275">
        <v>0</v>
      </c>
      <c r="AI173" s="274" t="s">
        <v>2724</v>
      </c>
      <c r="AJ173" s="274" t="s">
        <v>2717</v>
      </c>
      <c r="AK173" s="274" t="s">
        <v>2718</v>
      </c>
      <c r="AL173" s="274">
        <v>0</v>
      </c>
      <c r="AM173" s="275">
        <v>0</v>
      </c>
      <c r="AQ173" s="275">
        <v>0</v>
      </c>
      <c r="AR173" s="275">
        <v>0</v>
      </c>
      <c r="AW173" s="277">
        <v>0</v>
      </c>
      <c r="AZ173" s="274" t="s">
        <v>2668</v>
      </c>
      <c r="BA173" s="274" t="s">
        <v>2669</v>
      </c>
      <c r="BD173" s="274" t="s">
        <v>2692</v>
      </c>
      <c r="BE173" s="274" t="s">
        <v>2693</v>
      </c>
      <c r="BF173" s="274" t="s">
        <v>2672</v>
      </c>
      <c r="BG173" s="274" t="s">
        <v>2694</v>
      </c>
      <c r="BL173" s="277">
        <v>0</v>
      </c>
      <c r="BQ173" s="274" t="s">
        <v>2666</v>
      </c>
      <c r="BR173" s="274" t="s">
        <v>2666</v>
      </c>
      <c r="BW173" s="274">
        <v>61496</v>
      </c>
      <c r="BX173" s="274" t="s">
        <v>3186</v>
      </c>
      <c r="CA173" s="274">
        <v>0</v>
      </c>
      <c r="CN173" s="274">
        <v>1</v>
      </c>
      <c r="CP173" s="274" t="s">
        <v>2675</v>
      </c>
      <c r="CS173" s="274" t="s">
        <v>3187</v>
      </c>
      <c r="CT173" s="275">
        <v>0</v>
      </c>
      <c r="CV173" s="275">
        <v>0</v>
      </c>
      <c r="CW173" s="274" t="s">
        <v>2664</v>
      </c>
      <c r="CY173" s="274" t="s">
        <v>2662</v>
      </c>
      <c r="CZ173" s="274">
        <v>640040</v>
      </c>
      <c r="DA173" s="274">
        <v>6180570</v>
      </c>
      <c r="DC173" s="275">
        <v>0</v>
      </c>
      <c r="DG173" s="274">
        <v>0</v>
      </c>
      <c r="DI173" s="274">
        <v>0</v>
      </c>
      <c r="DJ173" s="274" t="s">
        <v>2664</v>
      </c>
      <c r="DK173" s="279">
        <v>37846</v>
      </c>
      <c r="DL173" s="279">
        <v>39577</v>
      </c>
      <c r="DN173" s="274" t="s">
        <v>2029</v>
      </c>
      <c r="DO173" s="274" t="s">
        <v>2678</v>
      </c>
      <c r="DP173" s="274" t="s">
        <v>2679</v>
      </c>
      <c r="DQ173" s="274" t="s">
        <v>2680</v>
      </c>
      <c r="DR173" s="278">
        <v>7</v>
      </c>
    </row>
    <row r="174" spans="1:122" x14ac:dyDescent="0.25">
      <c r="A174" s="283">
        <v>17358</v>
      </c>
      <c r="B174" s="274">
        <v>12543</v>
      </c>
      <c r="C174" s="274" t="s">
        <v>1393</v>
      </c>
      <c r="D174" s="279">
        <v>22647</v>
      </c>
      <c r="E174" s="274" t="s">
        <v>2662</v>
      </c>
      <c r="F174" s="274" t="s">
        <v>2663</v>
      </c>
      <c r="G174" s="274">
        <v>50606</v>
      </c>
      <c r="H174" s="274">
        <v>17358</v>
      </c>
      <c r="I174" s="274">
        <v>0</v>
      </c>
      <c r="J174" s="274" t="s">
        <v>1966</v>
      </c>
      <c r="K174" s="275">
        <v>0</v>
      </c>
      <c r="L174" s="274">
        <v>8152</v>
      </c>
      <c r="M174" s="274" t="s">
        <v>1416</v>
      </c>
      <c r="N174" s="275">
        <v>68</v>
      </c>
      <c r="R174" s="274" t="s">
        <v>2664</v>
      </c>
      <c r="T174" s="274" t="s">
        <v>2757</v>
      </c>
      <c r="U174" s="274" t="s">
        <v>1973</v>
      </c>
      <c r="Z174" s="274" t="s">
        <v>2666</v>
      </c>
      <c r="AA174" s="274" t="s">
        <v>2666</v>
      </c>
      <c r="AB174" s="274" t="s">
        <v>2666</v>
      </c>
      <c r="AE174" s="279">
        <v>37846</v>
      </c>
      <c r="AF174" s="275">
        <v>70</v>
      </c>
      <c r="AG174" s="275">
        <v>0</v>
      </c>
      <c r="AI174" s="274" t="s">
        <v>2716</v>
      </c>
      <c r="AJ174" s="274" t="s">
        <v>2664</v>
      </c>
      <c r="AK174" s="274" t="s">
        <v>8</v>
      </c>
      <c r="AL174" s="274">
        <v>0</v>
      </c>
      <c r="AM174" s="275">
        <v>0</v>
      </c>
      <c r="AQ174" s="275">
        <v>0</v>
      </c>
      <c r="AR174" s="275">
        <v>0</v>
      </c>
      <c r="AW174" s="277">
        <v>0</v>
      </c>
      <c r="AZ174" s="274" t="s">
        <v>2668</v>
      </c>
      <c r="BA174" s="274" t="s">
        <v>2669</v>
      </c>
      <c r="BD174" s="274" t="s">
        <v>2692</v>
      </c>
      <c r="BE174" s="274" t="s">
        <v>2728</v>
      </c>
      <c r="BF174" s="274" t="s">
        <v>2672</v>
      </c>
      <c r="BG174" s="274" t="s">
        <v>2694</v>
      </c>
      <c r="BL174" s="277">
        <v>0</v>
      </c>
      <c r="BQ174" s="274" t="s">
        <v>2666</v>
      </c>
      <c r="BR174" s="274" t="s">
        <v>2666</v>
      </c>
      <c r="BW174" s="274">
        <v>16786</v>
      </c>
      <c r="BX174" s="274" t="s">
        <v>3188</v>
      </c>
      <c r="CA174" s="274">
        <v>0</v>
      </c>
      <c r="CF174" s="274" t="s">
        <v>2739</v>
      </c>
      <c r="CN174" s="274">
        <v>3</v>
      </c>
      <c r="CT174" s="275">
        <v>0</v>
      </c>
      <c r="CV174" s="275">
        <v>0</v>
      </c>
      <c r="CW174" s="274" t="s">
        <v>2664</v>
      </c>
      <c r="CY174" s="274" t="s">
        <v>2662</v>
      </c>
      <c r="CZ174" s="274">
        <v>640039</v>
      </c>
      <c r="DA174" s="274">
        <v>6183052</v>
      </c>
      <c r="DC174" s="275">
        <v>12</v>
      </c>
      <c r="DG174" s="274">
        <v>0</v>
      </c>
      <c r="DI174" s="274">
        <v>0</v>
      </c>
      <c r="DJ174" s="274" t="s">
        <v>2664</v>
      </c>
      <c r="DK174" s="279">
        <v>37846</v>
      </c>
      <c r="DL174" s="279">
        <v>39577</v>
      </c>
      <c r="DN174" s="274" t="s">
        <v>2029</v>
      </c>
      <c r="DO174" s="274" t="s">
        <v>2678</v>
      </c>
      <c r="DR174" s="278">
        <v>0</v>
      </c>
    </row>
    <row r="175" spans="1:122" x14ac:dyDescent="0.25">
      <c r="A175" s="283">
        <v>11969</v>
      </c>
      <c r="B175" s="274">
        <v>12546</v>
      </c>
      <c r="C175" s="274" t="s">
        <v>1393</v>
      </c>
      <c r="D175" s="279">
        <v>18264</v>
      </c>
      <c r="E175" s="274" t="s">
        <v>2662</v>
      </c>
      <c r="F175" s="274" t="s">
        <v>2663</v>
      </c>
      <c r="G175" s="274">
        <v>50615</v>
      </c>
      <c r="H175" s="274">
        <v>11969</v>
      </c>
      <c r="I175" s="274">
        <v>0</v>
      </c>
      <c r="J175" s="274" t="s">
        <v>2074</v>
      </c>
      <c r="K175" s="275">
        <v>0</v>
      </c>
      <c r="L175" s="274">
        <v>8157</v>
      </c>
      <c r="M175" s="274" t="s">
        <v>1421</v>
      </c>
      <c r="N175" s="275">
        <v>0</v>
      </c>
      <c r="R175" s="274" t="s">
        <v>2664</v>
      </c>
      <c r="T175" s="274" t="s">
        <v>2665</v>
      </c>
      <c r="U175" s="274" t="s">
        <v>1967</v>
      </c>
      <c r="Z175" s="274" t="s">
        <v>2666</v>
      </c>
      <c r="AA175" s="274" t="s">
        <v>2666</v>
      </c>
      <c r="AB175" s="274" t="s">
        <v>2666</v>
      </c>
      <c r="AE175" s="279">
        <v>37846</v>
      </c>
      <c r="AF175" s="275">
        <v>32</v>
      </c>
      <c r="AG175" s="275">
        <v>0</v>
      </c>
      <c r="AI175" s="274" t="s">
        <v>2716</v>
      </c>
      <c r="AJ175" s="274" t="s">
        <v>2664</v>
      </c>
      <c r="AK175" s="274" t="s">
        <v>8</v>
      </c>
      <c r="AL175" s="274">
        <v>0</v>
      </c>
      <c r="AM175" s="275">
        <v>0</v>
      </c>
      <c r="AO175" s="274" t="s">
        <v>1483</v>
      </c>
      <c r="AQ175" s="275">
        <v>0</v>
      </c>
      <c r="AR175" s="275">
        <v>0</v>
      </c>
      <c r="AW175" s="277">
        <v>0</v>
      </c>
      <c r="AZ175" s="274" t="s">
        <v>2668</v>
      </c>
      <c r="BA175" s="274" t="s">
        <v>2669</v>
      </c>
      <c r="BD175" s="274" t="s">
        <v>2692</v>
      </c>
      <c r="BE175" s="274" t="s">
        <v>2953</v>
      </c>
      <c r="BF175" s="274" t="s">
        <v>2672</v>
      </c>
      <c r="BG175" s="274" t="s">
        <v>2730</v>
      </c>
      <c r="BL175" s="277">
        <v>0</v>
      </c>
      <c r="BQ175" s="274" t="s">
        <v>2666</v>
      </c>
      <c r="BR175" s="274" t="s">
        <v>2666</v>
      </c>
      <c r="BW175" s="274">
        <v>47448</v>
      </c>
      <c r="BX175" s="274" t="s">
        <v>3189</v>
      </c>
      <c r="CA175" s="274">
        <v>0</v>
      </c>
      <c r="CF175" s="274" t="s">
        <v>2706</v>
      </c>
      <c r="CN175" s="274">
        <v>2</v>
      </c>
      <c r="CT175" s="275">
        <v>0</v>
      </c>
      <c r="CV175" s="275">
        <v>0</v>
      </c>
      <c r="CW175" s="274" t="s">
        <v>2664</v>
      </c>
      <c r="CY175" s="274" t="s">
        <v>2662</v>
      </c>
      <c r="CZ175" s="274">
        <v>644021</v>
      </c>
      <c r="DA175" s="274">
        <v>6183967</v>
      </c>
      <c r="DC175" s="275">
        <v>20</v>
      </c>
      <c r="DG175" s="274">
        <v>0</v>
      </c>
      <c r="DI175" s="274">
        <v>0</v>
      </c>
      <c r="DJ175" s="274" t="s">
        <v>2664</v>
      </c>
      <c r="DK175" s="279">
        <v>37846</v>
      </c>
      <c r="DL175" s="279">
        <v>39577</v>
      </c>
      <c r="DN175" s="274" t="s">
        <v>2029</v>
      </c>
      <c r="DO175" s="274" t="s">
        <v>2678</v>
      </c>
      <c r="DR175" s="278">
        <v>0</v>
      </c>
    </row>
    <row r="176" spans="1:122" x14ac:dyDescent="0.25">
      <c r="A176" s="283">
        <v>39078</v>
      </c>
      <c r="B176" s="274">
        <v>12548</v>
      </c>
      <c r="C176" s="274" t="s">
        <v>1395</v>
      </c>
      <c r="D176" s="279">
        <v>28491</v>
      </c>
      <c r="E176" s="274" t="s">
        <v>2662</v>
      </c>
      <c r="F176" s="274" t="s">
        <v>2663</v>
      </c>
      <c r="G176" s="274">
        <v>50618</v>
      </c>
      <c r="H176" s="274">
        <v>39078</v>
      </c>
      <c r="I176" s="274">
        <v>0</v>
      </c>
      <c r="J176" s="274" t="s">
        <v>2074</v>
      </c>
      <c r="K176" s="275">
        <v>0</v>
      </c>
      <c r="L176" s="274">
        <v>8158</v>
      </c>
      <c r="M176" s="274" t="s">
        <v>1609</v>
      </c>
      <c r="N176" s="275">
        <v>170</v>
      </c>
      <c r="R176" s="274" t="s">
        <v>2664</v>
      </c>
      <c r="T176" s="274" t="s">
        <v>2664</v>
      </c>
      <c r="U176" s="274" t="s">
        <v>2715</v>
      </c>
      <c r="Z176" s="274" t="s">
        <v>2666</v>
      </c>
      <c r="AA176" s="274" t="s">
        <v>2666</v>
      </c>
      <c r="AB176" s="274" t="s">
        <v>2666</v>
      </c>
      <c r="AE176" s="279">
        <v>37846</v>
      </c>
      <c r="AF176" s="275">
        <v>460</v>
      </c>
      <c r="AG176" s="275">
        <v>0</v>
      </c>
      <c r="AI176" s="274" t="s">
        <v>2716</v>
      </c>
      <c r="AJ176" s="274" t="s">
        <v>2717</v>
      </c>
      <c r="AK176" s="274" t="s">
        <v>2718</v>
      </c>
      <c r="AL176" s="274">
        <v>0</v>
      </c>
      <c r="AM176" s="275">
        <v>0</v>
      </c>
      <c r="AQ176" s="275">
        <v>0</v>
      </c>
      <c r="AR176" s="275">
        <v>0</v>
      </c>
      <c r="AW176" s="277">
        <v>0</v>
      </c>
      <c r="AZ176" s="274" t="s">
        <v>2668</v>
      </c>
      <c r="BA176" s="274" t="s">
        <v>2669</v>
      </c>
      <c r="BD176" s="274" t="s">
        <v>2692</v>
      </c>
      <c r="BE176" s="274" t="s">
        <v>2955</v>
      </c>
      <c r="BF176" s="274" t="s">
        <v>2672</v>
      </c>
      <c r="BG176" s="274" t="s">
        <v>2694</v>
      </c>
      <c r="BL176" s="277">
        <v>0</v>
      </c>
      <c r="BQ176" s="274" t="s">
        <v>2666</v>
      </c>
      <c r="BR176" s="274" t="s">
        <v>2666</v>
      </c>
      <c r="BW176" s="274">
        <v>49742</v>
      </c>
      <c r="BX176" s="274" t="s">
        <v>3190</v>
      </c>
      <c r="CA176" s="274">
        <v>0</v>
      </c>
      <c r="CN176" s="274">
        <v>2</v>
      </c>
      <c r="CP176" s="274" t="s">
        <v>2696</v>
      </c>
      <c r="CT176" s="275">
        <v>0</v>
      </c>
      <c r="CV176" s="275">
        <v>0</v>
      </c>
      <c r="CW176" s="274" t="s">
        <v>2664</v>
      </c>
      <c r="CY176" s="274" t="s">
        <v>2662</v>
      </c>
      <c r="CZ176" s="274">
        <v>641777</v>
      </c>
      <c r="DA176" s="274">
        <v>6185708</v>
      </c>
      <c r="DC176" s="275">
        <v>0</v>
      </c>
      <c r="DG176" s="274">
        <v>0</v>
      </c>
      <c r="DI176" s="274">
        <v>0</v>
      </c>
      <c r="DJ176" s="274" t="s">
        <v>2677</v>
      </c>
      <c r="DK176" s="279">
        <v>37846</v>
      </c>
      <c r="DL176" s="279">
        <v>39577</v>
      </c>
      <c r="DN176" s="274" t="s">
        <v>2029</v>
      </c>
      <c r="DO176" s="274" t="s">
        <v>2678</v>
      </c>
      <c r="DR176" s="278">
        <v>0</v>
      </c>
    </row>
    <row r="177" spans="1:122" x14ac:dyDescent="0.25">
      <c r="A177" s="283">
        <v>79281</v>
      </c>
      <c r="B177" s="274">
        <v>45975</v>
      </c>
      <c r="C177" s="274" t="s">
        <v>1395</v>
      </c>
      <c r="D177" s="279">
        <v>35937</v>
      </c>
      <c r="E177" s="274" t="s">
        <v>2709</v>
      </c>
      <c r="F177" s="274" t="s">
        <v>2663</v>
      </c>
      <c r="G177" s="274">
        <v>78630</v>
      </c>
      <c r="H177" s="274">
        <v>79281</v>
      </c>
      <c r="I177" s="274">
        <v>0</v>
      </c>
      <c r="K177" s="275">
        <v>0</v>
      </c>
      <c r="L177" s="274">
        <v>2301</v>
      </c>
      <c r="M177" s="274" t="s">
        <v>3191</v>
      </c>
      <c r="N177" s="275">
        <v>0</v>
      </c>
      <c r="R177" s="274" t="s">
        <v>2664</v>
      </c>
      <c r="S177" s="279">
        <v>35937</v>
      </c>
      <c r="Z177" s="274" t="s">
        <v>2666</v>
      </c>
      <c r="AA177" s="274" t="s">
        <v>2666</v>
      </c>
      <c r="AB177" s="274" t="s">
        <v>2666</v>
      </c>
      <c r="AC177" s="274" t="s">
        <v>3192</v>
      </c>
      <c r="AE177" s="279">
        <v>37846</v>
      </c>
      <c r="AF177" s="275">
        <v>75</v>
      </c>
      <c r="AG177" s="275">
        <v>0</v>
      </c>
      <c r="AI177" s="274" t="s">
        <v>2773</v>
      </c>
      <c r="AJ177" s="274" t="s">
        <v>3193</v>
      </c>
      <c r="AK177" s="274" t="s">
        <v>3194</v>
      </c>
      <c r="AL177" s="274">
        <v>0</v>
      </c>
      <c r="AM177" s="275">
        <v>0</v>
      </c>
      <c r="AP177" s="274" t="s">
        <v>1968</v>
      </c>
      <c r="AQ177" s="275">
        <v>0</v>
      </c>
      <c r="AR177" s="275">
        <v>0</v>
      </c>
      <c r="AS177" s="274" t="s">
        <v>1968</v>
      </c>
      <c r="AW177" s="277">
        <v>0</v>
      </c>
      <c r="AX177" s="274" t="s">
        <v>2671</v>
      </c>
      <c r="AZ177" s="274" t="s">
        <v>2737</v>
      </c>
      <c r="BA177" s="274" t="s">
        <v>3195</v>
      </c>
      <c r="BC177" s="274" t="s">
        <v>3196</v>
      </c>
      <c r="BD177" s="274" t="s">
        <v>2773</v>
      </c>
      <c r="BE177" s="274" t="s">
        <v>2671</v>
      </c>
      <c r="BF177" s="274" t="s">
        <v>2685</v>
      </c>
      <c r="BG177" s="274" t="s">
        <v>2666</v>
      </c>
      <c r="BH177" s="274" t="s">
        <v>1968</v>
      </c>
      <c r="BI177" s="274" t="s">
        <v>2803</v>
      </c>
      <c r="BL177" s="277">
        <v>0</v>
      </c>
      <c r="BQ177" s="274" t="s">
        <v>2666</v>
      </c>
      <c r="BR177" s="274" t="s">
        <v>2666</v>
      </c>
      <c r="BW177" s="274">
        <v>53570</v>
      </c>
      <c r="BX177" s="274" t="s">
        <v>3197</v>
      </c>
      <c r="BY177" s="274" t="s">
        <v>1968</v>
      </c>
      <c r="CA177" s="274">
        <v>15663094</v>
      </c>
      <c r="CC177" s="274" t="s">
        <v>1968</v>
      </c>
      <c r="CE177" s="274" t="s">
        <v>1968</v>
      </c>
      <c r="CG177" s="274" t="s">
        <v>1968</v>
      </c>
      <c r="CI177" s="274" t="s">
        <v>1968</v>
      </c>
      <c r="CN177" s="274">
        <v>20</v>
      </c>
      <c r="CO177" s="274" t="s">
        <v>1968</v>
      </c>
      <c r="CP177" s="274" t="s">
        <v>3198</v>
      </c>
      <c r="CT177" s="275">
        <v>0</v>
      </c>
      <c r="CU177" s="274" t="s">
        <v>1968</v>
      </c>
      <c r="CV177" s="275">
        <v>0</v>
      </c>
      <c r="CY177" s="274" t="s">
        <v>2709</v>
      </c>
      <c r="CZ177" s="274">
        <v>632974</v>
      </c>
      <c r="DA177" s="274">
        <v>6192965</v>
      </c>
      <c r="DB177" s="274" t="s">
        <v>2666</v>
      </c>
      <c r="DC177" s="275">
        <v>21</v>
      </c>
      <c r="DG177" s="274">
        <v>0</v>
      </c>
      <c r="DI177" s="274">
        <v>0</v>
      </c>
      <c r="DJ177" s="274" t="s">
        <v>2677</v>
      </c>
      <c r="DK177" s="279">
        <v>37846</v>
      </c>
      <c r="DL177" s="279">
        <v>40512</v>
      </c>
      <c r="DN177" s="274" t="s">
        <v>2029</v>
      </c>
      <c r="DO177" s="274" t="s">
        <v>2689</v>
      </c>
      <c r="DP177" s="274" t="s">
        <v>2679</v>
      </c>
      <c r="DQ177" s="274" t="s">
        <v>2680</v>
      </c>
      <c r="DR177" s="278">
        <v>7</v>
      </c>
    </row>
    <row r="178" spans="1:122" x14ac:dyDescent="0.25">
      <c r="A178" s="283">
        <v>75478</v>
      </c>
      <c r="B178" s="274">
        <v>48418</v>
      </c>
      <c r="C178" s="274" t="s">
        <v>1395</v>
      </c>
      <c r="D178" s="279">
        <v>33131</v>
      </c>
      <c r="E178" s="274" t="s">
        <v>3003</v>
      </c>
      <c r="F178" s="274" t="s">
        <v>2663</v>
      </c>
      <c r="G178" s="274">
        <v>75326</v>
      </c>
      <c r="H178" s="274">
        <v>75478</v>
      </c>
      <c r="I178" s="274">
        <v>0</v>
      </c>
      <c r="J178" s="274" t="s">
        <v>1966</v>
      </c>
      <c r="K178" s="275">
        <v>20</v>
      </c>
      <c r="L178" s="274">
        <v>8239</v>
      </c>
      <c r="M178" s="274" t="s">
        <v>1468</v>
      </c>
      <c r="N178" s="275">
        <v>265</v>
      </c>
      <c r="R178" s="274" t="s">
        <v>2664</v>
      </c>
      <c r="T178" s="274" t="s">
        <v>2665</v>
      </c>
      <c r="U178" s="274" t="s">
        <v>1967</v>
      </c>
      <c r="Z178" s="274" t="s">
        <v>2666</v>
      </c>
      <c r="AA178" s="274" t="s">
        <v>2666</v>
      </c>
      <c r="AB178" s="274" t="s">
        <v>2666</v>
      </c>
      <c r="AE178" s="279">
        <v>37846</v>
      </c>
      <c r="AF178" s="275">
        <v>300</v>
      </c>
      <c r="AG178" s="275">
        <v>0</v>
      </c>
      <c r="AI178" s="274" t="s">
        <v>3199</v>
      </c>
      <c r="AJ178" s="274" t="s">
        <v>2690</v>
      </c>
      <c r="AK178" s="274" t="s">
        <v>2691</v>
      </c>
      <c r="AL178" s="274">
        <v>0</v>
      </c>
      <c r="AM178" s="275">
        <v>2270</v>
      </c>
      <c r="AQ178" s="275">
        <v>0</v>
      </c>
      <c r="AR178" s="275">
        <v>0</v>
      </c>
      <c r="AW178" s="277">
        <v>0</v>
      </c>
      <c r="AZ178" s="274" t="s">
        <v>2668</v>
      </c>
      <c r="BA178" s="274" t="s">
        <v>2669</v>
      </c>
      <c r="BD178" s="274" t="s">
        <v>2728</v>
      </c>
      <c r="BE178" s="274" t="s">
        <v>2700</v>
      </c>
      <c r="BF178" s="274" t="s">
        <v>2763</v>
      </c>
      <c r="BG178" s="274" t="s">
        <v>2682</v>
      </c>
      <c r="BJ178" s="274" t="s">
        <v>2759</v>
      </c>
      <c r="BK178" s="274" t="s">
        <v>2759</v>
      </c>
      <c r="BL178" s="277">
        <v>0</v>
      </c>
      <c r="BN178" s="274" t="s">
        <v>3200</v>
      </c>
      <c r="BQ178" s="274" t="s">
        <v>2666</v>
      </c>
      <c r="BR178" s="274" t="s">
        <v>2666</v>
      </c>
      <c r="BW178" s="274">
        <v>39985</v>
      </c>
      <c r="BX178" s="274" t="s">
        <v>3201</v>
      </c>
      <c r="BY178" s="274" t="s">
        <v>1968</v>
      </c>
      <c r="CA178" s="274">
        <v>0</v>
      </c>
      <c r="CF178" s="274" t="s">
        <v>2706</v>
      </c>
      <c r="CI178" s="274" t="s">
        <v>1968</v>
      </c>
      <c r="CK178" s="274" t="s">
        <v>2666</v>
      </c>
      <c r="CN178" s="274">
        <v>2</v>
      </c>
      <c r="CP178" s="274" t="s">
        <v>3202</v>
      </c>
      <c r="CS178" s="274" t="s">
        <v>3044</v>
      </c>
      <c r="CT178" s="275">
        <v>0</v>
      </c>
      <c r="CV178" s="275">
        <v>0</v>
      </c>
      <c r="CW178" s="274" t="s">
        <v>2664</v>
      </c>
      <c r="CY178" s="274" t="s">
        <v>3003</v>
      </c>
      <c r="CZ178" s="274">
        <v>633462</v>
      </c>
      <c r="DA178" s="274">
        <v>6191842</v>
      </c>
      <c r="DC178" s="275">
        <v>0</v>
      </c>
      <c r="DG178" s="274">
        <v>0</v>
      </c>
      <c r="DI178" s="274">
        <v>0</v>
      </c>
      <c r="DJ178" s="274" t="s">
        <v>2677</v>
      </c>
      <c r="DK178" s="279">
        <v>37846</v>
      </c>
      <c r="DL178" s="279">
        <v>39575</v>
      </c>
      <c r="DN178" s="274" t="s">
        <v>2029</v>
      </c>
      <c r="DO178" s="274" t="s">
        <v>2029</v>
      </c>
      <c r="DP178" s="274" t="s">
        <v>2679</v>
      </c>
      <c r="DQ178" s="274" t="s">
        <v>2680</v>
      </c>
      <c r="DR178" s="278">
        <v>20</v>
      </c>
    </row>
    <row r="179" spans="1:122" x14ac:dyDescent="0.25">
      <c r="A179" s="283">
        <v>81625</v>
      </c>
      <c r="B179" s="274">
        <v>53075</v>
      </c>
      <c r="C179" s="274" t="s">
        <v>1718</v>
      </c>
      <c r="D179" s="279">
        <v>36770</v>
      </c>
      <c r="E179" s="274" t="s">
        <v>3159</v>
      </c>
      <c r="F179" s="274" t="s">
        <v>2663</v>
      </c>
      <c r="G179" s="274">
        <v>80955</v>
      </c>
      <c r="H179" s="274">
        <v>81625</v>
      </c>
      <c r="I179" s="274">
        <v>0</v>
      </c>
      <c r="J179" s="274" t="s">
        <v>1966</v>
      </c>
      <c r="K179" s="275">
        <v>0</v>
      </c>
      <c r="L179" s="274">
        <v>8040</v>
      </c>
      <c r="M179" s="274" t="s">
        <v>1529</v>
      </c>
      <c r="N179" s="275">
        <v>58</v>
      </c>
      <c r="P179" s="274" t="s">
        <v>1968</v>
      </c>
      <c r="R179" s="274" t="s">
        <v>2664</v>
      </c>
      <c r="T179" s="274" t="s">
        <v>2665</v>
      </c>
      <c r="U179" s="274" t="s">
        <v>1967</v>
      </c>
      <c r="Z179" s="274" t="s">
        <v>2666</v>
      </c>
      <c r="AA179" s="274" t="s">
        <v>2666</v>
      </c>
      <c r="AB179" s="274" t="s">
        <v>2666</v>
      </c>
      <c r="AE179" s="279">
        <v>37846</v>
      </c>
      <c r="AF179" s="275">
        <v>275</v>
      </c>
      <c r="AG179" s="275">
        <v>0</v>
      </c>
      <c r="AI179" s="274" t="s">
        <v>2773</v>
      </c>
      <c r="AJ179" s="274" t="s">
        <v>2925</v>
      </c>
      <c r="AK179" s="274" t="s">
        <v>2926</v>
      </c>
      <c r="AL179" s="274">
        <v>0</v>
      </c>
      <c r="AM179" s="275">
        <v>0</v>
      </c>
      <c r="AP179" s="274" t="s">
        <v>1968</v>
      </c>
      <c r="AQ179" s="275">
        <v>0</v>
      </c>
      <c r="AR179" s="275">
        <v>0</v>
      </c>
      <c r="AS179" s="274" t="s">
        <v>1968</v>
      </c>
      <c r="AW179" s="277">
        <v>0</v>
      </c>
      <c r="AX179" s="274" t="s">
        <v>2792</v>
      </c>
      <c r="AZ179" s="274" t="s">
        <v>2668</v>
      </c>
      <c r="BA179" s="274" t="s">
        <v>2669</v>
      </c>
      <c r="BC179" s="274" t="s">
        <v>3203</v>
      </c>
      <c r="BE179" s="274" t="s">
        <v>2759</v>
      </c>
      <c r="BF179" s="274" t="s">
        <v>2737</v>
      </c>
      <c r="BG179" s="274" t="s">
        <v>3204</v>
      </c>
      <c r="BH179" s="274" t="s">
        <v>1968</v>
      </c>
      <c r="BL179" s="277">
        <v>0</v>
      </c>
      <c r="BQ179" s="274" t="s">
        <v>2666</v>
      </c>
      <c r="BR179" s="274" t="s">
        <v>2666</v>
      </c>
      <c r="BW179" s="274">
        <v>57195</v>
      </c>
      <c r="BX179" s="274" t="s">
        <v>3205</v>
      </c>
      <c r="BY179" s="274" t="s">
        <v>1968</v>
      </c>
      <c r="CA179" s="274">
        <v>0</v>
      </c>
      <c r="CC179" s="274" t="s">
        <v>1968</v>
      </c>
      <c r="CE179" s="274" t="s">
        <v>1969</v>
      </c>
      <c r="CF179" s="274" t="s">
        <v>2749</v>
      </c>
      <c r="CG179" s="274" t="s">
        <v>1968</v>
      </c>
      <c r="CI179" s="274" t="s">
        <v>1968</v>
      </c>
      <c r="CK179" s="274" t="s">
        <v>2666</v>
      </c>
      <c r="CN179" s="274">
        <v>2</v>
      </c>
      <c r="CO179" s="274" t="s">
        <v>1968</v>
      </c>
      <c r="CP179" s="274" t="s">
        <v>2840</v>
      </c>
      <c r="CQ179" s="274" t="s">
        <v>1968</v>
      </c>
      <c r="CS179" s="274" t="s">
        <v>3206</v>
      </c>
      <c r="CT179" s="275">
        <v>0</v>
      </c>
      <c r="CU179" s="274" t="s">
        <v>1968</v>
      </c>
      <c r="CV179" s="275">
        <v>0</v>
      </c>
      <c r="CY179" s="274" t="s">
        <v>3159</v>
      </c>
      <c r="CZ179" s="274">
        <v>684069</v>
      </c>
      <c r="DA179" s="274">
        <v>6160244</v>
      </c>
      <c r="DB179" s="274" t="s">
        <v>2666</v>
      </c>
      <c r="DC179" s="275">
        <v>8</v>
      </c>
      <c r="DF179" s="274" t="s">
        <v>1968</v>
      </c>
      <c r="DG179" s="274">
        <v>0</v>
      </c>
      <c r="DI179" s="274">
        <v>0</v>
      </c>
      <c r="DJ179" s="274" t="s">
        <v>2978</v>
      </c>
      <c r="DK179" s="279">
        <v>37846</v>
      </c>
      <c r="DL179" s="279">
        <v>39576</v>
      </c>
      <c r="DN179" s="274" t="s">
        <v>2029</v>
      </c>
      <c r="DO179" s="274" t="s">
        <v>2678</v>
      </c>
      <c r="DP179" s="274" t="s">
        <v>2799</v>
      </c>
      <c r="DQ179" s="274" t="s">
        <v>2800</v>
      </c>
      <c r="DR179" s="278">
        <v>60</v>
      </c>
    </row>
    <row r="180" spans="1:122" x14ac:dyDescent="0.25">
      <c r="A180" s="283">
        <v>16921</v>
      </c>
      <c r="B180" s="274">
        <v>55658</v>
      </c>
      <c r="C180" s="274" t="s">
        <v>1395</v>
      </c>
      <c r="D180" s="279">
        <v>22282</v>
      </c>
      <c r="E180" s="274" t="s">
        <v>3003</v>
      </c>
      <c r="F180" s="274" t="s">
        <v>2663</v>
      </c>
      <c r="G180" s="274">
        <v>50687</v>
      </c>
      <c r="H180" s="274">
        <v>16921</v>
      </c>
      <c r="I180" s="274">
        <v>0</v>
      </c>
      <c r="J180" s="274" t="s">
        <v>2074</v>
      </c>
      <c r="K180" s="275">
        <v>5</v>
      </c>
      <c r="L180" s="274">
        <v>8237</v>
      </c>
      <c r="M180" s="274" t="s">
        <v>1503</v>
      </c>
      <c r="N180" s="275">
        <v>0</v>
      </c>
      <c r="P180" s="274" t="s">
        <v>1969</v>
      </c>
      <c r="R180" s="274" t="s">
        <v>2664</v>
      </c>
      <c r="T180" s="274" t="s">
        <v>2665</v>
      </c>
      <c r="U180" s="274" t="s">
        <v>1967</v>
      </c>
      <c r="Z180" s="274" t="s">
        <v>2666</v>
      </c>
      <c r="AA180" s="274" t="s">
        <v>2666</v>
      </c>
      <c r="AB180" s="274" t="s">
        <v>2666</v>
      </c>
      <c r="AE180" s="279">
        <v>37846</v>
      </c>
      <c r="AF180" s="275">
        <v>150</v>
      </c>
      <c r="AG180" s="275">
        <v>0</v>
      </c>
      <c r="AI180" s="274" t="s">
        <v>2716</v>
      </c>
      <c r="AJ180" s="274" t="s">
        <v>2664</v>
      </c>
      <c r="AK180" s="274" t="s">
        <v>8</v>
      </c>
      <c r="AL180" s="274">
        <v>0</v>
      </c>
      <c r="AM180" s="275">
        <v>0</v>
      </c>
      <c r="AO180" s="274" t="s">
        <v>1504</v>
      </c>
      <c r="AP180" s="274" t="s">
        <v>1968</v>
      </c>
      <c r="AQ180" s="275">
        <v>0</v>
      </c>
      <c r="AR180" s="275">
        <v>0</v>
      </c>
      <c r="AS180" s="274" t="s">
        <v>1968</v>
      </c>
      <c r="AW180" s="277">
        <v>0</v>
      </c>
      <c r="AZ180" s="274" t="s">
        <v>2668</v>
      </c>
      <c r="BA180" s="274" t="s">
        <v>2669</v>
      </c>
      <c r="BD180" s="274" t="s">
        <v>2728</v>
      </c>
      <c r="BE180" s="274" t="s">
        <v>2725</v>
      </c>
      <c r="BF180" s="274" t="s">
        <v>2763</v>
      </c>
      <c r="BG180" s="274" t="s">
        <v>2673</v>
      </c>
      <c r="BH180" s="274" t="s">
        <v>1968</v>
      </c>
      <c r="BL180" s="277">
        <v>0</v>
      </c>
      <c r="BQ180" s="274" t="s">
        <v>2666</v>
      </c>
      <c r="BR180" s="274" t="s">
        <v>2666</v>
      </c>
      <c r="BW180" s="274">
        <v>56253</v>
      </c>
      <c r="BX180" s="274" t="s">
        <v>3207</v>
      </c>
      <c r="BY180" s="274" t="s">
        <v>1968</v>
      </c>
      <c r="CA180" s="274">
        <v>0</v>
      </c>
      <c r="CC180" s="274" t="s">
        <v>1968</v>
      </c>
      <c r="CE180" s="274" t="s">
        <v>1968</v>
      </c>
      <c r="CF180" s="274" t="s">
        <v>2722</v>
      </c>
      <c r="CG180" s="274" t="s">
        <v>1968</v>
      </c>
      <c r="CI180" s="274" t="s">
        <v>1968</v>
      </c>
      <c r="CN180" s="274">
        <v>2</v>
      </c>
      <c r="CO180" s="274" t="s">
        <v>1968</v>
      </c>
      <c r="CQ180" s="274" t="s">
        <v>1968</v>
      </c>
      <c r="CT180" s="275">
        <v>0</v>
      </c>
      <c r="CU180" s="274" t="s">
        <v>1968</v>
      </c>
      <c r="CV180" s="275">
        <v>0</v>
      </c>
      <c r="CY180" s="274" t="s">
        <v>3003</v>
      </c>
      <c r="CZ180" s="274">
        <v>628950</v>
      </c>
      <c r="DA180" s="274">
        <v>6191839</v>
      </c>
      <c r="DB180" s="274" t="s">
        <v>2666</v>
      </c>
      <c r="DC180" s="275">
        <v>0</v>
      </c>
      <c r="DF180" s="274" t="s">
        <v>1968</v>
      </c>
      <c r="DG180" s="274">
        <v>0</v>
      </c>
      <c r="DH180" s="274" t="s">
        <v>3208</v>
      </c>
      <c r="DI180" s="274">
        <v>0</v>
      </c>
      <c r="DJ180" s="274" t="s">
        <v>2677</v>
      </c>
      <c r="DK180" s="279">
        <v>37846</v>
      </c>
      <c r="DL180" s="279">
        <v>40546</v>
      </c>
      <c r="DN180" s="274" t="s">
        <v>2029</v>
      </c>
      <c r="DO180" s="274" t="s">
        <v>2689</v>
      </c>
      <c r="DP180" s="274" t="s">
        <v>2679</v>
      </c>
      <c r="DQ180" s="274" t="s">
        <v>2680</v>
      </c>
      <c r="DR180" s="278">
        <v>5</v>
      </c>
    </row>
    <row r="181" spans="1:122" x14ac:dyDescent="0.25">
      <c r="A181" s="283">
        <v>60218</v>
      </c>
      <c r="B181" s="274">
        <v>55665</v>
      </c>
      <c r="C181" s="274" t="s">
        <v>1395</v>
      </c>
      <c r="D181" s="279">
        <v>33920</v>
      </c>
      <c r="E181" s="274" t="s">
        <v>3003</v>
      </c>
      <c r="F181" s="274" t="s">
        <v>2663</v>
      </c>
      <c r="G181" s="274">
        <v>61466</v>
      </c>
      <c r="H181" s="274">
        <v>60218</v>
      </c>
      <c r="I181" s="274">
        <v>0</v>
      </c>
      <c r="J181" s="274" t="s">
        <v>2074</v>
      </c>
      <c r="K181" s="275">
        <v>0</v>
      </c>
      <c r="L181" s="274">
        <v>8129</v>
      </c>
      <c r="M181" s="274" t="s">
        <v>1695</v>
      </c>
      <c r="N181" s="275">
        <v>0</v>
      </c>
      <c r="R181" s="274" t="s">
        <v>2664</v>
      </c>
      <c r="T181" s="274" t="s">
        <v>2665</v>
      </c>
      <c r="U181" s="274" t="s">
        <v>1967</v>
      </c>
      <c r="Z181" s="274" t="s">
        <v>2666</v>
      </c>
      <c r="AA181" s="274" t="s">
        <v>2666</v>
      </c>
      <c r="AB181" s="274" t="s">
        <v>2666</v>
      </c>
      <c r="AE181" s="279">
        <v>37846</v>
      </c>
      <c r="AF181" s="275">
        <v>219</v>
      </c>
      <c r="AG181" s="275">
        <v>0</v>
      </c>
      <c r="AI181" s="274" t="s">
        <v>2667</v>
      </c>
      <c r="AJ181" s="274" t="s">
        <v>2812</v>
      </c>
      <c r="AK181" s="274" t="s">
        <v>2813</v>
      </c>
      <c r="AL181" s="274">
        <v>0</v>
      </c>
      <c r="AM181" s="275">
        <v>0</v>
      </c>
      <c r="AQ181" s="275">
        <v>0</v>
      </c>
      <c r="AR181" s="275">
        <v>0</v>
      </c>
      <c r="AW181" s="277">
        <v>0</v>
      </c>
      <c r="AZ181" s="274" t="s">
        <v>2668</v>
      </c>
      <c r="BA181" s="274" t="s">
        <v>2669</v>
      </c>
      <c r="BD181" s="274" t="s">
        <v>2725</v>
      </c>
      <c r="BE181" s="274" t="s">
        <v>2807</v>
      </c>
      <c r="BF181" s="274" t="s">
        <v>2672</v>
      </c>
      <c r="BG181" s="274" t="s">
        <v>2797</v>
      </c>
      <c r="BL181" s="277">
        <v>0</v>
      </c>
      <c r="BQ181" s="274" t="s">
        <v>2666</v>
      </c>
      <c r="BR181" s="274" t="s">
        <v>2666</v>
      </c>
      <c r="BW181" s="274">
        <v>45570</v>
      </c>
      <c r="BX181" s="274" t="s">
        <v>3209</v>
      </c>
      <c r="CA181" s="274">
        <v>0</v>
      </c>
      <c r="CE181" s="274" t="s">
        <v>1969</v>
      </c>
      <c r="CN181" s="274">
        <v>1</v>
      </c>
      <c r="CP181" s="274" t="s">
        <v>2675</v>
      </c>
      <c r="CT181" s="275">
        <v>0</v>
      </c>
      <c r="CV181" s="275">
        <v>0</v>
      </c>
      <c r="CW181" s="274" t="s">
        <v>2664</v>
      </c>
      <c r="CY181" s="274" t="s">
        <v>3003</v>
      </c>
      <c r="CZ181" s="274">
        <v>627429</v>
      </c>
      <c r="DA181" s="274">
        <v>6180902</v>
      </c>
      <c r="DC181" s="275">
        <v>95</v>
      </c>
      <c r="DG181" s="274">
        <v>0</v>
      </c>
      <c r="DI181" s="274">
        <v>0</v>
      </c>
      <c r="DJ181" s="274" t="s">
        <v>2677</v>
      </c>
      <c r="DK181" s="279">
        <v>37846</v>
      </c>
      <c r="DL181" s="279">
        <v>39577</v>
      </c>
      <c r="DN181" s="274" t="s">
        <v>2029</v>
      </c>
      <c r="DO181" s="274" t="s">
        <v>2678</v>
      </c>
      <c r="DP181" s="274" t="s">
        <v>2679</v>
      </c>
      <c r="DQ181" s="274" t="s">
        <v>2680</v>
      </c>
      <c r="DR181" s="278">
        <v>60</v>
      </c>
    </row>
    <row r="182" spans="1:122" x14ac:dyDescent="0.25">
      <c r="A182" s="283">
        <v>59317</v>
      </c>
      <c r="B182" s="274">
        <v>58881</v>
      </c>
      <c r="C182" s="274" t="s">
        <v>1409</v>
      </c>
      <c r="D182" s="279">
        <v>33014</v>
      </c>
      <c r="E182" s="274" t="s">
        <v>2662</v>
      </c>
      <c r="F182" s="274" t="s">
        <v>2663</v>
      </c>
      <c r="G182" s="274">
        <v>61302</v>
      </c>
      <c r="H182" s="274">
        <v>59317</v>
      </c>
      <c r="I182" s="274">
        <v>0</v>
      </c>
      <c r="J182" s="274" t="s">
        <v>1966</v>
      </c>
      <c r="K182" s="275">
        <v>0</v>
      </c>
      <c r="L182" s="274">
        <v>8114</v>
      </c>
      <c r="M182" s="274" t="s">
        <v>1679</v>
      </c>
      <c r="N182" s="275">
        <v>75</v>
      </c>
      <c r="R182" s="274" t="s">
        <v>2664</v>
      </c>
      <c r="T182" s="274" t="s">
        <v>2665</v>
      </c>
      <c r="U182" s="274" t="s">
        <v>1967</v>
      </c>
      <c r="Z182" s="274" t="s">
        <v>2666</v>
      </c>
      <c r="AA182" s="274" t="s">
        <v>2666</v>
      </c>
      <c r="AB182" s="274" t="s">
        <v>2666</v>
      </c>
      <c r="AE182" s="279">
        <v>37846</v>
      </c>
      <c r="AF182" s="275">
        <v>180</v>
      </c>
      <c r="AG182" s="275">
        <v>0</v>
      </c>
      <c r="AI182" s="274" t="s">
        <v>2667</v>
      </c>
      <c r="AJ182" s="274" t="s">
        <v>2690</v>
      </c>
      <c r="AK182" s="274" t="s">
        <v>2691</v>
      </c>
      <c r="AL182" s="274">
        <v>0</v>
      </c>
      <c r="AM182" s="275">
        <v>0</v>
      </c>
      <c r="AO182" s="274" t="s">
        <v>1680</v>
      </c>
      <c r="AQ182" s="275">
        <v>0</v>
      </c>
      <c r="AR182" s="275">
        <v>0</v>
      </c>
      <c r="AW182" s="277">
        <v>0</v>
      </c>
      <c r="AY182" s="274" t="s">
        <v>3210</v>
      </c>
      <c r="AZ182" s="274" t="s">
        <v>2668</v>
      </c>
      <c r="BA182" s="274" t="s">
        <v>2669</v>
      </c>
      <c r="BG182" s="274" t="s">
        <v>3211</v>
      </c>
      <c r="BJ182" s="274" t="s">
        <v>2704</v>
      </c>
      <c r="BK182" s="274" t="s">
        <v>2704</v>
      </c>
      <c r="BL182" s="277">
        <v>0</v>
      </c>
      <c r="BQ182" s="274" t="s">
        <v>2666</v>
      </c>
      <c r="BR182" s="274" t="s">
        <v>2666</v>
      </c>
      <c r="BW182" s="274">
        <v>5416</v>
      </c>
      <c r="BX182" s="274" t="s">
        <v>3212</v>
      </c>
      <c r="CA182" s="274">
        <v>0</v>
      </c>
      <c r="CK182" s="274" t="s">
        <v>2666</v>
      </c>
      <c r="CN182" s="274">
        <v>1</v>
      </c>
      <c r="CP182" s="274" t="s">
        <v>3213</v>
      </c>
      <c r="CS182" s="274" t="s">
        <v>3214</v>
      </c>
      <c r="CT182" s="275">
        <v>0</v>
      </c>
      <c r="CV182" s="275">
        <v>0</v>
      </c>
      <c r="CW182" s="274" t="s">
        <v>2664</v>
      </c>
      <c r="CY182" s="274" t="s">
        <v>2662</v>
      </c>
      <c r="CZ182" s="274">
        <v>617350</v>
      </c>
      <c r="DA182" s="274">
        <v>6180195</v>
      </c>
      <c r="DC182" s="275">
        <v>70</v>
      </c>
      <c r="DG182" s="274">
        <v>0</v>
      </c>
      <c r="DI182" s="274">
        <v>0</v>
      </c>
      <c r="DJ182" s="274" t="s">
        <v>2762</v>
      </c>
      <c r="DK182" s="279">
        <v>37846</v>
      </c>
      <c r="DL182" s="279">
        <v>39577</v>
      </c>
      <c r="DN182" s="274" t="s">
        <v>2029</v>
      </c>
      <c r="DO182" s="274" t="s">
        <v>2678</v>
      </c>
      <c r="DP182" s="274" t="s">
        <v>2679</v>
      </c>
      <c r="DQ182" s="274" t="s">
        <v>2680</v>
      </c>
      <c r="DR182" s="278">
        <v>15</v>
      </c>
    </row>
    <row r="183" spans="1:122" x14ac:dyDescent="0.25">
      <c r="A183" s="283">
        <v>2192</v>
      </c>
      <c r="B183" s="274">
        <v>60908</v>
      </c>
      <c r="C183" s="274" t="s">
        <v>1393</v>
      </c>
      <c r="D183" s="279">
        <v>15342</v>
      </c>
      <c r="E183" s="274" t="s">
        <v>2662</v>
      </c>
      <c r="F183" s="274" t="s">
        <v>2663</v>
      </c>
      <c r="G183" s="274">
        <v>50791</v>
      </c>
      <c r="H183" s="274">
        <v>2192</v>
      </c>
      <c r="I183" s="274">
        <v>0</v>
      </c>
      <c r="J183" s="274" t="s">
        <v>2074</v>
      </c>
      <c r="K183" s="275">
        <v>0</v>
      </c>
      <c r="L183" s="274">
        <v>8337</v>
      </c>
      <c r="M183" s="274" t="s">
        <v>1427</v>
      </c>
      <c r="N183" s="275">
        <v>0</v>
      </c>
      <c r="R183" s="274" t="s">
        <v>2664</v>
      </c>
      <c r="T183" s="274" t="s">
        <v>2757</v>
      </c>
      <c r="U183" s="274" t="s">
        <v>1973</v>
      </c>
      <c r="Z183" s="274" t="s">
        <v>2666</v>
      </c>
      <c r="AA183" s="274" t="s">
        <v>2666</v>
      </c>
      <c r="AB183" s="274" t="s">
        <v>2666</v>
      </c>
      <c r="AE183" s="279">
        <v>37846</v>
      </c>
      <c r="AF183" s="275">
        <v>24</v>
      </c>
      <c r="AG183" s="275">
        <v>0</v>
      </c>
      <c r="AI183" s="274" t="s">
        <v>2716</v>
      </c>
      <c r="AJ183" s="274" t="s">
        <v>2664</v>
      </c>
      <c r="AK183" s="274" t="s">
        <v>8</v>
      </c>
      <c r="AL183" s="274">
        <v>0</v>
      </c>
      <c r="AM183" s="275">
        <v>0</v>
      </c>
      <c r="AQ183" s="275">
        <v>0</v>
      </c>
      <c r="AR183" s="275">
        <v>0</v>
      </c>
      <c r="AW183" s="277">
        <v>0</v>
      </c>
      <c r="AZ183" s="274" t="s">
        <v>2668</v>
      </c>
      <c r="BA183" s="274" t="s">
        <v>2669</v>
      </c>
      <c r="BD183" s="274" t="s">
        <v>2736</v>
      </c>
      <c r="BE183" s="274" t="s">
        <v>2834</v>
      </c>
      <c r="BF183" s="274" t="s">
        <v>2702</v>
      </c>
      <c r="BG183" s="274" t="s">
        <v>2694</v>
      </c>
      <c r="BL183" s="277">
        <v>0</v>
      </c>
      <c r="BQ183" s="274" t="s">
        <v>2666</v>
      </c>
      <c r="BR183" s="274" t="s">
        <v>2666</v>
      </c>
      <c r="BW183" s="274">
        <v>29653</v>
      </c>
      <c r="BX183" s="274" t="s">
        <v>3215</v>
      </c>
      <c r="CA183" s="274">
        <v>0</v>
      </c>
      <c r="CF183" s="274" t="s">
        <v>2749</v>
      </c>
      <c r="CN183" s="274">
        <v>1</v>
      </c>
      <c r="CT183" s="275">
        <v>0</v>
      </c>
      <c r="CV183" s="275">
        <v>0</v>
      </c>
      <c r="CW183" s="274" t="s">
        <v>2664</v>
      </c>
      <c r="CY183" s="274" t="s">
        <v>2662</v>
      </c>
      <c r="CZ183" s="274">
        <v>675059</v>
      </c>
      <c r="DA183" s="274">
        <v>6209258</v>
      </c>
      <c r="DC183" s="275">
        <v>20</v>
      </c>
      <c r="DG183" s="274">
        <v>0</v>
      </c>
      <c r="DI183" s="274">
        <v>0</v>
      </c>
      <c r="DJ183" s="274" t="s">
        <v>2664</v>
      </c>
      <c r="DK183" s="279">
        <v>37846</v>
      </c>
      <c r="DL183" s="279">
        <v>39577</v>
      </c>
      <c r="DN183" s="274" t="s">
        <v>2029</v>
      </c>
      <c r="DO183" s="274" t="s">
        <v>2678</v>
      </c>
      <c r="DR183" s="278">
        <v>0</v>
      </c>
    </row>
    <row r="184" spans="1:122" x14ac:dyDescent="0.25">
      <c r="A184" s="283">
        <v>16914</v>
      </c>
      <c r="B184" s="274">
        <v>60913</v>
      </c>
      <c r="C184" s="274" t="s">
        <v>1393</v>
      </c>
      <c r="D184" s="279">
        <v>22282</v>
      </c>
      <c r="E184" s="274" t="s">
        <v>2662</v>
      </c>
      <c r="F184" s="274" t="s">
        <v>2663</v>
      </c>
      <c r="G184" s="274">
        <v>50751</v>
      </c>
      <c r="H184" s="274">
        <v>16914</v>
      </c>
      <c r="I184" s="274">
        <v>0</v>
      </c>
      <c r="J184" s="274" t="s">
        <v>2074</v>
      </c>
      <c r="K184" s="275">
        <v>0</v>
      </c>
      <c r="L184" s="274">
        <v>8292</v>
      </c>
      <c r="M184" s="274" t="s">
        <v>1498</v>
      </c>
      <c r="N184" s="275">
        <v>0</v>
      </c>
      <c r="R184" s="274" t="s">
        <v>2664</v>
      </c>
      <c r="T184" s="274" t="s">
        <v>2762</v>
      </c>
      <c r="U184" s="274" t="s">
        <v>1409</v>
      </c>
      <c r="Z184" s="274" t="s">
        <v>2666</v>
      </c>
      <c r="AA184" s="274" t="s">
        <v>2666</v>
      </c>
      <c r="AB184" s="274" t="s">
        <v>2666</v>
      </c>
      <c r="AE184" s="279">
        <v>37846</v>
      </c>
      <c r="AF184" s="275">
        <v>36</v>
      </c>
      <c r="AG184" s="275">
        <v>0</v>
      </c>
      <c r="AI184" s="274" t="s">
        <v>2716</v>
      </c>
      <c r="AJ184" s="274" t="s">
        <v>2746</v>
      </c>
      <c r="AK184" s="274" t="s">
        <v>2747</v>
      </c>
      <c r="AL184" s="274">
        <v>0</v>
      </c>
      <c r="AM184" s="275">
        <v>0</v>
      </c>
      <c r="AQ184" s="275">
        <v>0</v>
      </c>
      <c r="AR184" s="275">
        <v>0</v>
      </c>
      <c r="AW184" s="277">
        <v>0</v>
      </c>
      <c r="AZ184" s="274" t="s">
        <v>2668</v>
      </c>
      <c r="BA184" s="274" t="s">
        <v>2669</v>
      </c>
      <c r="BD184" s="274" t="s">
        <v>2736</v>
      </c>
      <c r="BE184" s="274" t="s">
        <v>2692</v>
      </c>
      <c r="BF184" s="274" t="s">
        <v>2763</v>
      </c>
      <c r="BG184" s="274" t="s">
        <v>2703</v>
      </c>
      <c r="BL184" s="277">
        <v>0</v>
      </c>
      <c r="BQ184" s="274" t="s">
        <v>2666</v>
      </c>
      <c r="BR184" s="274" t="s">
        <v>2666</v>
      </c>
      <c r="BW184" s="274">
        <v>10523</v>
      </c>
      <c r="BX184" s="274" t="s">
        <v>3216</v>
      </c>
      <c r="CA184" s="274">
        <v>0</v>
      </c>
      <c r="CF184" s="274" t="s">
        <v>2739</v>
      </c>
      <c r="CN184" s="274">
        <v>2</v>
      </c>
      <c r="CT184" s="275">
        <v>0</v>
      </c>
      <c r="CV184" s="275">
        <v>0</v>
      </c>
      <c r="CW184" s="274" t="s">
        <v>2664</v>
      </c>
      <c r="CY184" s="274" t="s">
        <v>2662</v>
      </c>
      <c r="CZ184" s="274">
        <v>667641</v>
      </c>
      <c r="DA184" s="274">
        <v>6191868</v>
      </c>
      <c r="DC184" s="275">
        <v>0</v>
      </c>
      <c r="DG184" s="274">
        <v>0</v>
      </c>
      <c r="DI184" s="274">
        <v>0</v>
      </c>
      <c r="DJ184" s="274" t="s">
        <v>2664</v>
      </c>
      <c r="DK184" s="279">
        <v>37846</v>
      </c>
      <c r="DL184" s="279">
        <v>39577</v>
      </c>
      <c r="DN184" s="274" t="s">
        <v>2029</v>
      </c>
      <c r="DO184" s="274" t="s">
        <v>2678</v>
      </c>
      <c r="DR184" s="278">
        <v>0</v>
      </c>
    </row>
    <row r="185" spans="1:122" x14ac:dyDescent="0.25">
      <c r="A185" s="283">
        <v>44905</v>
      </c>
      <c r="B185" s="274">
        <v>60924</v>
      </c>
      <c r="C185" s="274" t="s">
        <v>1395</v>
      </c>
      <c r="D185" s="279">
        <v>29341</v>
      </c>
      <c r="E185" s="274" t="s">
        <v>2662</v>
      </c>
      <c r="F185" s="274" t="s">
        <v>2663</v>
      </c>
      <c r="G185" s="274">
        <v>50634</v>
      </c>
      <c r="H185" s="274">
        <v>44905</v>
      </c>
      <c r="I185" s="274">
        <v>0</v>
      </c>
      <c r="J185" s="274" t="s">
        <v>1966</v>
      </c>
      <c r="K185" s="275">
        <v>0</v>
      </c>
      <c r="L185" s="274">
        <v>8181</v>
      </c>
      <c r="M185" s="274" t="s">
        <v>1643</v>
      </c>
      <c r="N185" s="275">
        <v>25</v>
      </c>
      <c r="R185" s="274" t="s">
        <v>2664</v>
      </c>
      <c r="T185" s="274" t="s">
        <v>2664</v>
      </c>
      <c r="U185" s="274" t="s">
        <v>2715</v>
      </c>
      <c r="Z185" s="274" t="s">
        <v>2666</v>
      </c>
      <c r="AA185" s="274" t="s">
        <v>2666</v>
      </c>
      <c r="AB185" s="274" t="s">
        <v>2666</v>
      </c>
      <c r="AE185" s="279">
        <v>37846</v>
      </c>
      <c r="AF185" s="275">
        <v>120</v>
      </c>
      <c r="AG185" s="275">
        <v>0</v>
      </c>
      <c r="AI185" s="274" t="s">
        <v>2667</v>
      </c>
      <c r="AJ185" s="274" t="s">
        <v>2832</v>
      </c>
      <c r="AK185" s="274" t="s">
        <v>2833</v>
      </c>
      <c r="AL185" s="274">
        <v>0</v>
      </c>
      <c r="AM185" s="275">
        <v>0</v>
      </c>
      <c r="AO185" s="274" t="s">
        <v>1644</v>
      </c>
      <c r="AQ185" s="275">
        <v>0</v>
      </c>
      <c r="AR185" s="275">
        <v>0</v>
      </c>
      <c r="AW185" s="277">
        <v>0</v>
      </c>
      <c r="AZ185" s="274" t="s">
        <v>2668</v>
      </c>
      <c r="BA185" s="274" t="s">
        <v>2669</v>
      </c>
      <c r="BC185" s="274" t="s">
        <v>3217</v>
      </c>
      <c r="BD185" s="274" t="s">
        <v>2736</v>
      </c>
      <c r="BE185" s="274" t="s">
        <v>2752</v>
      </c>
      <c r="BF185" s="274" t="s">
        <v>2720</v>
      </c>
      <c r="BG185" s="274" t="s">
        <v>2703</v>
      </c>
      <c r="BL185" s="277">
        <v>0</v>
      </c>
      <c r="BM185" s="274" t="s">
        <v>2792</v>
      </c>
      <c r="BQ185" s="274" t="s">
        <v>2666</v>
      </c>
      <c r="BR185" s="274" t="s">
        <v>2666</v>
      </c>
      <c r="BW185" s="274">
        <v>29110</v>
      </c>
      <c r="BX185" s="274" t="s">
        <v>3218</v>
      </c>
      <c r="CA185" s="274">
        <v>0</v>
      </c>
      <c r="CF185" s="274" t="s">
        <v>2749</v>
      </c>
      <c r="CN185" s="274">
        <v>1</v>
      </c>
      <c r="CP185" s="274" t="s">
        <v>2675</v>
      </c>
      <c r="CS185" s="274" t="s">
        <v>3219</v>
      </c>
      <c r="CT185" s="275">
        <v>0</v>
      </c>
      <c r="CV185" s="275">
        <v>0</v>
      </c>
      <c r="CW185" s="274" t="s">
        <v>2664</v>
      </c>
      <c r="CY185" s="274" t="s">
        <v>2662</v>
      </c>
      <c r="CZ185" s="274">
        <v>675544</v>
      </c>
      <c r="DA185" s="274">
        <v>6176316</v>
      </c>
      <c r="DC185" s="275">
        <v>20</v>
      </c>
      <c r="DG185" s="274">
        <v>0</v>
      </c>
      <c r="DI185" s="274">
        <v>0</v>
      </c>
      <c r="DJ185" s="274" t="s">
        <v>2677</v>
      </c>
      <c r="DK185" s="279">
        <v>37846</v>
      </c>
      <c r="DL185" s="279">
        <v>39577</v>
      </c>
      <c r="DN185" s="274" t="s">
        <v>2029</v>
      </c>
      <c r="DO185" s="274" t="s">
        <v>2678</v>
      </c>
      <c r="DP185" s="274" t="s">
        <v>2679</v>
      </c>
      <c r="DQ185" s="274" t="s">
        <v>2680</v>
      </c>
      <c r="DR185" s="278">
        <v>8</v>
      </c>
    </row>
    <row r="186" spans="1:122" x14ac:dyDescent="0.25">
      <c r="A186" s="283">
        <v>39084</v>
      </c>
      <c r="B186" s="274">
        <v>60936</v>
      </c>
      <c r="C186" s="274" t="s">
        <v>1393</v>
      </c>
      <c r="D186" s="279">
        <v>28491</v>
      </c>
      <c r="E186" s="274" t="s">
        <v>2662</v>
      </c>
      <c r="F186" s="274" t="s">
        <v>2663</v>
      </c>
      <c r="G186" s="274">
        <v>50586</v>
      </c>
      <c r="H186" s="274">
        <v>39084</v>
      </c>
      <c r="I186" s="274">
        <v>0</v>
      </c>
      <c r="J186" s="274" t="s">
        <v>1966</v>
      </c>
      <c r="K186" s="275">
        <v>0</v>
      </c>
      <c r="L186" s="274">
        <v>8138</v>
      </c>
      <c r="M186" s="274" t="s">
        <v>1478</v>
      </c>
      <c r="N186" s="275">
        <v>45</v>
      </c>
      <c r="R186" s="274" t="s">
        <v>2664</v>
      </c>
      <c r="T186" s="274" t="s">
        <v>2664</v>
      </c>
      <c r="U186" s="274" t="s">
        <v>2715</v>
      </c>
      <c r="Z186" s="274" t="s">
        <v>2666</v>
      </c>
      <c r="AA186" s="274" t="s">
        <v>2666</v>
      </c>
      <c r="AB186" s="274" t="s">
        <v>2666</v>
      </c>
      <c r="AE186" s="279">
        <v>37846</v>
      </c>
      <c r="AF186" s="275">
        <v>300</v>
      </c>
      <c r="AG186" s="275">
        <v>0</v>
      </c>
      <c r="AI186" s="274" t="s">
        <v>2716</v>
      </c>
      <c r="AJ186" s="274" t="s">
        <v>2717</v>
      </c>
      <c r="AK186" s="274" t="s">
        <v>2718</v>
      </c>
      <c r="AL186" s="274">
        <v>0</v>
      </c>
      <c r="AM186" s="275">
        <v>0</v>
      </c>
      <c r="AQ186" s="275">
        <v>0</v>
      </c>
      <c r="AR186" s="275">
        <v>0</v>
      </c>
      <c r="AW186" s="277">
        <v>0</v>
      </c>
      <c r="AZ186" s="274" t="s">
        <v>2668</v>
      </c>
      <c r="BA186" s="274" t="s">
        <v>2669</v>
      </c>
      <c r="BD186" s="274" t="s">
        <v>2728</v>
      </c>
      <c r="BE186" s="274" t="s">
        <v>2992</v>
      </c>
      <c r="BF186" s="274" t="s">
        <v>2672</v>
      </c>
      <c r="BG186" s="274" t="s">
        <v>2694</v>
      </c>
      <c r="BL186" s="277">
        <v>0</v>
      </c>
      <c r="BQ186" s="274" t="s">
        <v>2666</v>
      </c>
      <c r="BR186" s="274" t="s">
        <v>2666</v>
      </c>
      <c r="BW186" s="274">
        <v>27130</v>
      </c>
      <c r="BX186" s="274" t="s">
        <v>3220</v>
      </c>
      <c r="CA186" s="274">
        <v>0</v>
      </c>
      <c r="CF186" s="274" t="s">
        <v>2722</v>
      </c>
      <c r="CN186" s="274">
        <v>9</v>
      </c>
      <c r="CP186" s="274" t="s">
        <v>2713</v>
      </c>
      <c r="CT186" s="275">
        <v>0</v>
      </c>
      <c r="CV186" s="275">
        <v>0</v>
      </c>
      <c r="CW186" s="274" t="s">
        <v>2664</v>
      </c>
      <c r="CY186" s="274" t="s">
        <v>2662</v>
      </c>
      <c r="CZ186" s="274">
        <v>630665</v>
      </c>
      <c r="DA186" s="274">
        <v>6184077</v>
      </c>
      <c r="DC186" s="275">
        <v>0</v>
      </c>
      <c r="DG186" s="274">
        <v>0</v>
      </c>
      <c r="DI186" s="274">
        <v>0</v>
      </c>
      <c r="DJ186" s="274" t="s">
        <v>2664</v>
      </c>
      <c r="DK186" s="279">
        <v>37846</v>
      </c>
      <c r="DL186" s="279">
        <v>39577</v>
      </c>
      <c r="DN186" s="274" t="s">
        <v>2029</v>
      </c>
      <c r="DO186" s="274" t="s">
        <v>2678</v>
      </c>
      <c r="DP186" s="274" t="s">
        <v>2679</v>
      </c>
      <c r="DQ186" s="274" t="s">
        <v>2680</v>
      </c>
      <c r="DR186" s="278">
        <v>1</v>
      </c>
    </row>
    <row r="187" spans="1:122" x14ac:dyDescent="0.25">
      <c r="A187" s="283">
        <v>1923</v>
      </c>
      <c r="B187" s="274">
        <v>69875</v>
      </c>
      <c r="C187" s="274" t="s">
        <v>1395</v>
      </c>
      <c r="D187" s="279">
        <v>14611</v>
      </c>
      <c r="E187" s="274" t="s">
        <v>2662</v>
      </c>
      <c r="F187" s="274" t="s">
        <v>2663</v>
      </c>
      <c r="G187" s="274">
        <v>50595</v>
      </c>
      <c r="H187" s="274">
        <v>1923</v>
      </c>
      <c r="I187" s="274">
        <v>0</v>
      </c>
      <c r="J187" s="274" t="s">
        <v>2074</v>
      </c>
      <c r="K187" s="275">
        <v>0</v>
      </c>
      <c r="L187" s="274">
        <v>8142</v>
      </c>
      <c r="M187" s="274" t="s">
        <v>1422</v>
      </c>
      <c r="N187" s="275">
        <v>0</v>
      </c>
      <c r="P187" s="274" t="s">
        <v>1969</v>
      </c>
      <c r="R187" s="274" t="s">
        <v>2664</v>
      </c>
      <c r="T187" s="274" t="s">
        <v>2665</v>
      </c>
      <c r="U187" s="274" t="s">
        <v>1967</v>
      </c>
      <c r="Z187" s="274" t="s">
        <v>2666</v>
      </c>
      <c r="AA187" s="274" t="s">
        <v>2666</v>
      </c>
      <c r="AB187" s="274" t="s">
        <v>2666</v>
      </c>
      <c r="AE187" s="279">
        <v>37846</v>
      </c>
      <c r="AF187" s="275">
        <v>265</v>
      </c>
      <c r="AG187" s="275">
        <v>0</v>
      </c>
      <c r="AI187" s="274" t="s">
        <v>2716</v>
      </c>
      <c r="AJ187" s="274" t="s">
        <v>3221</v>
      </c>
      <c r="AK187" s="274" t="s">
        <v>3222</v>
      </c>
      <c r="AL187" s="274">
        <v>0</v>
      </c>
      <c r="AM187" s="275">
        <v>0</v>
      </c>
      <c r="AP187" s="274" t="s">
        <v>1968</v>
      </c>
      <c r="AQ187" s="275">
        <v>0</v>
      </c>
      <c r="AR187" s="275">
        <v>0</v>
      </c>
      <c r="AS187" s="274" t="s">
        <v>1968</v>
      </c>
      <c r="AW187" s="277">
        <v>0</v>
      </c>
      <c r="AZ187" s="274" t="s">
        <v>2668</v>
      </c>
      <c r="BA187" s="274" t="s">
        <v>2669</v>
      </c>
      <c r="BD187" s="274" t="s">
        <v>2728</v>
      </c>
      <c r="BE187" s="274" t="s">
        <v>2670</v>
      </c>
      <c r="BF187" s="274" t="s">
        <v>2672</v>
      </c>
      <c r="BG187" s="274" t="s">
        <v>2682</v>
      </c>
      <c r="BH187" s="274" t="s">
        <v>1968</v>
      </c>
      <c r="BL187" s="277">
        <v>0</v>
      </c>
      <c r="BQ187" s="274" t="s">
        <v>2666</v>
      </c>
      <c r="BR187" s="274" t="s">
        <v>2666</v>
      </c>
      <c r="BW187" s="274">
        <v>15380</v>
      </c>
      <c r="BX187" s="274" t="s">
        <v>3223</v>
      </c>
      <c r="BY187" s="274" t="s">
        <v>1968</v>
      </c>
      <c r="CA187" s="274">
        <v>0</v>
      </c>
      <c r="CC187" s="274" t="s">
        <v>1968</v>
      </c>
      <c r="CE187" s="274" t="s">
        <v>1968</v>
      </c>
      <c r="CF187" s="274" t="s">
        <v>2749</v>
      </c>
      <c r="CG187" s="274" t="s">
        <v>1968</v>
      </c>
      <c r="CI187" s="274" t="s">
        <v>1968</v>
      </c>
      <c r="CN187" s="274">
        <v>1</v>
      </c>
      <c r="CO187" s="274" t="s">
        <v>1968</v>
      </c>
      <c r="CP187" s="274" t="s">
        <v>2713</v>
      </c>
      <c r="CT187" s="275">
        <v>0</v>
      </c>
      <c r="CU187" s="274" t="s">
        <v>1968</v>
      </c>
      <c r="CV187" s="275">
        <v>0</v>
      </c>
      <c r="CY187" s="274" t="s">
        <v>2662</v>
      </c>
      <c r="CZ187" s="274">
        <v>633544</v>
      </c>
      <c r="DA187" s="274">
        <v>6181934</v>
      </c>
      <c r="DB187" s="274" t="s">
        <v>2666</v>
      </c>
      <c r="DC187" s="275">
        <v>40</v>
      </c>
      <c r="DG187" s="274">
        <v>0</v>
      </c>
      <c r="DH187" s="274" t="s">
        <v>3224</v>
      </c>
      <c r="DI187" s="274">
        <v>0</v>
      </c>
      <c r="DJ187" s="274" t="s">
        <v>2677</v>
      </c>
      <c r="DK187" s="279">
        <v>37846</v>
      </c>
      <c r="DL187" s="279">
        <v>40550</v>
      </c>
      <c r="DN187" s="274" t="s">
        <v>2029</v>
      </c>
      <c r="DO187" s="274" t="s">
        <v>2689</v>
      </c>
      <c r="DR187" s="278">
        <v>0</v>
      </c>
    </row>
    <row r="188" spans="1:122" x14ac:dyDescent="0.25">
      <c r="A188" s="283">
        <v>2553</v>
      </c>
      <c r="B188" s="274">
        <v>73718</v>
      </c>
      <c r="C188" s="274" t="s">
        <v>1393</v>
      </c>
      <c r="D188" s="279">
        <v>16438</v>
      </c>
      <c r="E188" s="274" t="s">
        <v>2662</v>
      </c>
      <c r="F188" s="274" t="s">
        <v>2663</v>
      </c>
      <c r="G188" s="274">
        <v>50755</v>
      </c>
      <c r="H188" s="274">
        <v>2553</v>
      </c>
      <c r="I188" s="274">
        <v>0</v>
      </c>
      <c r="J188" s="274" t="s">
        <v>2074</v>
      </c>
      <c r="K188" s="275">
        <v>0</v>
      </c>
      <c r="L188" s="274">
        <v>8294</v>
      </c>
      <c r="M188" s="274" t="s">
        <v>3225</v>
      </c>
      <c r="N188" s="275">
        <v>0</v>
      </c>
      <c r="P188" s="274" t="s">
        <v>1969</v>
      </c>
      <c r="R188" s="274" t="s">
        <v>2664</v>
      </c>
      <c r="T188" s="274" t="s">
        <v>2664</v>
      </c>
      <c r="U188" s="274" t="s">
        <v>2715</v>
      </c>
      <c r="Z188" s="274" t="s">
        <v>2666</v>
      </c>
      <c r="AA188" s="274" t="s">
        <v>2666</v>
      </c>
      <c r="AB188" s="274" t="s">
        <v>2666</v>
      </c>
      <c r="AE188" s="279">
        <v>37846</v>
      </c>
      <c r="AF188" s="275">
        <v>30</v>
      </c>
      <c r="AG188" s="275">
        <v>0</v>
      </c>
      <c r="AI188" s="274" t="s">
        <v>2716</v>
      </c>
      <c r="AJ188" s="274" t="s">
        <v>2664</v>
      </c>
      <c r="AK188" s="274" t="s">
        <v>8</v>
      </c>
      <c r="AL188" s="274">
        <v>0</v>
      </c>
      <c r="AM188" s="275">
        <v>0</v>
      </c>
      <c r="AO188" s="274" t="s">
        <v>3226</v>
      </c>
      <c r="AP188" s="274" t="s">
        <v>1968</v>
      </c>
      <c r="AQ188" s="275">
        <v>0</v>
      </c>
      <c r="AR188" s="275">
        <v>0</v>
      </c>
      <c r="AS188" s="274" t="s">
        <v>1968</v>
      </c>
      <c r="AW188" s="277">
        <v>0</v>
      </c>
      <c r="AZ188" s="274" t="s">
        <v>2668</v>
      </c>
      <c r="BA188" s="274" t="s">
        <v>2669</v>
      </c>
      <c r="BD188" s="274" t="s">
        <v>2736</v>
      </c>
      <c r="BE188" s="274" t="s">
        <v>2728</v>
      </c>
      <c r="BF188" s="274" t="s">
        <v>2763</v>
      </c>
      <c r="BG188" s="274" t="s">
        <v>2673</v>
      </c>
      <c r="BH188" s="274" t="s">
        <v>1968</v>
      </c>
      <c r="BL188" s="277">
        <v>0</v>
      </c>
      <c r="BQ188" s="274" t="s">
        <v>2666</v>
      </c>
      <c r="BR188" s="274" t="s">
        <v>2666</v>
      </c>
      <c r="BW188" s="274">
        <v>1944</v>
      </c>
      <c r="BX188" s="274" t="s">
        <v>3227</v>
      </c>
      <c r="BY188" s="274" t="s">
        <v>1968</v>
      </c>
      <c r="CA188" s="274">
        <v>0</v>
      </c>
      <c r="CC188" s="274" t="s">
        <v>1968</v>
      </c>
      <c r="CE188" s="274" t="s">
        <v>1968</v>
      </c>
      <c r="CF188" s="274" t="s">
        <v>2739</v>
      </c>
      <c r="CG188" s="274" t="s">
        <v>1968</v>
      </c>
      <c r="CI188" s="274" t="s">
        <v>1968</v>
      </c>
      <c r="CN188" s="274">
        <v>1</v>
      </c>
      <c r="CO188" s="274" t="s">
        <v>1968</v>
      </c>
      <c r="CT188" s="275">
        <v>0</v>
      </c>
      <c r="CU188" s="274" t="s">
        <v>1968</v>
      </c>
      <c r="CV188" s="275">
        <v>0</v>
      </c>
      <c r="CY188" s="274" t="s">
        <v>2662</v>
      </c>
      <c r="CZ188" s="274">
        <v>667536</v>
      </c>
      <c r="DA188" s="274">
        <v>6193710</v>
      </c>
      <c r="DB188" s="274" t="s">
        <v>2666</v>
      </c>
      <c r="DC188" s="275">
        <v>27</v>
      </c>
      <c r="DG188" s="274">
        <v>0</v>
      </c>
      <c r="DH188" s="274" t="s">
        <v>3228</v>
      </c>
      <c r="DI188" s="274">
        <v>0</v>
      </c>
      <c r="DJ188" s="274" t="s">
        <v>2664</v>
      </c>
      <c r="DK188" s="279">
        <v>37846</v>
      </c>
      <c r="DL188" s="279">
        <v>40548</v>
      </c>
      <c r="DN188" s="274" t="s">
        <v>2029</v>
      </c>
      <c r="DO188" s="274" t="s">
        <v>2689</v>
      </c>
      <c r="DR188" s="278">
        <v>0</v>
      </c>
    </row>
    <row r="189" spans="1:122" x14ac:dyDescent="0.25">
      <c r="A189" s="283">
        <v>26347</v>
      </c>
      <c r="B189" s="274">
        <v>73724</v>
      </c>
      <c r="C189" s="274" t="s">
        <v>1393</v>
      </c>
      <c r="D189" s="279">
        <v>26451</v>
      </c>
      <c r="E189" s="274" t="s">
        <v>3003</v>
      </c>
      <c r="F189" s="274" t="s">
        <v>2663</v>
      </c>
      <c r="G189" s="274">
        <v>50570</v>
      </c>
      <c r="H189" s="274">
        <v>26347</v>
      </c>
      <c r="I189" s="274">
        <v>0</v>
      </c>
      <c r="J189" s="274" t="s">
        <v>1966</v>
      </c>
      <c r="K189" s="275">
        <v>0</v>
      </c>
      <c r="L189" s="274">
        <v>8133</v>
      </c>
      <c r="M189" s="274" t="s">
        <v>1803</v>
      </c>
      <c r="N189" s="275">
        <v>4</v>
      </c>
      <c r="R189" s="274" t="s">
        <v>2664</v>
      </c>
      <c r="T189" s="274" t="s">
        <v>2665</v>
      </c>
      <c r="U189" s="274" t="s">
        <v>1967</v>
      </c>
      <c r="Z189" s="274" t="s">
        <v>2666</v>
      </c>
      <c r="AA189" s="274" t="s">
        <v>2666</v>
      </c>
      <c r="AB189" s="274" t="s">
        <v>2666</v>
      </c>
      <c r="AE189" s="279">
        <v>37846</v>
      </c>
      <c r="AF189" s="275">
        <v>40</v>
      </c>
      <c r="AG189" s="275">
        <v>0</v>
      </c>
      <c r="AI189" s="274" t="s">
        <v>2724</v>
      </c>
      <c r="AJ189" s="274" t="s">
        <v>2717</v>
      </c>
      <c r="AK189" s="274" t="s">
        <v>2718</v>
      </c>
      <c r="AL189" s="274">
        <v>0</v>
      </c>
      <c r="AM189" s="275">
        <v>0</v>
      </c>
      <c r="AO189" s="274" t="s">
        <v>1567</v>
      </c>
      <c r="AQ189" s="275">
        <v>0</v>
      </c>
      <c r="AR189" s="275">
        <v>0</v>
      </c>
      <c r="AW189" s="277">
        <v>0</v>
      </c>
      <c r="AZ189" s="274" t="s">
        <v>2668</v>
      </c>
      <c r="BA189" s="274" t="s">
        <v>2669</v>
      </c>
      <c r="BD189" s="274" t="s">
        <v>2728</v>
      </c>
      <c r="BE189" s="274" t="s">
        <v>2692</v>
      </c>
      <c r="BF189" s="274" t="s">
        <v>2672</v>
      </c>
      <c r="BG189" s="274" t="s">
        <v>2703</v>
      </c>
      <c r="BL189" s="277">
        <v>0</v>
      </c>
      <c r="BQ189" s="274" t="s">
        <v>2666</v>
      </c>
      <c r="BR189" s="274" t="s">
        <v>2666</v>
      </c>
      <c r="BW189" s="274">
        <v>49254</v>
      </c>
      <c r="BX189" s="274" t="s">
        <v>3229</v>
      </c>
      <c r="CA189" s="274">
        <v>0</v>
      </c>
      <c r="CF189" s="274" t="s">
        <v>2749</v>
      </c>
      <c r="CN189" s="274">
        <v>1</v>
      </c>
      <c r="CT189" s="275">
        <v>0</v>
      </c>
      <c r="CV189" s="275">
        <v>0</v>
      </c>
      <c r="CW189" s="274" t="s">
        <v>2664</v>
      </c>
      <c r="CY189" s="274" t="s">
        <v>3003</v>
      </c>
      <c r="CZ189" s="274">
        <v>630192</v>
      </c>
      <c r="DA189" s="274">
        <v>6181685</v>
      </c>
      <c r="DC189" s="275">
        <v>0</v>
      </c>
      <c r="DG189" s="274">
        <v>0</v>
      </c>
      <c r="DI189" s="274">
        <v>0</v>
      </c>
      <c r="DJ189" s="274" t="s">
        <v>2664</v>
      </c>
      <c r="DK189" s="279">
        <v>37846</v>
      </c>
      <c r="DL189" s="279">
        <v>39577</v>
      </c>
      <c r="DN189" s="274" t="s">
        <v>2029</v>
      </c>
      <c r="DO189" s="274" t="s">
        <v>2678</v>
      </c>
      <c r="DP189" s="274" t="s">
        <v>2679</v>
      </c>
      <c r="DQ189" s="274" t="s">
        <v>2680</v>
      </c>
      <c r="DR189" s="278">
        <v>10</v>
      </c>
    </row>
    <row r="190" spans="1:122" x14ac:dyDescent="0.25">
      <c r="A190" s="283">
        <v>33372</v>
      </c>
      <c r="B190" s="274">
        <v>75192</v>
      </c>
      <c r="C190" s="274" t="s">
        <v>1395</v>
      </c>
      <c r="D190" s="279">
        <v>27638</v>
      </c>
      <c r="E190" s="274" t="s">
        <v>2662</v>
      </c>
      <c r="F190" s="274" t="s">
        <v>2663</v>
      </c>
      <c r="G190" s="274">
        <v>50752</v>
      </c>
      <c r="H190" s="274">
        <v>33372</v>
      </c>
      <c r="I190" s="274">
        <v>0</v>
      </c>
      <c r="J190" s="274" t="s">
        <v>2074</v>
      </c>
      <c r="K190" s="275">
        <v>0</v>
      </c>
      <c r="L190" s="274">
        <v>8292</v>
      </c>
      <c r="M190" s="274" t="s">
        <v>1498</v>
      </c>
      <c r="N190" s="275">
        <v>0</v>
      </c>
      <c r="R190" s="274" t="s">
        <v>2664</v>
      </c>
      <c r="T190" s="274" t="s">
        <v>2665</v>
      </c>
      <c r="U190" s="274" t="s">
        <v>1967</v>
      </c>
      <c r="Z190" s="274" t="s">
        <v>2666</v>
      </c>
      <c r="AA190" s="274" t="s">
        <v>2666</v>
      </c>
      <c r="AB190" s="274" t="s">
        <v>2666</v>
      </c>
      <c r="AE190" s="279">
        <v>37846</v>
      </c>
      <c r="AF190" s="275">
        <v>98</v>
      </c>
      <c r="AG190" s="275">
        <v>0</v>
      </c>
      <c r="AI190" s="274" t="s">
        <v>2716</v>
      </c>
      <c r="AJ190" s="274" t="s">
        <v>2827</v>
      </c>
      <c r="AK190" s="274" t="s">
        <v>2828</v>
      </c>
      <c r="AL190" s="274">
        <v>0</v>
      </c>
      <c r="AM190" s="275">
        <v>0</v>
      </c>
      <c r="AQ190" s="275">
        <v>0</v>
      </c>
      <c r="AR190" s="275">
        <v>0</v>
      </c>
      <c r="AW190" s="277">
        <v>0</v>
      </c>
      <c r="AZ190" s="274" t="s">
        <v>2668</v>
      </c>
      <c r="BA190" s="274" t="s">
        <v>2669</v>
      </c>
      <c r="BD190" s="274" t="s">
        <v>2736</v>
      </c>
      <c r="BE190" s="274" t="s">
        <v>2781</v>
      </c>
      <c r="BF190" s="274" t="s">
        <v>2763</v>
      </c>
      <c r="BG190" s="274" t="s">
        <v>2993</v>
      </c>
      <c r="BL190" s="277">
        <v>0</v>
      </c>
      <c r="BQ190" s="274" t="s">
        <v>2666</v>
      </c>
      <c r="BR190" s="274" t="s">
        <v>2666</v>
      </c>
      <c r="BW190" s="274">
        <v>22678</v>
      </c>
      <c r="BX190" s="274" t="s">
        <v>3230</v>
      </c>
      <c r="CA190" s="274">
        <v>0</v>
      </c>
      <c r="CF190" s="274" t="s">
        <v>2706</v>
      </c>
      <c r="CN190" s="274">
        <v>3</v>
      </c>
      <c r="CT190" s="275">
        <v>0</v>
      </c>
      <c r="CV190" s="275">
        <v>0</v>
      </c>
      <c r="CW190" s="274" t="s">
        <v>2664</v>
      </c>
      <c r="CY190" s="274" t="s">
        <v>2662</v>
      </c>
      <c r="CZ190" s="274">
        <v>667800</v>
      </c>
      <c r="DA190" s="274">
        <v>6192334</v>
      </c>
      <c r="DC190" s="275">
        <v>36</v>
      </c>
      <c r="DG190" s="274">
        <v>0</v>
      </c>
      <c r="DI190" s="274">
        <v>0</v>
      </c>
      <c r="DJ190" s="274" t="s">
        <v>2677</v>
      </c>
      <c r="DK190" s="279">
        <v>37846</v>
      </c>
      <c r="DL190" s="279">
        <v>39577</v>
      </c>
      <c r="DN190" s="274" t="s">
        <v>2029</v>
      </c>
      <c r="DO190" s="274" t="s">
        <v>2678</v>
      </c>
      <c r="DP190" s="274" t="s">
        <v>2679</v>
      </c>
      <c r="DQ190" s="274" t="s">
        <v>2680</v>
      </c>
      <c r="DR190" s="278">
        <v>5</v>
      </c>
    </row>
    <row r="191" spans="1:122" x14ac:dyDescent="0.25">
      <c r="A191" s="283">
        <v>11970</v>
      </c>
      <c r="B191" s="274">
        <v>76383</v>
      </c>
      <c r="C191" s="274" t="s">
        <v>1393</v>
      </c>
      <c r="D191" s="279">
        <v>18264</v>
      </c>
      <c r="E191" s="274" t="s">
        <v>3003</v>
      </c>
      <c r="F191" s="274" t="s">
        <v>2663</v>
      </c>
      <c r="G191" s="274">
        <v>50594</v>
      </c>
      <c r="H191" s="274">
        <v>11970</v>
      </c>
      <c r="I191" s="274">
        <v>0</v>
      </c>
      <c r="J191" s="274" t="s">
        <v>2074</v>
      </c>
      <c r="K191" s="275">
        <v>0</v>
      </c>
      <c r="L191" s="274">
        <v>8141</v>
      </c>
      <c r="M191" s="274" t="s">
        <v>3231</v>
      </c>
      <c r="N191" s="275">
        <v>0</v>
      </c>
      <c r="R191" s="274" t="s">
        <v>2664</v>
      </c>
      <c r="T191" s="274" t="s">
        <v>2665</v>
      </c>
      <c r="U191" s="274" t="s">
        <v>1967</v>
      </c>
      <c r="Z191" s="274" t="s">
        <v>2666</v>
      </c>
      <c r="AA191" s="274" t="s">
        <v>2666</v>
      </c>
      <c r="AB191" s="274" t="s">
        <v>2666</v>
      </c>
      <c r="AE191" s="279">
        <v>37846</v>
      </c>
      <c r="AF191" s="275">
        <v>55</v>
      </c>
      <c r="AG191" s="275">
        <v>0</v>
      </c>
      <c r="AI191" s="274" t="s">
        <v>2716</v>
      </c>
      <c r="AJ191" s="274" t="s">
        <v>2746</v>
      </c>
      <c r="AK191" s="274" t="s">
        <v>2747</v>
      </c>
      <c r="AL191" s="274">
        <v>0</v>
      </c>
      <c r="AM191" s="275">
        <v>0</v>
      </c>
      <c r="AO191" s="274" t="s">
        <v>1392</v>
      </c>
      <c r="AQ191" s="275">
        <v>0</v>
      </c>
      <c r="AR191" s="275">
        <v>0</v>
      </c>
      <c r="AW191" s="277">
        <v>0</v>
      </c>
      <c r="AZ191" s="274" t="s">
        <v>2668</v>
      </c>
      <c r="BA191" s="274" t="s">
        <v>2669</v>
      </c>
      <c r="BD191" s="274" t="s">
        <v>2728</v>
      </c>
      <c r="BE191" s="274" t="s">
        <v>2736</v>
      </c>
      <c r="BF191" s="274" t="s">
        <v>2672</v>
      </c>
      <c r="BG191" s="274" t="s">
        <v>2673</v>
      </c>
      <c r="BL191" s="277">
        <v>0</v>
      </c>
      <c r="BQ191" s="274" t="s">
        <v>2666</v>
      </c>
      <c r="BR191" s="274" t="s">
        <v>2666</v>
      </c>
      <c r="BW191" s="274">
        <v>52283</v>
      </c>
      <c r="BX191" s="274" t="s">
        <v>3232</v>
      </c>
      <c r="CA191" s="274">
        <v>0</v>
      </c>
      <c r="CF191" s="274" t="s">
        <v>2739</v>
      </c>
      <c r="CN191" s="274">
        <v>2</v>
      </c>
      <c r="CT191" s="275">
        <v>0</v>
      </c>
      <c r="CV191" s="275">
        <v>0</v>
      </c>
      <c r="CW191" s="274" t="s">
        <v>2664</v>
      </c>
      <c r="CY191" s="274" t="s">
        <v>3003</v>
      </c>
      <c r="CZ191" s="274">
        <v>634599</v>
      </c>
      <c r="DA191" s="274">
        <v>6180672</v>
      </c>
      <c r="DC191" s="275">
        <v>0</v>
      </c>
      <c r="DG191" s="274">
        <v>0</v>
      </c>
      <c r="DI191" s="274">
        <v>0</v>
      </c>
      <c r="DJ191" s="274" t="s">
        <v>2664</v>
      </c>
      <c r="DK191" s="279">
        <v>37846</v>
      </c>
      <c r="DL191" s="279">
        <v>39577</v>
      </c>
      <c r="DN191" s="274" t="s">
        <v>2029</v>
      </c>
      <c r="DO191" s="274" t="s">
        <v>2678</v>
      </c>
      <c r="DR191" s="278">
        <v>0</v>
      </c>
    </row>
    <row r="192" spans="1:122" x14ac:dyDescent="0.25">
      <c r="A192" s="283">
        <v>84743</v>
      </c>
      <c r="B192" s="274">
        <v>76872</v>
      </c>
      <c r="C192" s="274" t="s">
        <v>1395</v>
      </c>
      <c r="D192" s="279">
        <v>37537</v>
      </c>
      <c r="E192" s="274" t="s">
        <v>2792</v>
      </c>
      <c r="F192" s="274" t="s">
        <v>2663</v>
      </c>
      <c r="G192" s="274">
        <v>85564</v>
      </c>
      <c r="H192" s="274">
        <v>84743</v>
      </c>
      <c r="I192" s="274">
        <v>0</v>
      </c>
      <c r="K192" s="275">
        <v>0</v>
      </c>
      <c r="L192" s="274">
        <v>9279</v>
      </c>
      <c r="M192" s="274" t="s">
        <v>1719</v>
      </c>
      <c r="N192" s="275">
        <v>0</v>
      </c>
      <c r="P192" s="274" t="s">
        <v>1968</v>
      </c>
      <c r="R192" s="274" t="s">
        <v>2664</v>
      </c>
      <c r="S192" s="279">
        <v>37537</v>
      </c>
      <c r="T192" s="274" t="s">
        <v>2665</v>
      </c>
      <c r="U192" s="274" t="s">
        <v>1967</v>
      </c>
      <c r="AC192" s="274" t="s">
        <v>3233</v>
      </c>
      <c r="AF192" s="275">
        <v>400</v>
      </c>
      <c r="AG192" s="275">
        <v>0</v>
      </c>
      <c r="AI192" s="274" t="s">
        <v>3234</v>
      </c>
      <c r="AJ192" s="274" t="s">
        <v>3235</v>
      </c>
      <c r="AK192" s="274" t="s">
        <v>3236</v>
      </c>
      <c r="AL192" s="274">
        <v>0</v>
      </c>
      <c r="AM192" s="275">
        <v>0</v>
      </c>
      <c r="AO192" s="274" t="s">
        <v>1720</v>
      </c>
      <c r="AP192" s="274" t="s">
        <v>1968</v>
      </c>
      <c r="AQ192" s="275">
        <v>0</v>
      </c>
      <c r="AR192" s="275">
        <v>0</v>
      </c>
      <c r="AS192" s="274" t="s">
        <v>1968</v>
      </c>
      <c r="AW192" s="277">
        <v>0</v>
      </c>
      <c r="BB192" s="274" t="s">
        <v>3237</v>
      </c>
      <c r="BD192" s="274" t="s">
        <v>2781</v>
      </c>
      <c r="BF192" s="274" t="s">
        <v>2774</v>
      </c>
      <c r="BH192" s="274" t="s">
        <v>1969</v>
      </c>
      <c r="BI192" s="274" t="s">
        <v>2803</v>
      </c>
      <c r="BL192" s="277">
        <v>0</v>
      </c>
      <c r="BW192" s="274">
        <v>65481</v>
      </c>
      <c r="BX192" s="274" t="s">
        <v>3238</v>
      </c>
      <c r="BY192" s="274" t="s">
        <v>1969</v>
      </c>
      <c r="CA192" s="274">
        <v>0</v>
      </c>
      <c r="CC192" s="274" t="s">
        <v>1968</v>
      </c>
      <c r="CE192" s="274" t="s">
        <v>1968</v>
      </c>
      <c r="CG192" s="274" t="s">
        <v>1968</v>
      </c>
      <c r="CI192" s="274" t="s">
        <v>1968</v>
      </c>
      <c r="CN192" s="274">
        <v>2</v>
      </c>
      <c r="CO192" s="274" t="s">
        <v>1968</v>
      </c>
      <c r="CP192" s="274" t="s">
        <v>3239</v>
      </c>
      <c r="CS192" s="274" t="s">
        <v>3240</v>
      </c>
      <c r="CT192" s="275">
        <v>0</v>
      </c>
      <c r="CU192" s="274" t="s">
        <v>1968</v>
      </c>
      <c r="CV192" s="275">
        <v>0</v>
      </c>
      <c r="CW192" s="274" t="s">
        <v>2714</v>
      </c>
      <c r="CX192" s="274" t="s">
        <v>3241</v>
      </c>
      <c r="CY192" s="274" t="s">
        <v>2792</v>
      </c>
      <c r="CZ192" s="274">
        <v>646885</v>
      </c>
      <c r="DA192" s="274">
        <v>6206155</v>
      </c>
      <c r="DB192" s="274" t="s">
        <v>2666</v>
      </c>
      <c r="DC192" s="275">
        <v>0</v>
      </c>
      <c r="DG192" s="274">
        <v>0</v>
      </c>
      <c r="DH192" s="274" t="s">
        <v>3239</v>
      </c>
      <c r="DI192" s="274">
        <v>0</v>
      </c>
      <c r="DJ192" s="274" t="s">
        <v>2677</v>
      </c>
      <c r="DK192" s="279">
        <v>38730</v>
      </c>
      <c r="DL192" s="279">
        <v>39665</v>
      </c>
      <c r="DN192" s="274" t="s">
        <v>2029</v>
      </c>
      <c r="DO192" s="274" t="s">
        <v>2689</v>
      </c>
      <c r="DP192" s="274" t="s">
        <v>2733</v>
      </c>
      <c r="DQ192" s="274" t="s">
        <v>2734</v>
      </c>
      <c r="DR192" s="278">
        <v>1</v>
      </c>
    </row>
    <row r="193" spans="1:122" x14ac:dyDescent="0.25">
      <c r="A193" s="283">
        <v>15943</v>
      </c>
      <c r="B193" s="274">
        <v>79072</v>
      </c>
      <c r="C193" s="274" t="s">
        <v>1395</v>
      </c>
      <c r="D193" s="279">
        <v>21551</v>
      </c>
      <c r="E193" s="274" t="s">
        <v>2662</v>
      </c>
      <c r="F193" s="274" t="s">
        <v>2663</v>
      </c>
      <c r="G193" s="274">
        <v>50547</v>
      </c>
      <c r="H193" s="274">
        <v>15943</v>
      </c>
      <c r="I193" s="274">
        <v>0</v>
      </c>
      <c r="J193" s="274" t="s">
        <v>2074</v>
      </c>
      <c r="K193" s="275">
        <v>0</v>
      </c>
      <c r="L193" s="274">
        <v>8085</v>
      </c>
      <c r="M193" s="274" t="s">
        <v>3242</v>
      </c>
      <c r="N193" s="275">
        <v>0</v>
      </c>
      <c r="P193" s="274" t="s">
        <v>1969</v>
      </c>
      <c r="R193" s="274" t="s">
        <v>2664</v>
      </c>
      <c r="T193" s="274" t="s">
        <v>2665</v>
      </c>
      <c r="U193" s="274" t="s">
        <v>1967</v>
      </c>
      <c r="Z193" s="274" t="s">
        <v>2666</v>
      </c>
      <c r="AA193" s="274" t="s">
        <v>2666</v>
      </c>
      <c r="AB193" s="274" t="s">
        <v>2666</v>
      </c>
      <c r="AE193" s="279">
        <v>37846</v>
      </c>
      <c r="AF193" s="275">
        <v>170</v>
      </c>
      <c r="AG193" s="275">
        <v>0</v>
      </c>
      <c r="AI193" s="274" t="s">
        <v>2716</v>
      </c>
      <c r="AJ193" s="274" t="s">
        <v>3000</v>
      </c>
      <c r="AK193" s="274" t="s">
        <v>3001</v>
      </c>
      <c r="AL193" s="274">
        <v>0</v>
      </c>
      <c r="AM193" s="275">
        <v>0</v>
      </c>
      <c r="AO193" s="274" t="s">
        <v>3243</v>
      </c>
      <c r="AP193" s="274" t="s">
        <v>1968</v>
      </c>
      <c r="AQ193" s="275">
        <v>0</v>
      </c>
      <c r="AR193" s="275">
        <v>0</v>
      </c>
      <c r="AS193" s="274" t="s">
        <v>1968</v>
      </c>
      <c r="AW193" s="277">
        <v>0</v>
      </c>
      <c r="AZ193" s="274" t="s">
        <v>2668</v>
      </c>
      <c r="BA193" s="274" t="s">
        <v>2669</v>
      </c>
      <c r="BD193" s="274" t="s">
        <v>2700</v>
      </c>
      <c r="BE193" s="274" t="s">
        <v>2671</v>
      </c>
      <c r="BF193" s="274" t="s">
        <v>2720</v>
      </c>
      <c r="BG193" s="274" t="s">
        <v>2703</v>
      </c>
      <c r="BH193" s="274" t="s">
        <v>1968</v>
      </c>
      <c r="BL193" s="277">
        <v>0</v>
      </c>
      <c r="BQ193" s="274" t="s">
        <v>2666</v>
      </c>
      <c r="BR193" s="274" t="s">
        <v>2666</v>
      </c>
      <c r="BW193" s="274">
        <v>3663</v>
      </c>
      <c r="BX193" s="274" t="s">
        <v>3244</v>
      </c>
      <c r="BY193" s="274" t="s">
        <v>1968</v>
      </c>
      <c r="CA193" s="274">
        <v>0</v>
      </c>
      <c r="CC193" s="274" t="s">
        <v>1968</v>
      </c>
      <c r="CE193" s="274" t="s">
        <v>1968</v>
      </c>
      <c r="CF193" s="274" t="s">
        <v>2749</v>
      </c>
      <c r="CG193" s="274" t="s">
        <v>1968</v>
      </c>
      <c r="CI193" s="274" t="s">
        <v>1968</v>
      </c>
      <c r="CN193" s="274">
        <v>1</v>
      </c>
      <c r="CO193" s="274" t="s">
        <v>1968</v>
      </c>
      <c r="CT193" s="275">
        <v>0</v>
      </c>
      <c r="CU193" s="274" t="s">
        <v>1968</v>
      </c>
      <c r="CV193" s="275">
        <v>0</v>
      </c>
      <c r="CY193" s="274" t="s">
        <v>2662</v>
      </c>
      <c r="CZ193" s="274">
        <v>681140</v>
      </c>
      <c r="DA193" s="274">
        <v>6170098</v>
      </c>
      <c r="DB193" s="274" t="s">
        <v>2666</v>
      </c>
      <c r="DC193" s="275">
        <v>100</v>
      </c>
      <c r="DG193" s="274">
        <v>0</v>
      </c>
      <c r="DH193" s="274" t="s">
        <v>3245</v>
      </c>
      <c r="DI193" s="274">
        <v>0</v>
      </c>
      <c r="DJ193" s="274" t="s">
        <v>2677</v>
      </c>
      <c r="DK193" s="279">
        <v>37846</v>
      </c>
      <c r="DL193" s="279">
        <v>40550</v>
      </c>
      <c r="DN193" s="274" t="s">
        <v>2029</v>
      </c>
      <c r="DO193" s="274" t="s">
        <v>2689</v>
      </c>
      <c r="DP193" s="274" t="s">
        <v>2679</v>
      </c>
      <c r="DQ193" s="274" t="s">
        <v>2680</v>
      </c>
      <c r="DR193" s="278">
        <v>8</v>
      </c>
    </row>
    <row r="194" spans="1:122" x14ac:dyDescent="0.25">
      <c r="A194" s="283">
        <v>29620</v>
      </c>
      <c r="B194" s="274">
        <v>80278</v>
      </c>
      <c r="C194" s="274" t="s">
        <v>1393</v>
      </c>
      <c r="D194" s="279">
        <v>27030</v>
      </c>
      <c r="E194" s="274" t="s">
        <v>2662</v>
      </c>
      <c r="F194" s="274" t="s">
        <v>2663</v>
      </c>
      <c r="G194" s="274">
        <v>50526</v>
      </c>
      <c r="H194" s="274">
        <v>29620</v>
      </c>
      <c r="I194" s="274">
        <v>0</v>
      </c>
      <c r="J194" s="274" t="s">
        <v>2074</v>
      </c>
      <c r="K194" s="275">
        <v>0</v>
      </c>
      <c r="L194" s="274">
        <v>8039</v>
      </c>
      <c r="M194" s="274" t="s">
        <v>1580</v>
      </c>
      <c r="N194" s="275">
        <v>285</v>
      </c>
      <c r="R194" s="274" t="s">
        <v>2664</v>
      </c>
      <c r="T194" s="274" t="s">
        <v>2664</v>
      </c>
      <c r="U194" s="274" t="s">
        <v>2715</v>
      </c>
      <c r="Z194" s="274" t="s">
        <v>2666</v>
      </c>
      <c r="AA194" s="274" t="s">
        <v>2666</v>
      </c>
      <c r="AB194" s="274" t="s">
        <v>2666</v>
      </c>
      <c r="AE194" s="279">
        <v>37846</v>
      </c>
      <c r="AF194" s="275">
        <v>330</v>
      </c>
      <c r="AG194" s="275">
        <v>0</v>
      </c>
      <c r="AI194" s="274" t="s">
        <v>2724</v>
      </c>
      <c r="AJ194" s="274" t="s">
        <v>2717</v>
      </c>
      <c r="AK194" s="274" t="s">
        <v>2718</v>
      </c>
      <c r="AL194" s="274">
        <v>0</v>
      </c>
      <c r="AM194" s="275">
        <v>0</v>
      </c>
      <c r="AQ194" s="275">
        <v>0</v>
      </c>
      <c r="AR194" s="275">
        <v>0</v>
      </c>
      <c r="AW194" s="277">
        <v>0</v>
      </c>
      <c r="AZ194" s="274" t="s">
        <v>2668</v>
      </c>
      <c r="BA194" s="274" t="s">
        <v>2669</v>
      </c>
      <c r="BD194" s="274" t="s">
        <v>2700</v>
      </c>
      <c r="BE194" s="274" t="s">
        <v>2904</v>
      </c>
      <c r="BF194" s="274" t="s">
        <v>2752</v>
      </c>
      <c r="BG194" s="274" t="s">
        <v>2694</v>
      </c>
      <c r="BL194" s="277">
        <v>0</v>
      </c>
      <c r="BQ194" s="274" t="s">
        <v>2666</v>
      </c>
      <c r="BR194" s="274" t="s">
        <v>2666</v>
      </c>
      <c r="BW194" s="274">
        <v>16931</v>
      </c>
      <c r="BX194" s="274" t="s">
        <v>3246</v>
      </c>
      <c r="CA194" s="274">
        <v>0</v>
      </c>
      <c r="CF194" s="274" t="s">
        <v>2722</v>
      </c>
      <c r="CN194" s="274">
        <v>1</v>
      </c>
      <c r="CT194" s="275">
        <v>0</v>
      </c>
      <c r="CV194" s="275">
        <v>0</v>
      </c>
      <c r="CW194" s="274" t="s">
        <v>2664</v>
      </c>
      <c r="CY194" s="274" t="s">
        <v>2662</v>
      </c>
      <c r="CZ194" s="274">
        <v>686365</v>
      </c>
      <c r="DA194" s="274">
        <v>6158793</v>
      </c>
      <c r="DC194" s="275">
        <v>0</v>
      </c>
      <c r="DG194" s="274">
        <v>0</v>
      </c>
      <c r="DI194" s="274">
        <v>0</v>
      </c>
      <c r="DJ194" s="274" t="s">
        <v>2664</v>
      </c>
      <c r="DK194" s="279">
        <v>37846</v>
      </c>
      <c r="DL194" s="279">
        <v>39577</v>
      </c>
      <c r="DN194" s="274" t="s">
        <v>2029</v>
      </c>
      <c r="DO194" s="274" t="s">
        <v>2678</v>
      </c>
      <c r="DP194" s="274" t="s">
        <v>2679</v>
      </c>
      <c r="DQ194" s="274" t="s">
        <v>2680</v>
      </c>
      <c r="DR194" s="278">
        <v>100</v>
      </c>
    </row>
    <row r="195" spans="1:122" x14ac:dyDescent="0.25">
      <c r="A195" s="283">
        <v>29624</v>
      </c>
      <c r="B195" s="274">
        <v>83437</v>
      </c>
      <c r="C195" s="274" t="s">
        <v>1393</v>
      </c>
      <c r="D195" s="279">
        <v>27030</v>
      </c>
      <c r="E195" s="274" t="s">
        <v>2662</v>
      </c>
      <c r="F195" s="274" t="s">
        <v>2663</v>
      </c>
      <c r="G195" s="274">
        <v>50537</v>
      </c>
      <c r="H195" s="274">
        <v>29624</v>
      </c>
      <c r="I195" s="274">
        <v>0</v>
      </c>
      <c r="J195" s="274" t="s">
        <v>2074</v>
      </c>
      <c r="K195" s="275">
        <v>0</v>
      </c>
      <c r="L195" s="274">
        <v>8074</v>
      </c>
      <c r="M195" s="274" t="s">
        <v>1479</v>
      </c>
      <c r="N195" s="275">
        <v>385</v>
      </c>
      <c r="R195" s="274" t="s">
        <v>2664</v>
      </c>
      <c r="T195" s="274" t="s">
        <v>2664</v>
      </c>
      <c r="U195" s="274" t="s">
        <v>2715</v>
      </c>
      <c r="Z195" s="274" t="s">
        <v>2666</v>
      </c>
      <c r="AA195" s="274" t="s">
        <v>2666</v>
      </c>
      <c r="AB195" s="274" t="s">
        <v>2666</v>
      </c>
      <c r="AE195" s="279">
        <v>37846</v>
      </c>
      <c r="AF195" s="275">
        <v>405</v>
      </c>
      <c r="AG195" s="275">
        <v>0</v>
      </c>
      <c r="AI195" s="274" t="s">
        <v>2724</v>
      </c>
      <c r="AJ195" s="274" t="s">
        <v>2717</v>
      </c>
      <c r="AK195" s="274" t="s">
        <v>2718</v>
      </c>
      <c r="AL195" s="274">
        <v>0</v>
      </c>
      <c r="AM195" s="275">
        <v>0</v>
      </c>
      <c r="AQ195" s="275">
        <v>0</v>
      </c>
      <c r="AR195" s="275">
        <v>0</v>
      </c>
      <c r="AW195" s="277">
        <v>0</v>
      </c>
      <c r="AZ195" s="274" t="s">
        <v>2668</v>
      </c>
      <c r="BA195" s="274" t="s">
        <v>2669</v>
      </c>
      <c r="BE195" s="274" t="s">
        <v>2740</v>
      </c>
      <c r="BF195" s="274" t="s">
        <v>2728</v>
      </c>
      <c r="BG195" s="274" t="s">
        <v>2694</v>
      </c>
      <c r="BL195" s="277">
        <v>0</v>
      </c>
      <c r="BQ195" s="274" t="s">
        <v>2666</v>
      </c>
      <c r="BR195" s="274" t="s">
        <v>2666</v>
      </c>
      <c r="BW195" s="274">
        <v>31220</v>
      </c>
      <c r="BX195" s="274" t="s">
        <v>3247</v>
      </c>
      <c r="CA195" s="274">
        <v>0</v>
      </c>
      <c r="CF195" s="274" t="s">
        <v>2739</v>
      </c>
      <c r="CN195" s="274">
        <v>2</v>
      </c>
      <c r="CT195" s="275">
        <v>0</v>
      </c>
      <c r="CV195" s="275">
        <v>0</v>
      </c>
      <c r="CW195" s="274" t="s">
        <v>2664</v>
      </c>
      <c r="CY195" s="274" t="s">
        <v>2662</v>
      </c>
      <c r="CZ195" s="274">
        <v>656367</v>
      </c>
      <c r="DA195" s="274">
        <v>6166711</v>
      </c>
      <c r="DC195" s="275">
        <v>0</v>
      </c>
      <c r="DG195" s="274">
        <v>0</v>
      </c>
      <c r="DI195" s="274">
        <v>0</v>
      </c>
      <c r="DJ195" s="274" t="s">
        <v>2664</v>
      </c>
      <c r="DK195" s="279">
        <v>37846</v>
      </c>
      <c r="DL195" s="279">
        <v>39577</v>
      </c>
      <c r="DN195" s="274" t="s">
        <v>2029</v>
      </c>
      <c r="DO195" s="274" t="s">
        <v>2678</v>
      </c>
      <c r="DP195" s="274" t="s">
        <v>2679</v>
      </c>
      <c r="DQ195" s="274" t="s">
        <v>2680</v>
      </c>
      <c r="DR195" s="278">
        <v>10</v>
      </c>
    </row>
    <row r="196" spans="1:122" x14ac:dyDescent="0.25">
      <c r="A196" s="283">
        <v>29627</v>
      </c>
      <c r="B196" s="274">
        <v>83921</v>
      </c>
      <c r="C196" s="274" t="s">
        <v>1583</v>
      </c>
      <c r="D196" s="279">
        <v>27030</v>
      </c>
      <c r="E196" s="274" t="s">
        <v>2662</v>
      </c>
      <c r="F196" s="274" t="s">
        <v>2663</v>
      </c>
      <c r="G196" s="274">
        <v>50651</v>
      </c>
      <c r="H196" s="274">
        <v>29627</v>
      </c>
      <c r="I196" s="274">
        <v>0</v>
      </c>
      <c r="J196" s="274" t="s">
        <v>2074</v>
      </c>
      <c r="K196" s="275">
        <v>0</v>
      </c>
      <c r="L196" s="274">
        <v>8193</v>
      </c>
      <c r="M196" s="274" t="s">
        <v>1430</v>
      </c>
      <c r="N196" s="275">
        <v>0</v>
      </c>
      <c r="P196" s="274" t="s">
        <v>1969</v>
      </c>
      <c r="Q196" s="274" t="s">
        <v>3248</v>
      </c>
      <c r="R196" s="274" t="s">
        <v>2664</v>
      </c>
      <c r="T196" s="274" t="s">
        <v>2665</v>
      </c>
      <c r="U196" s="274" t="s">
        <v>1967</v>
      </c>
      <c r="Z196" s="274" t="s">
        <v>2666</v>
      </c>
      <c r="AA196" s="274" t="s">
        <v>2666</v>
      </c>
      <c r="AB196" s="274" t="s">
        <v>2666</v>
      </c>
      <c r="AE196" s="279">
        <v>37846</v>
      </c>
      <c r="AF196" s="275">
        <v>370</v>
      </c>
      <c r="AG196" s="275">
        <v>0</v>
      </c>
      <c r="AI196" s="274" t="s">
        <v>3199</v>
      </c>
      <c r="AJ196" s="274" t="s">
        <v>2717</v>
      </c>
      <c r="AK196" s="274" t="s">
        <v>2718</v>
      </c>
      <c r="AL196" s="274">
        <v>0</v>
      </c>
      <c r="AM196" s="275">
        <v>0</v>
      </c>
      <c r="AO196" s="274" t="s">
        <v>1584</v>
      </c>
      <c r="AP196" s="274" t="s">
        <v>1968</v>
      </c>
      <c r="AQ196" s="275">
        <v>0</v>
      </c>
      <c r="AR196" s="275">
        <v>0</v>
      </c>
      <c r="AS196" s="274" t="s">
        <v>1968</v>
      </c>
      <c r="AW196" s="277">
        <v>0</v>
      </c>
      <c r="AZ196" s="274" t="s">
        <v>2668</v>
      </c>
      <c r="BA196" s="274" t="s">
        <v>2669</v>
      </c>
      <c r="BG196" s="274" t="s">
        <v>3182</v>
      </c>
      <c r="BH196" s="274" t="s">
        <v>1968</v>
      </c>
      <c r="BL196" s="277">
        <v>0</v>
      </c>
      <c r="BQ196" s="274" t="s">
        <v>2666</v>
      </c>
      <c r="BR196" s="274" t="s">
        <v>2666</v>
      </c>
      <c r="BV196" s="274" t="s">
        <v>3249</v>
      </c>
      <c r="BW196" s="274">
        <v>58541</v>
      </c>
      <c r="BX196" s="274" t="s">
        <v>3250</v>
      </c>
      <c r="BY196" s="274" t="s">
        <v>1968</v>
      </c>
      <c r="CA196" s="274">
        <v>0</v>
      </c>
      <c r="CC196" s="274" t="s">
        <v>1968</v>
      </c>
      <c r="CE196" s="274" t="s">
        <v>1968</v>
      </c>
      <c r="CG196" s="274" t="s">
        <v>1968</v>
      </c>
      <c r="CI196" s="274" t="s">
        <v>1969</v>
      </c>
      <c r="CN196" s="274">
        <v>3</v>
      </c>
      <c r="CO196" s="274" t="s">
        <v>1968</v>
      </c>
      <c r="CP196" s="274" t="s">
        <v>3028</v>
      </c>
      <c r="CQ196" s="274" t="s">
        <v>1969</v>
      </c>
      <c r="CT196" s="275">
        <v>0</v>
      </c>
      <c r="CU196" s="274" t="s">
        <v>1968</v>
      </c>
      <c r="CV196" s="275">
        <v>0</v>
      </c>
      <c r="CY196" s="274" t="s">
        <v>2662</v>
      </c>
      <c r="CZ196" s="274">
        <v>681074</v>
      </c>
      <c r="DA196" s="274">
        <v>6178598</v>
      </c>
      <c r="DB196" s="274" t="s">
        <v>2666</v>
      </c>
      <c r="DC196" s="275">
        <v>2</v>
      </c>
      <c r="DG196" s="274">
        <v>0</v>
      </c>
      <c r="DI196" s="274">
        <v>0</v>
      </c>
      <c r="DJ196" s="274" t="s">
        <v>2912</v>
      </c>
      <c r="DK196" s="279">
        <v>37846</v>
      </c>
      <c r="DL196" s="279">
        <v>40816</v>
      </c>
      <c r="DN196" s="274" t="s">
        <v>2029</v>
      </c>
      <c r="DO196" s="274" t="s">
        <v>2689</v>
      </c>
      <c r="DP196" s="274" t="s">
        <v>2679</v>
      </c>
      <c r="DQ196" s="274" t="s">
        <v>2680</v>
      </c>
      <c r="DR196" s="278">
        <v>160</v>
      </c>
    </row>
    <row r="197" spans="1:122" x14ac:dyDescent="0.25">
      <c r="A197" s="283">
        <v>88109</v>
      </c>
      <c r="B197" s="274">
        <v>84535</v>
      </c>
      <c r="C197" s="274" t="s">
        <v>1395</v>
      </c>
      <c r="D197" s="279">
        <v>38616</v>
      </c>
      <c r="E197" s="274" t="s">
        <v>2801</v>
      </c>
      <c r="F197" s="274" t="s">
        <v>2663</v>
      </c>
      <c r="G197" s="274">
        <v>88996</v>
      </c>
      <c r="H197" s="274">
        <v>88109</v>
      </c>
      <c r="I197" s="274">
        <v>0</v>
      </c>
      <c r="K197" s="275">
        <v>0</v>
      </c>
      <c r="L197" s="274">
        <v>9257</v>
      </c>
      <c r="M197" s="274" t="s">
        <v>1724</v>
      </c>
      <c r="N197" s="275">
        <v>115</v>
      </c>
      <c r="P197" s="274" t="s">
        <v>1968</v>
      </c>
      <c r="S197" s="279">
        <v>38617</v>
      </c>
      <c r="AC197" s="274" t="s">
        <v>2802</v>
      </c>
      <c r="AF197" s="275">
        <v>300</v>
      </c>
      <c r="AG197" s="275">
        <v>0</v>
      </c>
      <c r="AJ197" s="274" t="s">
        <v>2690</v>
      </c>
      <c r="AK197" s="274" t="s">
        <v>2691</v>
      </c>
      <c r="AL197" s="274">
        <v>0</v>
      </c>
      <c r="AM197" s="275">
        <v>2352</v>
      </c>
      <c r="AO197" s="274" t="s">
        <v>47</v>
      </c>
      <c r="AP197" s="274" t="s">
        <v>1968</v>
      </c>
      <c r="AQ197" s="275">
        <v>0</v>
      </c>
      <c r="AR197" s="275">
        <v>0</v>
      </c>
      <c r="AS197" s="274" t="s">
        <v>1968</v>
      </c>
      <c r="AW197" s="277">
        <v>55.779249999999998</v>
      </c>
      <c r="AZ197" s="274" t="s">
        <v>2668</v>
      </c>
      <c r="BA197" s="274" t="s">
        <v>2669</v>
      </c>
      <c r="BD197" s="274" t="s">
        <v>2725</v>
      </c>
      <c r="BE197" s="274" t="s">
        <v>2685</v>
      </c>
      <c r="BF197" s="274" t="s">
        <v>2672</v>
      </c>
      <c r="BH197" s="274" t="s">
        <v>1968</v>
      </c>
      <c r="BL197" s="277">
        <v>120.976733</v>
      </c>
      <c r="BW197" s="274">
        <v>68575</v>
      </c>
      <c r="BX197" s="274" t="s">
        <v>3251</v>
      </c>
      <c r="BY197" s="274" t="s">
        <v>1968</v>
      </c>
      <c r="BZ197" s="274" t="s">
        <v>2878</v>
      </c>
      <c r="CA197" s="274">
        <v>14901269</v>
      </c>
      <c r="CC197" s="274" t="s">
        <v>1968</v>
      </c>
      <c r="CE197" s="274" t="s">
        <v>1968</v>
      </c>
      <c r="CG197" s="274" t="s">
        <v>1968</v>
      </c>
      <c r="CI197" s="274" t="s">
        <v>1968</v>
      </c>
      <c r="CN197" s="274">
        <v>1</v>
      </c>
      <c r="CO197" s="274" t="s">
        <v>1968</v>
      </c>
      <c r="CQ197" s="274" t="s">
        <v>1968</v>
      </c>
      <c r="CT197" s="275">
        <v>15</v>
      </c>
      <c r="CU197" s="274" t="s">
        <v>1968</v>
      </c>
      <c r="CV197" s="275">
        <v>0</v>
      </c>
      <c r="CW197" s="274" t="s">
        <v>2714</v>
      </c>
      <c r="CY197" s="274" t="s">
        <v>2801</v>
      </c>
      <c r="CZ197" s="274">
        <v>626895</v>
      </c>
      <c r="DA197" s="274">
        <v>6183364</v>
      </c>
      <c r="DB197" s="274" t="s">
        <v>2666</v>
      </c>
      <c r="DC197" s="275">
        <v>100</v>
      </c>
      <c r="DF197" s="274" t="s">
        <v>1968</v>
      </c>
      <c r="DG197" s="274">
        <v>10721</v>
      </c>
      <c r="DH197" s="274" t="s">
        <v>2880</v>
      </c>
      <c r="DI197" s="274">
        <v>0</v>
      </c>
      <c r="DJ197" s="274" t="s">
        <v>2677</v>
      </c>
      <c r="DK197" s="279">
        <v>39394</v>
      </c>
      <c r="DL197" s="279">
        <v>39497</v>
      </c>
      <c r="DM197" s="274" t="s">
        <v>2979</v>
      </c>
      <c r="DN197" s="274" t="s">
        <v>2860</v>
      </c>
      <c r="DO197" s="274" t="s">
        <v>2689</v>
      </c>
      <c r="DP197" s="274" t="s">
        <v>2733</v>
      </c>
      <c r="DQ197" s="274" t="s">
        <v>2734</v>
      </c>
      <c r="DR197" s="278">
        <v>5</v>
      </c>
    </row>
    <row r="198" spans="1:122" x14ac:dyDescent="0.25">
      <c r="A198" s="283">
        <v>98359</v>
      </c>
      <c r="B198" s="274">
        <v>93493</v>
      </c>
      <c r="C198" s="274" t="s">
        <v>1395</v>
      </c>
      <c r="D198" s="279">
        <v>39557</v>
      </c>
      <c r="E198" s="274" t="s">
        <v>2801</v>
      </c>
      <c r="F198" s="274" t="s">
        <v>2663</v>
      </c>
      <c r="G198" s="274">
        <v>99241</v>
      </c>
      <c r="H198" s="274">
        <v>98359</v>
      </c>
      <c r="I198" s="274">
        <v>0</v>
      </c>
      <c r="J198" s="274" t="s">
        <v>2074</v>
      </c>
      <c r="K198" s="275">
        <v>0</v>
      </c>
      <c r="L198" s="274">
        <v>8253</v>
      </c>
      <c r="M198" s="274" t="s">
        <v>1506</v>
      </c>
      <c r="N198" s="275">
        <v>0</v>
      </c>
      <c r="P198" s="274" t="s">
        <v>1969</v>
      </c>
      <c r="Q198" s="274" t="s">
        <v>3252</v>
      </c>
      <c r="S198" s="279">
        <v>39583</v>
      </c>
      <c r="AC198" s="274" t="s">
        <v>3070</v>
      </c>
      <c r="AE198" s="279">
        <v>40217</v>
      </c>
      <c r="AF198" s="275">
        <v>158</v>
      </c>
      <c r="AG198" s="275">
        <v>1.5</v>
      </c>
      <c r="AH198" s="274" t="s">
        <v>1734</v>
      </c>
      <c r="AJ198" s="274" t="s">
        <v>3071</v>
      </c>
      <c r="AK198" s="274" t="s">
        <v>3072</v>
      </c>
      <c r="AL198" s="274">
        <v>0</v>
      </c>
      <c r="AM198" s="275">
        <v>2322</v>
      </c>
      <c r="AO198" s="274" t="s">
        <v>1735</v>
      </c>
      <c r="AP198" s="274" t="s">
        <v>1968</v>
      </c>
      <c r="AQ198" s="275">
        <v>0</v>
      </c>
      <c r="AR198" s="275">
        <v>0</v>
      </c>
      <c r="AS198" s="274" t="s">
        <v>1969</v>
      </c>
      <c r="AW198" s="277">
        <v>55.848733000000003</v>
      </c>
      <c r="AZ198" s="274" t="s">
        <v>2668</v>
      </c>
      <c r="BA198" s="274" t="s">
        <v>2669</v>
      </c>
      <c r="BB198" s="274" t="s">
        <v>3253</v>
      </c>
      <c r="BD198" s="274" t="s">
        <v>2692</v>
      </c>
      <c r="BE198" s="274" t="s">
        <v>2736</v>
      </c>
      <c r="BF198" s="274" t="s">
        <v>2763</v>
      </c>
      <c r="BH198" s="274" t="s">
        <v>1969</v>
      </c>
      <c r="BI198" s="274" t="s">
        <v>2803</v>
      </c>
      <c r="BL198" s="277">
        <v>120.73868299999999</v>
      </c>
      <c r="BN198" s="274" t="s">
        <v>2933</v>
      </c>
      <c r="BW198" s="274">
        <v>77690</v>
      </c>
      <c r="BX198" s="274" t="s">
        <v>3254</v>
      </c>
      <c r="BY198" s="274" t="s">
        <v>1968</v>
      </c>
      <c r="BZ198" s="274" t="s">
        <v>3075</v>
      </c>
      <c r="CA198" s="274">
        <v>14518333</v>
      </c>
      <c r="CB198" s="274" t="s">
        <v>3070</v>
      </c>
      <c r="CC198" s="274" t="s">
        <v>1968</v>
      </c>
      <c r="CE198" s="274" t="s">
        <v>1968</v>
      </c>
      <c r="CF198" s="274" t="s">
        <v>2706</v>
      </c>
      <c r="CG198" s="274" t="s">
        <v>1968</v>
      </c>
      <c r="CI198" s="274" t="s">
        <v>1969</v>
      </c>
      <c r="CN198" s="274">
        <v>4</v>
      </c>
      <c r="CO198" s="274" t="s">
        <v>1968</v>
      </c>
      <c r="CP198" s="274" t="s">
        <v>2696</v>
      </c>
      <c r="CS198" s="274" t="s">
        <v>3255</v>
      </c>
      <c r="CT198" s="275">
        <v>30</v>
      </c>
      <c r="CU198" s="274" t="s">
        <v>1969</v>
      </c>
      <c r="CV198" s="275">
        <v>1</v>
      </c>
      <c r="CW198" s="274" t="s">
        <v>2688</v>
      </c>
      <c r="CY198" s="274" t="s">
        <v>2801</v>
      </c>
      <c r="CZ198" s="274">
        <v>641570</v>
      </c>
      <c r="DA198" s="274">
        <v>6191558</v>
      </c>
      <c r="DB198" s="274" t="s">
        <v>2666</v>
      </c>
      <c r="DC198" s="275">
        <v>120.6</v>
      </c>
      <c r="DG198" s="274">
        <v>22015</v>
      </c>
      <c r="DH198" s="274" t="s">
        <v>2880</v>
      </c>
      <c r="DI198" s="274">
        <v>0</v>
      </c>
      <c r="DJ198" s="274" t="s">
        <v>2677</v>
      </c>
      <c r="DK198" s="279">
        <v>40217</v>
      </c>
      <c r="DL198" s="279">
        <v>41349</v>
      </c>
      <c r="DM198" s="274" t="s">
        <v>3256</v>
      </c>
      <c r="DN198" s="274" t="s">
        <v>2860</v>
      </c>
      <c r="DO198" s="274" t="s">
        <v>2689</v>
      </c>
      <c r="DP198" s="274" t="s">
        <v>2733</v>
      </c>
      <c r="DQ198" s="274" t="s">
        <v>2734</v>
      </c>
      <c r="DR198" s="278">
        <v>75</v>
      </c>
    </row>
    <row r="199" spans="1:122" x14ac:dyDescent="0.25">
      <c r="A199" s="283">
        <v>101790</v>
      </c>
      <c r="B199" s="274">
        <v>96622</v>
      </c>
      <c r="C199" s="274" t="s">
        <v>1395</v>
      </c>
      <c r="D199" s="279">
        <v>36347</v>
      </c>
      <c r="E199" s="274" t="s">
        <v>2709</v>
      </c>
      <c r="F199" s="274" t="s">
        <v>2663</v>
      </c>
      <c r="G199" s="274">
        <v>102672</v>
      </c>
      <c r="H199" s="274">
        <v>101790</v>
      </c>
      <c r="I199" s="274">
        <v>0</v>
      </c>
      <c r="K199" s="275">
        <v>0</v>
      </c>
      <c r="L199" s="274">
        <v>11741</v>
      </c>
      <c r="M199" s="274" t="s">
        <v>1748</v>
      </c>
      <c r="N199" s="275">
        <v>0</v>
      </c>
      <c r="P199" s="274" t="s">
        <v>1968</v>
      </c>
      <c r="S199" s="279">
        <v>36347</v>
      </c>
      <c r="AC199" s="274" t="s">
        <v>2802</v>
      </c>
      <c r="AE199" s="279">
        <v>40241</v>
      </c>
      <c r="AF199" s="275">
        <v>300</v>
      </c>
      <c r="AG199" s="275">
        <v>0</v>
      </c>
      <c r="AH199" s="274" t="s">
        <v>1749</v>
      </c>
      <c r="AJ199" s="274" t="s">
        <v>2690</v>
      </c>
      <c r="AK199" s="274" t="s">
        <v>2691</v>
      </c>
      <c r="AL199" s="274">
        <v>0</v>
      </c>
      <c r="AM199" s="275">
        <v>0</v>
      </c>
      <c r="AO199" s="274" t="s">
        <v>1750</v>
      </c>
      <c r="AP199" s="274" t="s">
        <v>1968</v>
      </c>
      <c r="AQ199" s="275">
        <v>0</v>
      </c>
      <c r="AR199" s="275">
        <v>0</v>
      </c>
      <c r="AS199" s="274" t="s">
        <v>1968</v>
      </c>
      <c r="AW199" s="277">
        <v>0</v>
      </c>
      <c r="AZ199" s="274" t="s">
        <v>2668</v>
      </c>
      <c r="BA199" s="274" t="s">
        <v>2669</v>
      </c>
      <c r="BD199" s="274" t="s">
        <v>2692</v>
      </c>
      <c r="BE199" s="274" t="s">
        <v>2759</v>
      </c>
      <c r="BF199" s="274" t="s">
        <v>2763</v>
      </c>
      <c r="BH199" s="274" t="s">
        <v>1968</v>
      </c>
      <c r="BL199" s="277">
        <v>0</v>
      </c>
      <c r="BW199" s="274">
        <v>81120</v>
      </c>
      <c r="BX199" s="274" t="s">
        <v>3257</v>
      </c>
      <c r="BY199" s="274" t="s">
        <v>1968</v>
      </c>
      <c r="BZ199" s="274" t="s">
        <v>2857</v>
      </c>
      <c r="CA199" s="274">
        <v>14511827</v>
      </c>
      <c r="CC199" s="274" t="s">
        <v>1968</v>
      </c>
      <c r="CE199" s="274" t="s">
        <v>1968</v>
      </c>
      <c r="CG199" s="274" t="s">
        <v>1968</v>
      </c>
      <c r="CI199" s="274" t="s">
        <v>1968</v>
      </c>
      <c r="CN199" s="274">
        <v>0</v>
      </c>
      <c r="CO199" s="274" t="s">
        <v>1968</v>
      </c>
      <c r="CP199" s="274" t="s">
        <v>2713</v>
      </c>
      <c r="CT199" s="275">
        <v>0</v>
      </c>
      <c r="CU199" s="274" t="s">
        <v>1968</v>
      </c>
      <c r="CV199" s="275">
        <v>0</v>
      </c>
      <c r="CW199" s="274" t="s">
        <v>2714</v>
      </c>
      <c r="CY199" s="274" t="s">
        <v>2709</v>
      </c>
      <c r="CZ199" s="274">
        <v>640368</v>
      </c>
      <c r="DA199" s="274">
        <v>6187783</v>
      </c>
      <c r="DB199" s="274" t="s">
        <v>2666</v>
      </c>
      <c r="DC199" s="275">
        <v>150</v>
      </c>
      <c r="DG199" s="274">
        <v>0</v>
      </c>
      <c r="DH199" s="274" t="s">
        <v>3258</v>
      </c>
      <c r="DI199" s="274">
        <v>0</v>
      </c>
      <c r="DJ199" s="274" t="s">
        <v>2677</v>
      </c>
      <c r="DK199" s="279">
        <v>40241</v>
      </c>
      <c r="DL199" s="279">
        <v>40557</v>
      </c>
      <c r="DN199" s="274" t="s">
        <v>2860</v>
      </c>
      <c r="DO199" s="274" t="s">
        <v>2689</v>
      </c>
      <c r="DP199" s="274" t="s">
        <v>2733</v>
      </c>
      <c r="DQ199" s="274" t="s">
        <v>2734</v>
      </c>
      <c r="DR199" s="278">
        <v>4</v>
      </c>
    </row>
    <row r="200" spans="1:122" x14ac:dyDescent="0.25">
      <c r="A200" s="283">
        <v>102546</v>
      </c>
      <c r="B200" s="274">
        <v>98993</v>
      </c>
      <c r="C200" s="274" t="s">
        <v>1393</v>
      </c>
      <c r="E200" s="274" t="s">
        <v>2923</v>
      </c>
      <c r="F200" s="274" t="s">
        <v>2663</v>
      </c>
      <c r="G200" s="274">
        <v>103428</v>
      </c>
      <c r="H200" s="274">
        <v>102546</v>
      </c>
      <c r="I200" s="274">
        <v>0</v>
      </c>
      <c r="K200" s="275">
        <v>0</v>
      </c>
      <c r="L200" s="274">
        <v>8261</v>
      </c>
      <c r="M200" s="274" t="s">
        <v>1605</v>
      </c>
      <c r="N200" s="275">
        <v>0</v>
      </c>
      <c r="P200" s="274" t="s">
        <v>1968</v>
      </c>
      <c r="AC200" s="274" t="s">
        <v>2924</v>
      </c>
      <c r="AE200" s="279">
        <v>40519</v>
      </c>
      <c r="AF200" s="275">
        <v>0</v>
      </c>
      <c r="AG200" s="275">
        <v>0</v>
      </c>
      <c r="AL200" s="274">
        <v>0</v>
      </c>
      <c r="AM200" s="275">
        <v>0</v>
      </c>
      <c r="AO200" s="274" t="s">
        <v>1792</v>
      </c>
      <c r="AP200" s="274" t="s">
        <v>1968</v>
      </c>
      <c r="AQ200" s="275">
        <v>0</v>
      </c>
      <c r="AR200" s="275">
        <v>0</v>
      </c>
      <c r="AS200" s="274" t="s">
        <v>1968</v>
      </c>
      <c r="AW200" s="277">
        <v>0</v>
      </c>
      <c r="AZ200" s="274" t="s">
        <v>2668</v>
      </c>
      <c r="BA200" s="274" t="s">
        <v>2669</v>
      </c>
      <c r="BD200" s="274" t="s">
        <v>2692</v>
      </c>
      <c r="BE200" s="274" t="s">
        <v>2829</v>
      </c>
      <c r="BF200" s="274" t="s">
        <v>2763</v>
      </c>
      <c r="BH200" s="274" t="s">
        <v>1968</v>
      </c>
      <c r="BL200" s="277">
        <v>0</v>
      </c>
      <c r="BW200" s="274">
        <v>81902</v>
      </c>
      <c r="BX200" s="274" t="s">
        <v>3259</v>
      </c>
      <c r="BY200" s="274" t="s">
        <v>1968</v>
      </c>
      <c r="BZ200" s="274" t="s">
        <v>2857</v>
      </c>
      <c r="CA200" s="274">
        <v>0</v>
      </c>
      <c r="CC200" s="274" t="s">
        <v>1968</v>
      </c>
      <c r="CE200" s="274" t="s">
        <v>1968</v>
      </c>
      <c r="CG200" s="274" t="s">
        <v>1968</v>
      </c>
      <c r="CI200" s="274" t="s">
        <v>1968</v>
      </c>
      <c r="CN200" s="274">
        <v>0</v>
      </c>
      <c r="CO200" s="274" t="s">
        <v>1968</v>
      </c>
      <c r="CP200" s="274" t="s">
        <v>2696</v>
      </c>
      <c r="CT200" s="275">
        <v>0</v>
      </c>
      <c r="CU200" s="274" t="s">
        <v>1968</v>
      </c>
      <c r="CV200" s="275">
        <v>0</v>
      </c>
      <c r="CY200" s="274" t="s">
        <v>2923</v>
      </c>
      <c r="CZ200" s="274">
        <v>640260</v>
      </c>
      <c r="DA200" s="274">
        <v>6194686</v>
      </c>
      <c r="DB200" s="274" t="s">
        <v>2666</v>
      </c>
      <c r="DC200" s="275">
        <v>0</v>
      </c>
      <c r="DG200" s="274">
        <v>0</v>
      </c>
      <c r="DH200" s="274" t="s">
        <v>3260</v>
      </c>
      <c r="DI200" s="274">
        <v>0</v>
      </c>
      <c r="DJ200" s="274" t="s">
        <v>2664</v>
      </c>
      <c r="DK200" s="279">
        <v>40519</v>
      </c>
      <c r="DL200" s="279">
        <v>40526</v>
      </c>
      <c r="DN200" s="274" t="s">
        <v>2860</v>
      </c>
      <c r="DO200" s="274" t="s">
        <v>2689</v>
      </c>
      <c r="DR200" s="278">
        <v>0</v>
      </c>
    </row>
    <row r="201" spans="1:122" x14ac:dyDescent="0.25">
      <c r="A201" s="283">
        <v>102553</v>
      </c>
      <c r="B201" s="274">
        <v>99000</v>
      </c>
      <c r="C201" s="274" t="s">
        <v>1395</v>
      </c>
      <c r="D201" s="279">
        <v>34241</v>
      </c>
      <c r="E201" s="274" t="s">
        <v>2801</v>
      </c>
      <c r="F201" s="274" t="s">
        <v>2663</v>
      </c>
      <c r="G201" s="274">
        <v>103435</v>
      </c>
      <c r="H201" s="274">
        <v>102553</v>
      </c>
      <c r="I201" s="274">
        <v>0</v>
      </c>
      <c r="K201" s="275">
        <v>0</v>
      </c>
      <c r="L201" s="274">
        <v>11555</v>
      </c>
      <c r="M201" s="274" t="s">
        <v>1793</v>
      </c>
      <c r="N201" s="275">
        <v>40</v>
      </c>
      <c r="P201" s="274" t="s">
        <v>1969</v>
      </c>
      <c r="Q201" s="274" t="s">
        <v>3261</v>
      </c>
      <c r="S201" s="279">
        <v>34241</v>
      </c>
      <c r="AC201" s="274" t="s">
        <v>2924</v>
      </c>
      <c r="AE201" s="279">
        <v>40519</v>
      </c>
      <c r="AF201" s="275">
        <v>115</v>
      </c>
      <c r="AG201" s="275">
        <v>0</v>
      </c>
      <c r="AJ201" s="274" t="s">
        <v>2682</v>
      </c>
      <c r="AK201" s="274" t="s">
        <v>2683</v>
      </c>
      <c r="AL201" s="274">
        <v>0</v>
      </c>
      <c r="AM201" s="275">
        <v>0</v>
      </c>
      <c r="AO201" s="274" t="s">
        <v>1794</v>
      </c>
      <c r="AP201" s="274" t="s">
        <v>1968</v>
      </c>
      <c r="AQ201" s="275">
        <v>0</v>
      </c>
      <c r="AR201" s="275">
        <v>0</v>
      </c>
      <c r="AS201" s="274" t="s">
        <v>1968</v>
      </c>
      <c r="AW201" s="277">
        <v>0</v>
      </c>
      <c r="AZ201" s="274" t="s">
        <v>2668</v>
      </c>
      <c r="BA201" s="274" t="s">
        <v>2669</v>
      </c>
      <c r="BD201" s="274" t="s">
        <v>2700</v>
      </c>
      <c r="BE201" s="274" t="s">
        <v>2781</v>
      </c>
      <c r="BF201" s="274" t="s">
        <v>2702</v>
      </c>
      <c r="BH201" s="274" t="s">
        <v>1968</v>
      </c>
      <c r="BL201" s="277">
        <v>0</v>
      </c>
      <c r="BN201" s="274" t="s">
        <v>2933</v>
      </c>
      <c r="BW201" s="274">
        <v>81909</v>
      </c>
      <c r="BX201" s="274" t="s">
        <v>3262</v>
      </c>
      <c r="BY201" s="274" t="s">
        <v>1968</v>
      </c>
      <c r="BZ201" s="274" t="s">
        <v>2857</v>
      </c>
      <c r="CA201" s="274">
        <v>15969282</v>
      </c>
      <c r="CC201" s="274" t="s">
        <v>1968</v>
      </c>
      <c r="CE201" s="274" t="s">
        <v>1968</v>
      </c>
      <c r="CF201" s="274" t="s">
        <v>2739</v>
      </c>
      <c r="CG201" s="274" t="s">
        <v>1968</v>
      </c>
      <c r="CI201" s="274" t="s">
        <v>1968</v>
      </c>
      <c r="CN201" s="274">
        <v>1</v>
      </c>
      <c r="CO201" s="274" t="s">
        <v>1968</v>
      </c>
      <c r="CP201" s="274" t="s">
        <v>2675</v>
      </c>
      <c r="CS201" s="274" t="s">
        <v>3263</v>
      </c>
      <c r="CT201" s="275">
        <v>0</v>
      </c>
      <c r="CU201" s="274" t="s">
        <v>1968</v>
      </c>
      <c r="CV201" s="275">
        <v>0</v>
      </c>
      <c r="CW201" s="274" t="s">
        <v>2714</v>
      </c>
      <c r="CY201" s="274" t="s">
        <v>2801</v>
      </c>
      <c r="CZ201" s="274">
        <v>678177</v>
      </c>
      <c r="DA201" s="274">
        <v>6211445</v>
      </c>
      <c r="DB201" s="274" t="s">
        <v>2666</v>
      </c>
      <c r="DC201" s="275">
        <v>32</v>
      </c>
      <c r="DG201" s="274">
        <v>0</v>
      </c>
      <c r="DH201" s="274" t="s">
        <v>3264</v>
      </c>
      <c r="DI201" s="274">
        <v>0</v>
      </c>
      <c r="DJ201" s="274" t="s">
        <v>2677</v>
      </c>
      <c r="DK201" s="279">
        <v>40519</v>
      </c>
      <c r="DL201" s="279">
        <v>41389</v>
      </c>
      <c r="DN201" s="274" t="s">
        <v>2860</v>
      </c>
      <c r="DO201" s="274" t="s">
        <v>2689</v>
      </c>
      <c r="DP201" s="274" t="s">
        <v>2733</v>
      </c>
      <c r="DQ201" s="274" t="s">
        <v>2734</v>
      </c>
      <c r="DR201" s="278">
        <v>4</v>
      </c>
    </row>
    <row r="202" spans="1:122" ht="30" x14ac:dyDescent="0.25">
      <c r="A202" s="283">
        <v>103008</v>
      </c>
      <c r="B202" s="274">
        <v>99183</v>
      </c>
      <c r="C202" s="274" t="s">
        <v>1395</v>
      </c>
      <c r="E202" s="274" t="s">
        <v>2709</v>
      </c>
      <c r="F202" s="274" t="s">
        <v>2663</v>
      </c>
      <c r="G202" s="274">
        <v>103890</v>
      </c>
      <c r="H202" s="274">
        <v>103008</v>
      </c>
      <c r="I202" s="274">
        <v>0</v>
      </c>
      <c r="K202" s="275">
        <v>0</v>
      </c>
      <c r="L202" s="274">
        <v>8234</v>
      </c>
      <c r="M202" s="274" t="s">
        <v>1438</v>
      </c>
      <c r="N202" s="275">
        <v>0</v>
      </c>
      <c r="P202" s="274" t="s">
        <v>1968</v>
      </c>
      <c r="AC202" s="274" t="s">
        <v>2899</v>
      </c>
      <c r="AE202" s="279">
        <v>40547</v>
      </c>
      <c r="AF202" s="275">
        <v>0</v>
      </c>
      <c r="AG202" s="275">
        <v>0</v>
      </c>
      <c r="AL202" s="274">
        <v>0</v>
      </c>
      <c r="AM202" s="275">
        <v>0</v>
      </c>
      <c r="AO202" s="280" t="s">
        <v>1867</v>
      </c>
      <c r="AP202" s="274" t="s">
        <v>1968</v>
      </c>
      <c r="AQ202" s="275">
        <v>0</v>
      </c>
      <c r="AR202" s="275">
        <v>0</v>
      </c>
      <c r="AS202" s="274" t="s">
        <v>1968</v>
      </c>
      <c r="AW202" s="277">
        <v>0</v>
      </c>
      <c r="AZ202" s="274" t="s">
        <v>2668</v>
      </c>
      <c r="BA202" s="274" t="s">
        <v>2669</v>
      </c>
      <c r="BC202" s="274" t="s">
        <v>2666</v>
      </c>
      <c r="BD202" s="274" t="s">
        <v>2728</v>
      </c>
      <c r="BE202" s="274" t="s">
        <v>2807</v>
      </c>
      <c r="BF202" s="274" t="s">
        <v>2763</v>
      </c>
      <c r="BH202" s="274" t="s">
        <v>1968</v>
      </c>
      <c r="BL202" s="277">
        <v>0</v>
      </c>
      <c r="BM202" s="274" t="s">
        <v>2905</v>
      </c>
      <c r="BW202" s="274">
        <v>82366</v>
      </c>
      <c r="BX202" s="274" t="s">
        <v>3265</v>
      </c>
      <c r="BY202" s="274" t="s">
        <v>1968</v>
      </c>
      <c r="BZ202" s="274" t="s">
        <v>2857</v>
      </c>
      <c r="CA202" s="274">
        <v>0</v>
      </c>
      <c r="CC202" s="274" t="s">
        <v>1968</v>
      </c>
      <c r="CE202" s="274" t="s">
        <v>1968</v>
      </c>
      <c r="CG202" s="274" t="s">
        <v>1968</v>
      </c>
      <c r="CI202" s="274" t="s">
        <v>1968</v>
      </c>
      <c r="CN202" s="274">
        <v>0</v>
      </c>
      <c r="CO202" s="274" t="s">
        <v>1968</v>
      </c>
      <c r="CP202" s="274" t="s">
        <v>2836</v>
      </c>
      <c r="CS202" s="274" t="s">
        <v>3266</v>
      </c>
      <c r="CT202" s="275">
        <v>0</v>
      </c>
      <c r="CU202" s="274" t="s">
        <v>1968</v>
      </c>
      <c r="CV202" s="275">
        <v>0</v>
      </c>
      <c r="CY202" s="274" t="s">
        <v>2709</v>
      </c>
      <c r="CZ202" s="274">
        <v>635006</v>
      </c>
      <c r="DA202" s="274">
        <v>6191340</v>
      </c>
      <c r="DB202" s="274" t="s">
        <v>2666</v>
      </c>
      <c r="DC202" s="275">
        <v>10</v>
      </c>
      <c r="DG202" s="274">
        <v>0</v>
      </c>
      <c r="DH202" s="274" t="s">
        <v>3267</v>
      </c>
      <c r="DI202" s="274">
        <v>0</v>
      </c>
      <c r="DJ202" s="274" t="s">
        <v>2677</v>
      </c>
      <c r="DK202" s="279">
        <v>40547</v>
      </c>
      <c r="DL202" s="279">
        <v>41277</v>
      </c>
      <c r="DN202" s="274" t="s">
        <v>2860</v>
      </c>
      <c r="DO202" s="274" t="s">
        <v>2689</v>
      </c>
      <c r="DR202" s="278">
        <v>0</v>
      </c>
    </row>
    <row r="203" spans="1:122" x14ac:dyDescent="0.25">
      <c r="A203" s="283">
        <v>102505</v>
      </c>
      <c r="B203" s="274">
        <v>99229</v>
      </c>
      <c r="C203" s="274" t="s">
        <v>1389</v>
      </c>
      <c r="D203" s="279">
        <v>36940</v>
      </c>
      <c r="E203" s="274" t="s">
        <v>2843</v>
      </c>
      <c r="F203" s="274" t="s">
        <v>2663</v>
      </c>
      <c r="G203" s="274">
        <v>103387</v>
      </c>
      <c r="H203" s="274">
        <v>102505</v>
      </c>
      <c r="I203" s="274">
        <v>0</v>
      </c>
      <c r="K203" s="275">
        <v>0</v>
      </c>
      <c r="L203" s="274">
        <v>11713</v>
      </c>
      <c r="M203" s="274" t="s">
        <v>1767</v>
      </c>
      <c r="N203" s="275">
        <v>0</v>
      </c>
      <c r="P203" s="274" t="s">
        <v>1968</v>
      </c>
      <c r="S203" s="279">
        <v>36940</v>
      </c>
      <c r="AC203" s="274" t="s">
        <v>2946</v>
      </c>
      <c r="AE203" s="279">
        <v>40519</v>
      </c>
      <c r="AF203" s="275">
        <v>116</v>
      </c>
      <c r="AG203" s="275">
        <v>0</v>
      </c>
      <c r="AJ203" s="274" t="s">
        <v>2682</v>
      </c>
      <c r="AK203" s="274" t="s">
        <v>2683</v>
      </c>
      <c r="AL203" s="274">
        <v>0</v>
      </c>
      <c r="AM203" s="275">
        <v>0</v>
      </c>
      <c r="AO203" s="274" t="s">
        <v>1768</v>
      </c>
      <c r="AP203" s="274" t="s">
        <v>1968</v>
      </c>
      <c r="AQ203" s="275">
        <v>0</v>
      </c>
      <c r="AR203" s="275">
        <v>0</v>
      </c>
      <c r="AS203" s="274" t="s">
        <v>1968</v>
      </c>
      <c r="AW203" s="277">
        <v>0</v>
      </c>
      <c r="AZ203" s="274" t="s">
        <v>2668</v>
      </c>
      <c r="BA203" s="274" t="s">
        <v>2669</v>
      </c>
      <c r="BD203" s="274" t="s">
        <v>2700</v>
      </c>
      <c r="BE203" s="274" t="s">
        <v>2781</v>
      </c>
      <c r="BF203" s="274" t="s">
        <v>2720</v>
      </c>
      <c r="BH203" s="274" t="s">
        <v>1968</v>
      </c>
      <c r="BL203" s="277">
        <v>0</v>
      </c>
      <c r="BW203" s="274">
        <v>81861</v>
      </c>
      <c r="BX203" s="274" t="s">
        <v>3268</v>
      </c>
      <c r="BY203" s="274" t="s">
        <v>1968</v>
      </c>
      <c r="BZ203" s="274" t="s">
        <v>2857</v>
      </c>
      <c r="CA203" s="274">
        <v>14461943</v>
      </c>
      <c r="CC203" s="274" t="s">
        <v>1968</v>
      </c>
      <c r="CE203" s="274" t="s">
        <v>1968</v>
      </c>
      <c r="CG203" s="274" t="s">
        <v>1968</v>
      </c>
      <c r="CI203" s="274" t="s">
        <v>1968</v>
      </c>
      <c r="CN203" s="274">
        <v>0</v>
      </c>
      <c r="CO203" s="274" t="s">
        <v>1968</v>
      </c>
      <c r="CT203" s="275">
        <v>0</v>
      </c>
      <c r="CU203" s="274" t="s">
        <v>1968</v>
      </c>
      <c r="CV203" s="275">
        <v>0</v>
      </c>
      <c r="CW203" s="274" t="s">
        <v>2688</v>
      </c>
      <c r="CY203" s="274" t="s">
        <v>2843</v>
      </c>
      <c r="CZ203" s="274">
        <v>679870</v>
      </c>
      <c r="DA203" s="274">
        <v>6174008</v>
      </c>
      <c r="DB203" s="274" t="s">
        <v>2666</v>
      </c>
      <c r="DC203" s="275">
        <v>75</v>
      </c>
      <c r="DG203" s="274">
        <v>0</v>
      </c>
      <c r="DH203" s="274" t="s">
        <v>3269</v>
      </c>
      <c r="DI203" s="274">
        <v>0</v>
      </c>
      <c r="DJ203" s="274" t="s">
        <v>3083</v>
      </c>
      <c r="DK203" s="279">
        <v>40519</v>
      </c>
      <c r="DL203" s="279">
        <v>40554</v>
      </c>
      <c r="DN203" s="274" t="s">
        <v>2860</v>
      </c>
      <c r="DO203" s="274" t="s">
        <v>2689</v>
      </c>
      <c r="DP203" s="274" t="s">
        <v>2679</v>
      </c>
      <c r="DQ203" s="274" t="s">
        <v>2680</v>
      </c>
      <c r="DR203" s="278">
        <v>5</v>
      </c>
    </row>
    <row r="204" spans="1:122" ht="30" x14ac:dyDescent="0.25">
      <c r="A204" s="283">
        <v>102536</v>
      </c>
      <c r="B204" s="274">
        <v>99336</v>
      </c>
      <c r="D204" s="279">
        <v>34060</v>
      </c>
      <c r="E204" s="274" t="s">
        <v>2709</v>
      </c>
      <c r="F204" s="274" t="s">
        <v>2663</v>
      </c>
      <c r="G204" s="274">
        <v>103418</v>
      </c>
      <c r="H204" s="274">
        <v>102536</v>
      </c>
      <c r="I204" s="274">
        <v>0</v>
      </c>
      <c r="K204" s="275">
        <v>0</v>
      </c>
      <c r="L204" s="274">
        <v>11575</v>
      </c>
      <c r="M204" s="274" t="s">
        <v>1785</v>
      </c>
      <c r="N204" s="275">
        <v>0</v>
      </c>
      <c r="P204" s="274" t="s">
        <v>1968</v>
      </c>
      <c r="S204" s="279">
        <v>34060</v>
      </c>
      <c r="AC204" s="274" t="s">
        <v>2924</v>
      </c>
      <c r="AE204" s="279">
        <v>40519</v>
      </c>
      <c r="AF204" s="275">
        <v>0</v>
      </c>
      <c r="AG204" s="275">
        <v>0</v>
      </c>
      <c r="AL204" s="274">
        <v>0</v>
      </c>
      <c r="AM204" s="275">
        <v>0</v>
      </c>
      <c r="AO204" s="274" t="s">
        <v>1786</v>
      </c>
      <c r="AP204" s="274" t="s">
        <v>1968</v>
      </c>
      <c r="AQ204" s="275">
        <v>0</v>
      </c>
      <c r="AR204" s="275">
        <v>0</v>
      </c>
      <c r="AS204" s="274" t="s">
        <v>1968</v>
      </c>
      <c r="AW204" s="277">
        <v>0</v>
      </c>
      <c r="AZ204" s="274" t="s">
        <v>2668</v>
      </c>
      <c r="BA204" s="274" t="s">
        <v>2669</v>
      </c>
      <c r="BD204" s="274" t="s">
        <v>2692</v>
      </c>
      <c r="BE204" s="274" t="s">
        <v>2829</v>
      </c>
      <c r="BF204" s="274" t="s">
        <v>2763</v>
      </c>
      <c r="BH204" s="274" t="s">
        <v>1968</v>
      </c>
      <c r="BL204" s="277">
        <v>0</v>
      </c>
      <c r="BW204" s="274">
        <v>81892</v>
      </c>
      <c r="BX204" s="274" t="s">
        <v>2927</v>
      </c>
      <c r="BY204" s="274" t="s">
        <v>1968</v>
      </c>
      <c r="BZ204" s="274" t="s">
        <v>2857</v>
      </c>
      <c r="CA204" s="274">
        <v>0</v>
      </c>
      <c r="CC204" s="274" t="s">
        <v>1968</v>
      </c>
      <c r="CE204" s="274" t="s">
        <v>1968</v>
      </c>
      <c r="CG204" s="274" t="s">
        <v>1968</v>
      </c>
      <c r="CI204" s="274" t="s">
        <v>1968</v>
      </c>
      <c r="CN204" s="274">
        <v>0</v>
      </c>
      <c r="CO204" s="274" t="s">
        <v>1968</v>
      </c>
      <c r="CP204" s="274" t="s">
        <v>3270</v>
      </c>
      <c r="CT204" s="275">
        <v>0</v>
      </c>
      <c r="CU204" s="274" t="s">
        <v>1968</v>
      </c>
      <c r="CV204" s="275">
        <v>0</v>
      </c>
      <c r="CW204" s="274" t="s">
        <v>2714</v>
      </c>
      <c r="CY204" s="274" t="s">
        <v>2709</v>
      </c>
      <c r="CZ204" s="274">
        <v>640930</v>
      </c>
      <c r="DA204" s="274">
        <v>6195020</v>
      </c>
      <c r="DB204" s="274" t="s">
        <v>2666</v>
      </c>
      <c r="DC204" s="275">
        <v>0</v>
      </c>
      <c r="DG204" s="274">
        <v>0</v>
      </c>
      <c r="DH204" s="280" t="s">
        <v>3271</v>
      </c>
      <c r="DI204" s="274">
        <v>0</v>
      </c>
      <c r="DK204" s="279">
        <v>40519</v>
      </c>
      <c r="DL204" s="279">
        <v>40526</v>
      </c>
      <c r="DN204" s="274" t="s">
        <v>2860</v>
      </c>
      <c r="DO204" s="274" t="s">
        <v>2689</v>
      </c>
      <c r="DR204" s="278">
        <v>0</v>
      </c>
    </row>
    <row r="205" spans="1:122" ht="30" x14ac:dyDescent="0.25">
      <c r="A205" s="283">
        <v>102538</v>
      </c>
      <c r="B205" s="274">
        <v>99337</v>
      </c>
      <c r="C205" s="274" t="s">
        <v>1393</v>
      </c>
      <c r="E205" s="274" t="s">
        <v>2709</v>
      </c>
      <c r="F205" s="274" t="s">
        <v>2663</v>
      </c>
      <c r="G205" s="274">
        <v>103420</v>
      </c>
      <c r="H205" s="274">
        <v>102538</v>
      </c>
      <c r="I205" s="274">
        <v>0</v>
      </c>
      <c r="K205" s="275">
        <v>0</v>
      </c>
      <c r="L205" s="274">
        <v>11577</v>
      </c>
      <c r="M205" s="274" t="s">
        <v>1789</v>
      </c>
      <c r="N205" s="275">
        <v>148</v>
      </c>
      <c r="P205" s="274" t="s">
        <v>1968</v>
      </c>
      <c r="AC205" s="274" t="s">
        <v>2924</v>
      </c>
      <c r="AE205" s="279">
        <v>40519</v>
      </c>
      <c r="AF205" s="275">
        <v>0</v>
      </c>
      <c r="AG205" s="275">
        <v>0</v>
      </c>
      <c r="AL205" s="274">
        <v>0</v>
      </c>
      <c r="AM205" s="275">
        <v>2210</v>
      </c>
      <c r="AO205" s="274" t="s">
        <v>1790</v>
      </c>
      <c r="AP205" s="274" t="s">
        <v>1968</v>
      </c>
      <c r="AQ205" s="275">
        <v>0</v>
      </c>
      <c r="AR205" s="275">
        <v>0</v>
      </c>
      <c r="AS205" s="274" t="s">
        <v>1968</v>
      </c>
      <c r="AW205" s="277">
        <v>0</v>
      </c>
      <c r="AZ205" s="274" t="s">
        <v>2668</v>
      </c>
      <c r="BA205" s="274" t="s">
        <v>2669</v>
      </c>
      <c r="BD205" s="274" t="s">
        <v>2700</v>
      </c>
      <c r="BE205" s="274" t="s">
        <v>2701</v>
      </c>
      <c r="BF205" s="274" t="s">
        <v>2763</v>
      </c>
      <c r="BH205" s="274" t="s">
        <v>1968</v>
      </c>
      <c r="BL205" s="277">
        <v>0</v>
      </c>
      <c r="BW205" s="274">
        <v>81894</v>
      </c>
      <c r="BX205" s="274" t="s">
        <v>2927</v>
      </c>
      <c r="BY205" s="274" t="s">
        <v>1968</v>
      </c>
      <c r="BZ205" s="274" t="s">
        <v>2857</v>
      </c>
      <c r="CA205" s="274">
        <v>0</v>
      </c>
      <c r="CC205" s="274" t="s">
        <v>1968</v>
      </c>
      <c r="CE205" s="274" t="s">
        <v>1968</v>
      </c>
      <c r="CG205" s="274" t="s">
        <v>1968</v>
      </c>
      <c r="CI205" s="274" t="s">
        <v>1968</v>
      </c>
      <c r="CN205" s="274">
        <v>0</v>
      </c>
      <c r="CO205" s="274" t="s">
        <v>1968</v>
      </c>
      <c r="CP205" s="274" t="s">
        <v>3272</v>
      </c>
      <c r="CT205" s="275">
        <v>0</v>
      </c>
      <c r="CU205" s="274" t="s">
        <v>1968</v>
      </c>
      <c r="CV205" s="275">
        <v>0</v>
      </c>
      <c r="CW205" s="274" t="s">
        <v>2714</v>
      </c>
      <c r="CY205" s="274" t="s">
        <v>2709</v>
      </c>
      <c r="CZ205" s="274">
        <v>678900</v>
      </c>
      <c r="DA205" s="274">
        <v>6191600</v>
      </c>
      <c r="DB205" s="274" t="s">
        <v>2666</v>
      </c>
      <c r="DC205" s="275">
        <v>0</v>
      </c>
      <c r="DG205" s="274">
        <v>0</v>
      </c>
      <c r="DH205" s="280" t="s">
        <v>3273</v>
      </c>
      <c r="DI205" s="274">
        <v>0</v>
      </c>
      <c r="DJ205" s="274" t="s">
        <v>2664</v>
      </c>
      <c r="DK205" s="279">
        <v>40519</v>
      </c>
      <c r="DL205" s="279">
        <v>40526</v>
      </c>
      <c r="DN205" s="274" t="s">
        <v>2860</v>
      </c>
      <c r="DO205" s="274" t="s">
        <v>2689</v>
      </c>
      <c r="DR205" s="278">
        <v>0</v>
      </c>
    </row>
    <row r="206" spans="1:122" x14ac:dyDescent="0.25">
      <c r="A206" s="283">
        <v>102757</v>
      </c>
      <c r="B206" s="274">
        <v>99649</v>
      </c>
      <c r="C206" s="274" t="s">
        <v>1395</v>
      </c>
      <c r="D206" s="279">
        <v>35404</v>
      </c>
      <c r="E206" s="274" t="s">
        <v>2709</v>
      </c>
      <c r="F206" s="274" t="s">
        <v>2663</v>
      </c>
      <c r="G206" s="274">
        <v>103639</v>
      </c>
      <c r="H206" s="274">
        <v>102757</v>
      </c>
      <c r="I206" s="274">
        <v>0</v>
      </c>
      <c r="J206" s="274" t="s">
        <v>2074</v>
      </c>
      <c r="K206" s="275">
        <v>0</v>
      </c>
      <c r="L206" s="274">
        <v>8163</v>
      </c>
      <c r="M206" s="274" t="s">
        <v>1446</v>
      </c>
      <c r="N206" s="275">
        <v>0</v>
      </c>
      <c r="P206" s="274" t="s">
        <v>1968</v>
      </c>
      <c r="S206" s="279">
        <v>35404</v>
      </c>
      <c r="AC206" s="274" t="s">
        <v>2957</v>
      </c>
      <c r="AE206" s="279">
        <v>40522</v>
      </c>
      <c r="AF206" s="275">
        <v>198</v>
      </c>
      <c r="AG206" s="275">
        <v>0</v>
      </c>
      <c r="AL206" s="274">
        <v>0</v>
      </c>
      <c r="AM206" s="275">
        <v>0</v>
      </c>
      <c r="AO206" s="274" t="s">
        <v>1839</v>
      </c>
      <c r="AP206" s="274" t="s">
        <v>1968</v>
      </c>
      <c r="AQ206" s="275">
        <v>0</v>
      </c>
      <c r="AR206" s="275">
        <v>0</v>
      </c>
      <c r="AS206" s="274" t="s">
        <v>1968</v>
      </c>
      <c r="AW206" s="277">
        <v>0</v>
      </c>
      <c r="AZ206" s="274" t="s">
        <v>2668</v>
      </c>
      <c r="BA206" s="274" t="s">
        <v>2669</v>
      </c>
      <c r="BD206" s="274" t="s">
        <v>2692</v>
      </c>
      <c r="BE206" s="274" t="s">
        <v>2953</v>
      </c>
      <c r="BF206" s="274" t="s">
        <v>2672</v>
      </c>
      <c r="BH206" s="274" t="s">
        <v>1969</v>
      </c>
      <c r="BI206" s="274" t="s">
        <v>2803</v>
      </c>
      <c r="BL206" s="277">
        <v>0</v>
      </c>
      <c r="BW206" s="274">
        <v>82113</v>
      </c>
      <c r="BX206" s="274" t="s">
        <v>3274</v>
      </c>
      <c r="BY206" s="274" t="s">
        <v>1968</v>
      </c>
      <c r="BZ206" s="274" t="s">
        <v>2857</v>
      </c>
      <c r="CA206" s="274">
        <v>12482684</v>
      </c>
      <c r="CC206" s="274" t="s">
        <v>1968</v>
      </c>
      <c r="CE206" s="274" t="s">
        <v>1968</v>
      </c>
      <c r="CG206" s="274" t="s">
        <v>1968</v>
      </c>
      <c r="CI206" s="274" t="s">
        <v>1968</v>
      </c>
      <c r="CN206" s="274">
        <v>0</v>
      </c>
      <c r="CO206" s="274" t="s">
        <v>1968</v>
      </c>
      <c r="CT206" s="275">
        <v>0</v>
      </c>
      <c r="CU206" s="274" t="s">
        <v>1969</v>
      </c>
      <c r="CV206" s="275">
        <v>0</v>
      </c>
      <c r="CW206" s="274" t="s">
        <v>2714</v>
      </c>
      <c r="CY206" s="274" t="s">
        <v>2709</v>
      </c>
      <c r="CZ206" s="274">
        <v>644783</v>
      </c>
      <c r="DA206" s="274">
        <v>6184080</v>
      </c>
      <c r="DB206" s="274" t="s">
        <v>2666</v>
      </c>
      <c r="DC206" s="275">
        <v>0</v>
      </c>
      <c r="DG206" s="274">
        <v>0</v>
      </c>
      <c r="DH206" s="274" t="s">
        <v>3275</v>
      </c>
      <c r="DI206" s="274">
        <v>0</v>
      </c>
      <c r="DJ206" s="274" t="s">
        <v>2677</v>
      </c>
      <c r="DK206" s="279">
        <v>40522</v>
      </c>
      <c r="DL206" s="279">
        <v>40547</v>
      </c>
      <c r="DN206" s="274" t="s">
        <v>2860</v>
      </c>
      <c r="DO206" s="274" t="s">
        <v>2689</v>
      </c>
      <c r="DR206" s="278">
        <v>0</v>
      </c>
    </row>
    <row r="207" spans="1:122" x14ac:dyDescent="0.25">
      <c r="A207" s="283">
        <v>107647</v>
      </c>
      <c r="B207" s="274">
        <v>99740</v>
      </c>
      <c r="E207" s="274" t="s">
        <v>2801</v>
      </c>
      <c r="F207" s="274" t="s">
        <v>2663</v>
      </c>
      <c r="G207" s="274">
        <v>108530</v>
      </c>
      <c r="H207" s="274">
        <v>107647</v>
      </c>
      <c r="I207" s="274">
        <v>0</v>
      </c>
      <c r="K207" s="275">
        <v>0</v>
      </c>
      <c r="L207" s="274">
        <v>8181</v>
      </c>
      <c r="M207" s="274" t="s">
        <v>1643</v>
      </c>
      <c r="N207" s="275">
        <v>0</v>
      </c>
      <c r="P207" s="274" t="s">
        <v>1969</v>
      </c>
      <c r="Q207" s="274" t="s">
        <v>3276</v>
      </c>
      <c r="AE207" s="279">
        <v>41343</v>
      </c>
      <c r="AF207" s="275">
        <v>0</v>
      </c>
      <c r="AG207" s="275">
        <v>0</v>
      </c>
      <c r="AI207" s="274" t="s">
        <v>3277</v>
      </c>
      <c r="AL207" s="274">
        <v>0</v>
      </c>
      <c r="AM207" s="275">
        <v>2770</v>
      </c>
      <c r="AO207" s="274" t="s">
        <v>2961</v>
      </c>
      <c r="AP207" s="274" t="s">
        <v>1968</v>
      </c>
      <c r="AQ207" s="275">
        <v>0</v>
      </c>
      <c r="AR207" s="275">
        <v>0</v>
      </c>
      <c r="AS207" s="274" t="s">
        <v>1968</v>
      </c>
      <c r="AW207" s="277">
        <v>0</v>
      </c>
      <c r="AZ207" s="274" t="s">
        <v>2668</v>
      </c>
      <c r="BA207" s="274" t="s">
        <v>2669</v>
      </c>
      <c r="BC207" s="274" t="s">
        <v>3217</v>
      </c>
      <c r="BD207" s="274" t="s">
        <v>2736</v>
      </c>
      <c r="BE207" s="274" t="s">
        <v>2752</v>
      </c>
      <c r="BF207" s="274" t="s">
        <v>2720</v>
      </c>
      <c r="BH207" s="274" t="s">
        <v>1968</v>
      </c>
      <c r="BL207" s="277">
        <v>0</v>
      </c>
      <c r="BM207" s="274" t="s">
        <v>2843</v>
      </c>
      <c r="BN207" s="274" t="s">
        <v>2933</v>
      </c>
      <c r="BW207" s="274">
        <v>87078</v>
      </c>
      <c r="BX207" s="274" t="s">
        <v>3278</v>
      </c>
      <c r="BY207" s="274" t="s">
        <v>1968</v>
      </c>
      <c r="CA207" s="274">
        <v>8171041</v>
      </c>
      <c r="CC207" s="274" t="s">
        <v>1968</v>
      </c>
      <c r="CE207" s="274" t="s">
        <v>1968</v>
      </c>
      <c r="CG207" s="274" t="s">
        <v>1968</v>
      </c>
      <c r="CI207" s="274" t="s">
        <v>1968</v>
      </c>
      <c r="CN207" s="274">
        <v>0</v>
      </c>
      <c r="CO207" s="274" t="s">
        <v>1968</v>
      </c>
      <c r="CP207" s="274" t="s">
        <v>2675</v>
      </c>
      <c r="CS207" s="274" t="s">
        <v>3279</v>
      </c>
      <c r="CT207" s="275">
        <v>0</v>
      </c>
      <c r="CU207" s="274" t="s">
        <v>1968</v>
      </c>
      <c r="CV207" s="275">
        <v>0</v>
      </c>
      <c r="CY207" s="274" t="s">
        <v>2801</v>
      </c>
      <c r="CZ207" s="274">
        <v>675439</v>
      </c>
      <c r="DA207" s="274">
        <v>6176470</v>
      </c>
      <c r="DB207" s="274" t="s">
        <v>2666</v>
      </c>
      <c r="DC207" s="275">
        <v>8</v>
      </c>
      <c r="DG207" s="274">
        <v>0</v>
      </c>
      <c r="DI207" s="274">
        <v>0</v>
      </c>
      <c r="DK207" s="279">
        <v>41343</v>
      </c>
      <c r="DL207" s="279">
        <v>41389</v>
      </c>
      <c r="DN207" s="274" t="s">
        <v>2689</v>
      </c>
      <c r="DO207" s="274" t="s">
        <v>2689</v>
      </c>
      <c r="DR207" s="278">
        <v>0</v>
      </c>
    </row>
    <row r="208" spans="1:122" x14ac:dyDescent="0.25">
      <c r="A208" s="283">
        <v>107690</v>
      </c>
      <c r="B208" s="274">
        <v>99772</v>
      </c>
      <c r="E208" s="274" t="s">
        <v>2801</v>
      </c>
      <c r="F208" s="274" t="s">
        <v>2663</v>
      </c>
      <c r="G208" s="274">
        <v>108573</v>
      </c>
      <c r="H208" s="274">
        <v>107690</v>
      </c>
      <c r="I208" s="274">
        <v>0</v>
      </c>
      <c r="K208" s="275">
        <v>0</v>
      </c>
      <c r="L208" s="274">
        <v>0</v>
      </c>
      <c r="N208" s="275">
        <v>0</v>
      </c>
      <c r="P208" s="274" t="s">
        <v>1969</v>
      </c>
      <c r="Q208" s="274" t="s">
        <v>3280</v>
      </c>
      <c r="AE208" s="279">
        <v>41352</v>
      </c>
      <c r="AF208" s="275">
        <v>90</v>
      </c>
      <c r="AG208" s="275">
        <v>0</v>
      </c>
      <c r="AL208" s="274">
        <v>0</v>
      </c>
      <c r="AM208" s="275">
        <v>2543</v>
      </c>
      <c r="AO208" s="274" t="s">
        <v>3281</v>
      </c>
      <c r="AP208" s="274" t="s">
        <v>1968</v>
      </c>
      <c r="AQ208" s="275">
        <v>0</v>
      </c>
      <c r="AR208" s="275">
        <v>0</v>
      </c>
      <c r="AS208" s="274" t="s">
        <v>1968</v>
      </c>
      <c r="AW208" s="277">
        <v>0</v>
      </c>
      <c r="AZ208" s="274" t="s">
        <v>2668</v>
      </c>
      <c r="BA208" s="274" t="s">
        <v>2669</v>
      </c>
      <c r="BB208" s="274" t="s">
        <v>3114</v>
      </c>
      <c r="BD208" s="274" t="s">
        <v>2781</v>
      </c>
      <c r="BE208" s="274" t="s">
        <v>2719</v>
      </c>
      <c r="BF208" s="274" t="s">
        <v>2774</v>
      </c>
      <c r="BH208" s="274" t="s">
        <v>1968</v>
      </c>
      <c r="BL208" s="277">
        <v>0</v>
      </c>
      <c r="BN208" s="274" t="s">
        <v>2933</v>
      </c>
      <c r="BW208" s="274">
        <v>87112</v>
      </c>
      <c r="BX208" s="274" t="s">
        <v>3115</v>
      </c>
      <c r="BY208" s="274" t="s">
        <v>1968</v>
      </c>
      <c r="CA208" s="274">
        <v>23344440</v>
      </c>
      <c r="CC208" s="274" t="s">
        <v>1968</v>
      </c>
      <c r="CE208" s="274" t="s">
        <v>1968</v>
      </c>
      <c r="CG208" s="274" t="s">
        <v>1968</v>
      </c>
      <c r="CI208" s="274" t="s">
        <v>1968</v>
      </c>
      <c r="CN208" s="274">
        <v>0</v>
      </c>
      <c r="CO208" s="274" t="s">
        <v>1968</v>
      </c>
      <c r="CS208" s="274" t="s">
        <v>3116</v>
      </c>
      <c r="CT208" s="275">
        <v>0</v>
      </c>
      <c r="CU208" s="274" t="s">
        <v>1968</v>
      </c>
      <c r="CV208" s="275">
        <v>0</v>
      </c>
      <c r="CY208" s="274" t="s">
        <v>2801</v>
      </c>
      <c r="CZ208" s="274">
        <v>655531</v>
      </c>
      <c r="DA208" s="274">
        <v>6206142</v>
      </c>
      <c r="DB208" s="274" t="s">
        <v>2666</v>
      </c>
      <c r="DC208" s="275">
        <v>54.7</v>
      </c>
      <c r="DG208" s="274">
        <v>0</v>
      </c>
      <c r="DI208" s="274">
        <v>0</v>
      </c>
      <c r="DK208" s="279">
        <v>41352</v>
      </c>
      <c r="DL208" s="279">
        <v>41389</v>
      </c>
      <c r="DN208" s="274" t="s">
        <v>2689</v>
      </c>
      <c r="DO208" s="274" t="s">
        <v>2689</v>
      </c>
      <c r="DR208" s="278">
        <v>0</v>
      </c>
    </row>
    <row r="209" spans="1:122" x14ac:dyDescent="0.25">
      <c r="A209" s="283">
        <v>107657</v>
      </c>
      <c r="B209" s="274">
        <v>100403</v>
      </c>
      <c r="E209" s="274" t="s">
        <v>2801</v>
      </c>
      <c r="F209" s="274" t="s">
        <v>2663</v>
      </c>
      <c r="G209" s="274">
        <v>108540</v>
      </c>
      <c r="H209" s="274">
        <v>107657</v>
      </c>
      <c r="I209" s="274">
        <v>0</v>
      </c>
      <c r="K209" s="275">
        <v>0</v>
      </c>
      <c r="L209" s="274">
        <v>0</v>
      </c>
      <c r="N209" s="275">
        <v>0</v>
      </c>
      <c r="P209" s="274" t="s">
        <v>1969</v>
      </c>
      <c r="Q209" s="274" t="s">
        <v>3282</v>
      </c>
      <c r="AE209" s="279">
        <v>41345</v>
      </c>
      <c r="AF209" s="275">
        <v>0</v>
      </c>
      <c r="AG209" s="275">
        <v>0</v>
      </c>
      <c r="AL209" s="274">
        <v>0</v>
      </c>
      <c r="AM209" s="275">
        <v>2458</v>
      </c>
      <c r="AO209" s="274" t="s">
        <v>2961</v>
      </c>
      <c r="AP209" s="274" t="s">
        <v>1968</v>
      </c>
      <c r="AQ209" s="275">
        <v>0</v>
      </c>
      <c r="AR209" s="275">
        <v>0</v>
      </c>
      <c r="AS209" s="274" t="s">
        <v>1969</v>
      </c>
      <c r="AW209" s="277">
        <v>0</v>
      </c>
      <c r="AZ209" s="274" t="s">
        <v>2668</v>
      </c>
      <c r="BA209" s="274" t="s">
        <v>2669</v>
      </c>
      <c r="BE209" s="274" t="s">
        <v>2782</v>
      </c>
      <c r="BF209" s="274" t="s">
        <v>2685</v>
      </c>
      <c r="BH209" s="274" t="s">
        <v>1968</v>
      </c>
      <c r="BL209" s="277">
        <v>0</v>
      </c>
      <c r="BW209" s="274">
        <v>87086</v>
      </c>
      <c r="BX209" s="274" t="s">
        <v>3283</v>
      </c>
      <c r="BY209" s="274" t="s">
        <v>1968</v>
      </c>
      <c r="CA209" s="274">
        <v>12830739</v>
      </c>
      <c r="CC209" s="274" t="s">
        <v>1968</v>
      </c>
      <c r="CE209" s="274" t="s">
        <v>1968</v>
      </c>
      <c r="CF209" s="274" t="s">
        <v>2739</v>
      </c>
      <c r="CG209" s="274" t="s">
        <v>1968</v>
      </c>
      <c r="CI209" s="274" t="s">
        <v>1968</v>
      </c>
      <c r="CN209" s="274">
        <v>0</v>
      </c>
      <c r="CO209" s="274" t="s">
        <v>1968</v>
      </c>
      <c r="CP209" s="274" t="s">
        <v>2840</v>
      </c>
      <c r="CS209" s="274" t="s">
        <v>3284</v>
      </c>
      <c r="CT209" s="275">
        <v>0</v>
      </c>
      <c r="CU209" s="274" t="s">
        <v>1968</v>
      </c>
      <c r="CV209" s="275">
        <v>0</v>
      </c>
      <c r="CY209" s="274" t="s">
        <v>2801</v>
      </c>
      <c r="CZ209" s="274">
        <v>678404</v>
      </c>
      <c r="DA209" s="274">
        <v>6161891</v>
      </c>
      <c r="DB209" s="274" t="s">
        <v>2666</v>
      </c>
      <c r="DC209" s="275">
        <v>48</v>
      </c>
      <c r="DG209" s="274">
        <v>0</v>
      </c>
      <c r="DI209" s="274">
        <v>0</v>
      </c>
      <c r="DK209" s="279">
        <v>41345</v>
      </c>
      <c r="DL209" s="279">
        <v>41389</v>
      </c>
      <c r="DN209" s="274" t="s">
        <v>2689</v>
      </c>
      <c r="DO209" s="274" t="s">
        <v>2689</v>
      </c>
      <c r="DR209" s="278">
        <v>0</v>
      </c>
    </row>
    <row r="210" spans="1:122" x14ac:dyDescent="0.25">
      <c r="A210" s="283">
        <v>107693</v>
      </c>
      <c r="B210" s="274">
        <v>100449</v>
      </c>
      <c r="E210" s="274" t="s">
        <v>2801</v>
      </c>
      <c r="F210" s="274" t="s">
        <v>2663</v>
      </c>
      <c r="G210" s="274">
        <v>108576</v>
      </c>
      <c r="H210" s="274">
        <v>107693</v>
      </c>
      <c r="I210" s="274">
        <v>0</v>
      </c>
      <c r="K210" s="275">
        <v>0</v>
      </c>
      <c r="L210" s="274">
        <v>0</v>
      </c>
      <c r="N210" s="275">
        <v>0</v>
      </c>
      <c r="P210" s="274" t="s">
        <v>1969</v>
      </c>
      <c r="Q210" s="274" t="s">
        <v>3285</v>
      </c>
      <c r="AE210" s="279">
        <v>41352</v>
      </c>
      <c r="AF210" s="275">
        <v>0</v>
      </c>
      <c r="AG210" s="275">
        <v>0</v>
      </c>
      <c r="AL210" s="274">
        <v>0</v>
      </c>
      <c r="AM210" s="275">
        <v>2477</v>
      </c>
      <c r="AO210" s="274" t="s">
        <v>2961</v>
      </c>
      <c r="AP210" s="274" t="s">
        <v>1968</v>
      </c>
      <c r="AQ210" s="275">
        <v>0</v>
      </c>
      <c r="AR210" s="275">
        <v>0</v>
      </c>
      <c r="AS210" s="274" t="s">
        <v>1969</v>
      </c>
      <c r="AW210" s="277">
        <v>0</v>
      </c>
      <c r="AZ210" s="274" t="s">
        <v>2668</v>
      </c>
      <c r="BA210" s="274" t="s">
        <v>2669</v>
      </c>
      <c r="BD210" s="274" t="s">
        <v>2692</v>
      </c>
      <c r="BE210" s="274" t="s">
        <v>2759</v>
      </c>
      <c r="BF210" s="274" t="s">
        <v>2672</v>
      </c>
      <c r="BH210" s="274" t="s">
        <v>1968</v>
      </c>
      <c r="BL210" s="277">
        <v>0</v>
      </c>
      <c r="BN210" s="274" t="s">
        <v>2933</v>
      </c>
      <c r="BW210" s="274">
        <v>87113</v>
      </c>
      <c r="BX210" s="274" t="s">
        <v>3286</v>
      </c>
      <c r="BY210" s="274" t="s">
        <v>1968</v>
      </c>
      <c r="CA210" s="274">
        <v>14515351</v>
      </c>
      <c r="CC210" s="274" t="s">
        <v>1968</v>
      </c>
      <c r="CE210" s="274" t="s">
        <v>1968</v>
      </c>
      <c r="CF210" s="274" t="s">
        <v>2706</v>
      </c>
      <c r="CG210" s="274" t="s">
        <v>1968</v>
      </c>
      <c r="CI210" s="274" t="s">
        <v>1968</v>
      </c>
      <c r="CN210" s="274">
        <v>0</v>
      </c>
      <c r="CO210" s="274" t="s">
        <v>1968</v>
      </c>
      <c r="CP210" s="274" t="s">
        <v>2696</v>
      </c>
      <c r="CS210" s="274" t="s">
        <v>3287</v>
      </c>
      <c r="CT210" s="275">
        <v>0</v>
      </c>
      <c r="CU210" s="274" t="s">
        <v>1968</v>
      </c>
      <c r="CV210" s="275">
        <v>0</v>
      </c>
      <c r="CY210" s="274" t="s">
        <v>2801</v>
      </c>
      <c r="CZ210" s="274">
        <v>641867</v>
      </c>
      <c r="DA210" s="274">
        <v>6178771</v>
      </c>
      <c r="DB210" s="274" t="s">
        <v>2666</v>
      </c>
      <c r="DC210" s="275">
        <v>59.6</v>
      </c>
      <c r="DG210" s="274">
        <v>0</v>
      </c>
      <c r="DI210" s="274">
        <v>0</v>
      </c>
      <c r="DK210" s="279">
        <v>41352</v>
      </c>
      <c r="DL210" s="279">
        <v>41389</v>
      </c>
      <c r="DN210" s="274" t="s">
        <v>2689</v>
      </c>
      <c r="DO210" s="274" t="s">
        <v>2689</v>
      </c>
      <c r="DR210" s="278">
        <v>0</v>
      </c>
    </row>
    <row r="211" spans="1:122" x14ac:dyDescent="0.25">
      <c r="A211" s="283">
        <v>107635</v>
      </c>
      <c r="B211" s="274">
        <v>101586</v>
      </c>
      <c r="E211" s="274" t="s">
        <v>2801</v>
      </c>
      <c r="F211" s="274" t="s">
        <v>2663</v>
      </c>
      <c r="G211" s="274">
        <v>108518</v>
      </c>
      <c r="H211" s="274">
        <v>107635</v>
      </c>
      <c r="I211" s="274">
        <v>0</v>
      </c>
      <c r="K211" s="275">
        <v>0</v>
      </c>
      <c r="L211" s="274">
        <v>8129</v>
      </c>
      <c r="M211" s="274" t="s">
        <v>1695</v>
      </c>
      <c r="N211" s="275">
        <v>0</v>
      </c>
      <c r="Q211" s="274" t="s">
        <v>3288</v>
      </c>
      <c r="AE211" s="279">
        <v>41341</v>
      </c>
      <c r="AF211" s="275">
        <v>0</v>
      </c>
      <c r="AG211" s="275">
        <v>0</v>
      </c>
      <c r="AL211" s="274">
        <v>0</v>
      </c>
      <c r="AM211" s="275">
        <v>0</v>
      </c>
      <c r="AO211" s="274" t="s">
        <v>3289</v>
      </c>
      <c r="AP211" s="274" t="s">
        <v>1968</v>
      </c>
      <c r="AQ211" s="275">
        <v>0</v>
      </c>
      <c r="AR211" s="275">
        <v>0</v>
      </c>
      <c r="AS211" s="274" t="s">
        <v>1968</v>
      </c>
      <c r="AW211" s="277">
        <v>0</v>
      </c>
      <c r="AZ211" s="274" t="s">
        <v>2668</v>
      </c>
      <c r="BA211" s="274" t="s">
        <v>2669</v>
      </c>
      <c r="BD211" s="274" t="s">
        <v>2725</v>
      </c>
      <c r="BE211" s="274" t="s">
        <v>2807</v>
      </c>
      <c r="BF211" s="274" t="s">
        <v>2672</v>
      </c>
      <c r="BH211" s="274" t="s">
        <v>1968</v>
      </c>
      <c r="BL211" s="277">
        <v>0</v>
      </c>
      <c r="BN211" s="274" t="s">
        <v>2933</v>
      </c>
      <c r="BW211" s="274">
        <v>87067</v>
      </c>
      <c r="BX211" s="274" t="s">
        <v>3290</v>
      </c>
      <c r="BY211" s="274" t="s">
        <v>1968</v>
      </c>
      <c r="CA211" s="274">
        <v>14889137</v>
      </c>
      <c r="CC211" s="274" t="s">
        <v>1968</v>
      </c>
      <c r="CE211" s="274" t="s">
        <v>1968</v>
      </c>
      <c r="CF211" s="274" t="s">
        <v>2722</v>
      </c>
      <c r="CG211" s="274" t="s">
        <v>1968</v>
      </c>
      <c r="CI211" s="274" t="s">
        <v>1968</v>
      </c>
      <c r="CN211" s="274">
        <v>0</v>
      </c>
      <c r="CO211" s="274" t="s">
        <v>1968</v>
      </c>
      <c r="CP211" s="274" t="s">
        <v>2675</v>
      </c>
      <c r="CS211" s="274" t="s">
        <v>3291</v>
      </c>
      <c r="CT211" s="275">
        <v>0</v>
      </c>
      <c r="CU211" s="274" t="s">
        <v>1968</v>
      </c>
      <c r="CV211" s="275">
        <v>0</v>
      </c>
      <c r="CY211" s="274" t="s">
        <v>2801</v>
      </c>
      <c r="CZ211" s="274">
        <v>627831</v>
      </c>
      <c r="DA211" s="274">
        <v>6180462</v>
      </c>
      <c r="DB211" s="274" t="s">
        <v>2666</v>
      </c>
      <c r="DC211" s="275">
        <v>0</v>
      </c>
      <c r="DG211" s="274">
        <v>0</v>
      </c>
      <c r="DH211" s="274" t="s">
        <v>3292</v>
      </c>
      <c r="DI211" s="274">
        <v>0</v>
      </c>
      <c r="DK211" s="279">
        <v>41341</v>
      </c>
      <c r="DL211" s="279">
        <v>41388</v>
      </c>
      <c r="DN211" s="274" t="s">
        <v>2689</v>
      </c>
      <c r="DO211" s="274" t="s">
        <v>2689</v>
      </c>
      <c r="DR211" s="278">
        <v>0</v>
      </c>
    </row>
    <row r="212" spans="1:122" x14ac:dyDescent="0.25">
      <c r="A212" s="283">
        <v>104708</v>
      </c>
      <c r="B212" s="274">
        <v>101617</v>
      </c>
      <c r="C212" s="274" t="s">
        <v>1718</v>
      </c>
      <c r="D212" s="279">
        <v>40873</v>
      </c>
      <c r="E212" s="274" t="s">
        <v>2801</v>
      </c>
      <c r="F212" s="274" t="s">
        <v>2663</v>
      </c>
      <c r="G212" s="274">
        <v>105590</v>
      </c>
      <c r="H212" s="274">
        <v>104708</v>
      </c>
      <c r="I212" s="274">
        <v>417</v>
      </c>
      <c r="J212" s="274" t="s">
        <v>1966</v>
      </c>
      <c r="K212" s="275">
        <v>0</v>
      </c>
      <c r="L212" s="274">
        <v>8230</v>
      </c>
      <c r="M212" s="274" t="s">
        <v>1462</v>
      </c>
      <c r="N212" s="275">
        <v>40</v>
      </c>
      <c r="Q212" s="274" t="s">
        <v>3293</v>
      </c>
      <c r="S212" s="279">
        <v>40873</v>
      </c>
      <c r="AC212" s="274" t="s">
        <v>2802</v>
      </c>
      <c r="AE212" s="279">
        <v>40896</v>
      </c>
      <c r="AF212" s="275">
        <v>80</v>
      </c>
      <c r="AG212" s="275">
        <v>1</v>
      </c>
      <c r="AI212" s="274" t="s">
        <v>2671</v>
      </c>
      <c r="AJ212" s="274" t="s">
        <v>2690</v>
      </c>
      <c r="AK212" s="274" t="s">
        <v>2691</v>
      </c>
      <c r="AL212" s="274">
        <v>0</v>
      </c>
      <c r="AM212" s="275">
        <v>0</v>
      </c>
      <c r="AP212" s="274" t="s">
        <v>1968</v>
      </c>
      <c r="AQ212" s="275">
        <v>0</v>
      </c>
      <c r="AR212" s="275">
        <v>0</v>
      </c>
      <c r="AS212" s="274" t="s">
        <v>1968</v>
      </c>
      <c r="AW212" s="277">
        <v>0</v>
      </c>
      <c r="AZ212" s="274" t="s">
        <v>2668</v>
      </c>
      <c r="BA212" s="274" t="s">
        <v>2669</v>
      </c>
      <c r="BH212" s="274" t="s">
        <v>1969</v>
      </c>
      <c r="BI212" s="274" t="s">
        <v>2803</v>
      </c>
      <c r="BL212" s="277">
        <v>0</v>
      </c>
      <c r="BO212" s="274" t="s">
        <v>2974</v>
      </c>
      <c r="BW212" s="274">
        <v>24442</v>
      </c>
      <c r="BX212" s="274" t="s">
        <v>2975</v>
      </c>
      <c r="BY212" s="274" t="s">
        <v>1969</v>
      </c>
      <c r="BZ212" s="274" t="s">
        <v>2878</v>
      </c>
      <c r="CA212" s="274">
        <v>0</v>
      </c>
      <c r="CC212" s="274" t="s">
        <v>1968</v>
      </c>
      <c r="CE212" s="274" t="s">
        <v>1968</v>
      </c>
      <c r="CG212" s="274" t="s">
        <v>1968</v>
      </c>
      <c r="CI212" s="274" t="s">
        <v>1968</v>
      </c>
      <c r="CN212" s="274">
        <v>3</v>
      </c>
      <c r="CO212" s="274" t="s">
        <v>1968</v>
      </c>
      <c r="CT212" s="275">
        <v>16</v>
      </c>
      <c r="CU212" s="274" t="s">
        <v>1969</v>
      </c>
      <c r="CV212" s="275">
        <v>0</v>
      </c>
      <c r="CW212" s="274" t="s">
        <v>2714</v>
      </c>
      <c r="CY212" s="274" t="s">
        <v>2801</v>
      </c>
      <c r="CZ212" s="274">
        <v>633334</v>
      </c>
      <c r="DA212" s="274">
        <v>6189581</v>
      </c>
      <c r="DB212" s="274" t="s">
        <v>2666</v>
      </c>
      <c r="DC212" s="275">
        <v>38</v>
      </c>
      <c r="DG212" s="274">
        <v>31674</v>
      </c>
      <c r="DH212" s="274" t="s">
        <v>3294</v>
      </c>
      <c r="DI212" s="274">
        <v>0</v>
      </c>
      <c r="DJ212" s="274" t="s">
        <v>2978</v>
      </c>
      <c r="DK212" s="279">
        <v>40896</v>
      </c>
      <c r="DL212" s="279">
        <v>41353</v>
      </c>
      <c r="DM212" s="274" t="s">
        <v>2979</v>
      </c>
      <c r="DN212" s="274" t="s">
        <v>2689</v>
      </c>
      <c r="DO212" s="274" t="s">
        <v>2689</v>
      </c>
      <c r="DP212" s="274" t="s">
        <v>2733</v>
      </c>
      <c r="DQ212" s="274" t="s">
        <v>2734</v>
      </c>
      <c r="DR212" s="278">
        <v>20</v>
      </c>
    </row>
    <row r="213" spans="1:122" x14ac:dyDescent="0.25">
      <c r="A213" s="283">
        <v>104709</v>
      </c>
      <c r="B213" s="274">
        <v>102349</v>
      </c>
      <c r="C213" s="274" t="s">
        <v>1718</v>
      </c>
      <c r="D213" s="279">
        <v>40875</v>
      </c>
      <c r="E213" s="274" t="s">
        <v>2801</v>
      </c>
      <c r="F213" s="274" t="s">
        <v>2663</v>
      </c>
      <c r="G213" s="274">
        <v>105591</v>
      </c>
      <c r="H213" s="274">
        <v>104709</v>
      </c>
      <c r="I213" s="274">
        <v>418</v>
      </c>
      <c r="K213" s="275">
        <v>0</v>
      </c>
      <c r="L213" s="274">
        <v>12064</v>
      </c>
      <c r="M213" s="274" t="s">
        <v>1873</v>
      </c>
      <c r="N213" s="275">
        <v>40</v>
      </c>
      <c r="Q213" s="274" t="s">
        <v>3295</v>
      </c>
      <c r="S213" s="279">
        <v>40876</v>
      </c>
      <c r="AC213" s="274" t="s">
        <v>2802</v>
      </c>
      <c r="AE213" s="279">
        <v>40897</v>
      </c>
      <c r="AF213" s="275">
        <v>300</v>
      </c>
      <c r="AG213" s="275">
        <v>1</v>
      </c>
      <c r="AI213" s="274" t="s">
        <v>2671</v>
      </c>
      <c r="AJ213" s="274" t="s">
        <v>2690</v>
      </c>
      <c r="AK213" s="274" t="s">
        <v>2691</v>
      </c>
      <c r="AL213" s="274">
        <v>0</v>
      </c>
      <c r="AM213" s="275">
        <v>0</v>
      </c>
      <c r="AO213" s="274" t="s">
        <v>1874</v>
      </c>
      <c r="AP213" s="274" t="s">
        <v>1968</v>
      </c>
      <c r="AQ213" s="275">
        <v>0</v>
      </c>
      <c r="AR213" s="275">
        <v>0</v>
      </c>
      <c r="AS213" s="274" t="s">
        <v>1969</v>
      </c>
      <c r="AW213" s="277">
        <v>0</v>
      </c>
      <c r="BH213" s="274" t="s">
        <v>1969</v>
      </c>
      <c r="BL213" s="277">
        <v>0</v>
      </c>
      <c r="BO213" s="274" t="s">
        <v>2974</v>
      </c>
      <c r="BW213" s="274">
        <v>24442</v>
      </c>
      <c r="BX213" s="274" t="s">
        <v>2975</v>
      </c>
      <c r="BY213" s="274" t="s">
        <v>1968</v>
      </c>
      <c r="BZ213" s="274" t="s">
        <v>2878</v>
      </c>
      <c r="CA213" s="274">
        <v>0</v>
      </c>
      <c r="CC213" s="274" t="s">
        <v>1968</v>
      </c>
      <c r="CE213" s="274" t="s">
        <v>1968</v>
      </c>
      <c r="CG213" s="274" t="s">
        <v>1968</v>
      </c>
      <c r="CI213" s="274" t="s">
        <v>1968</v>
      </c>
      <c r="CN213" s="274">
        <v>1</v>
      </c>
      <c r="CO213" s="274" t="s">
        <v>1968</v>
      </c>
      <c r="CP213" s="274" t="s">
        <v>2675</v>
      </c>
      <c r="CS213" s="274" t="s">
        <v>3296</v>
      </c>
      <c r="CT213" s="275">
        <v>18</v>
      </c>
      <c r="CU213" s="274" t="s">
        <v>1969</v>
      </c>
      <c r="CV213" s="275">
        <v>0</v>
      </c>
      <c r="CY213" s="274" t="s">
        <v>2801</v>
      </c>
      <c r="CZ213" s="274">
        <v>659177</v>
      </c>
      <c r="DA213" s="274">
        <v>6198989</v>
      </c>
      <c r="DB213" s="274" t="s">
        <v>2666</v>
      </c>
      <c r="DC213" s="275">
        <v>0</v>
      </c>
      <c r="DG213" s="274">
        <v>31676</v>
      </c>
      <c r="DH213" s="274" t="s">
        <v>3297</v>
      </c>
      <c r="DI213" s="274">
        <v>0</v>
      </c>
      <c r="DJ213" s="274" t="s">
        <v>2978</v>
      </c>
      <c r="DK213" s="279">
        <v>40897</v>
      </c>
      <c r="DL213" s="279">
        <v>41389</v>
      </c>
      <c r="DM213" s="274" t="s">
        <v>2979</v>
      </c>
      <c r="DN213" s="274" t="s">
        <v>2689</v>
      </c>
      <c r="DO213" s="274" t="s">
        <v>2689</v>
      </c>
      <c r="DP213" s="274" t="s">
        <v>2733</v>
      </c>
      <c r="DQ213" s="274" t="s">
        <v>2734</v>
      </c>
      <c r="DR213" s="278">
        <v>0.25</v>
      </c>
    </row>
    <row r="214" spans="1:122" x14ac:dyDescent="0.25">
      <c r="A214" s="283">
        <v>107671</v>
      </c>
      <c r="B214" s="274">
        <v>103463</v>
      </c>
      <c r="E214" s="274" t="s">
        <v>2801</v>
      </c>
      <c r="F214" s="274" t="s">
        <v>2663</v>
      </c>
      <c r="G214" s="274">
        <v>108554</v>
      </c>
      <c r="H214" s="274">
        <v>107671</v>
      </c>
      <c r="I214" s="274">
        <v>0</v>
      </c>
      <c r="K214" s="275">
        <v>0</v>
      </c>
      <c r="L214" s="274">
        <v>8301</v>
      </c>
      <c r="M214" s="274" t="s">
        <v>1685</v>
      </c>
      <c r="N214" s="275">
        <v>0</v>
      </c>
      <c r="P214" s="274" t="s">
        <v>1969</v>
      </c>
      <c r="Q214" s="274" t="s">
        <v>3298</v>
      </c>
      <c r="AE214" s="279">
        <v>41347</v>
      </c>
      <c r="AF214" s="275">
        <v>0</v>
      </c>
      <c r="AG214" s="275">
        <v>0</v>
      </c>
      <c r="AL214" s="274">
        <v>0</v>
      </c>
      <c r="AM214" s="275">
        <v>2326</v>
      </c>
      <c r="AO214" s="274" t="s">
        <v>3299</v>
      </c>
      <c r="AP214" s="274" t="s">
        <v>1968</v>
      </c>
      <c r="AQ214" s="275">
        <v>0</v>
      </c>
      <c r="AR214" s="275">
        <v>0</v>
      </c>
      <c r="AS214" s="274" t="s">
        <v>1969</v>
      </c>
      <c r="AW214" s="277">
        <v>0</v>
      </c>
      <c r="AZ214" s="274" t="s">
        <v>2668</v>
      </c>
      <c r="BA214" s="274" t="s">
        <v>2669</v>
      </c>
      <c r="BB214" s="274" t="s">
        <v>3300</v>
      </c>
      <c r="BD214" s="274" t="s">
        <v>2736</v>
      </c>
      <c r="BE214" s="274" t="s">
        <v>2904</v>
      </c>
      <c r="BF214" s="274" t="s">
        <v>2763</v>
      </c>
      <c r="BH214" s="274" t="s">
        <v>1968</v>
      </c>
      <c r="BL214" s="277">
        <v>0</v>
      </c>
      <c r="BM214" s="274" t="s">
        <v>3301</v>
      </c>
      <c r="BN214" s="274" t="s">
        <v>2933</v>
      </c>
      <c r="BW214" s="274">
        <v>87098</v>
      </c>
      <c r="BX214" s="274" t="s">
        <v>3302</v>
      </c>
      <c r="BY214" s="274" t="s">
        <v>1968</v>
      </c>
      <c r="CA214" s="274">
        <v>14400511</v>
      </c>
      <c r="CC214" s="274" t="s">
        <v>1968</v>
      </c>
      <c r="CE214" s="274" t="s">
        <v>1968</v>
      </c>
      <c r="CF214" s="274" t="s">
        <v>2739</v>
      </c>
      <c r="CG214" s="274" t="s">
        <v>1968</v>
      </c>
      <c r="CI214" s="274" t="s">
        <v>1968</v>
      </c>
      <c r="CN214" s="274">
        <v>0</v>
      </c>
      <c r="CO214" s="274" t="s">
        <v>1968</v>
      </c>
      <c r="CP214" s="274" t="s">
        <v>2809</v>
      </c>
      <c r="CS214" s="274" t="s">
        <v>3303</v>
      </c>
      <c r="CT214" s="275">
        <v>0</v>
      </c>
      <c r="CU214" s="274" t="s">
        <v>1968</v>
      </c>
      <c r="CV214" s="275">
        <v>0</v>
      </c>
      <c r="CY214" s="274" t="s">
        <v>2801</v>
      </c>
      <c r="CZ214" s="274">
        <v>673822</v>
      </c>
      <c r="DA214" s="274">
        <v>6197289</v>
      </c>
      <c r="DB214" s="274" t="s">
        <v>2666</v>
      </c>
      <c r="DC214" s="275">
        <v>16.399999999999999</v>
      </c>
      <c r="DG214" s="274">
        <v>0</v>
      </c>
      <c r="DI214" s="274">
        <v>0</v>
      </c>
      <c r="DK214" s="279">
        <v>41347</v>
      </c>
      <c r="DL214" s="279">
        <v>41389</v>
      </c>
      <c r="DN214" s="274" t="s">
        <v>2689</v>
      </c>
      <c r="DO214" s="274" t="s">
        <v>2689</v>
      </c>
      <c r="DR214" s="278">
        <v>0</v>
      </c>
    </row>
    <row r="215" spans="1:122" x14ac:dyDescent="0.25">
      <c r="A215" s="283">
        <v>60413</v>
      </c>
      <c r="B215" s="274">
        <v>4993</v>
      </c>
      <c r="C215" s="274" t="s">
        <v>1395</v>
      </c>
      <c r="D215" s="279">
        <v>34213</v>
      </c>
      <c r="E215" s="274" t="s">
        <v>3003</v>
      </c>
      <c r="F215" s="274" t="s">
        <v>2663</v>
      </c>
      <c r="G215" s="274">
        <v>61624</v>
      </c>
      <c r="H215" s="274">
        <v>60413</v>
      </c>
      <c r="I215" s="274">
        <v>0</v>
      </c>
      <c r="J215" s="274" t="s">
        <v>2074</v>
      </c>
      <c r="K215" s="275">
        <v>0</v>
      </c>
      <c r="L215" s="274">
        <v>8220</v>
      </c>
      <c r="M215" s="274" t="s">
        <v>1484</v>
      </c>
      <c r="N215" s="275">
        <v>0</v>
      </c>
      <c r="R215" s="274" t="s">
        <v>2664</v>
      </c>
      <c r="T215" s="274" t="s">
        <v>2665</v>
      </c>
      <c r="U215" s="274" t="s">
        <v>1967</v>
      </c>
      <c r="Z215" s="274" t="s">
        <v>2666</v>
      </c>
      <c r="AA215" s="274" t="s">
        <v>2666</v>
      </c>
      <c r="AB215" s="274" t="s">
        <v>2666</v>
      </c>
      <c r="AE215" s="279">
        <v>37846</v>
      </c>
      <c r="AF215" s="275">
        <v>160</v>
      </c>
      <c r="AG215" s="275">
        <v>0</v>
      </c>
      <c r="AI215" s="274" t="s">
        <v>2667</v>
      </c>
      <c r="AJ215" s="274" t="s">
        <v>2690</v>
      </c>
      <c r="AK215" s="274" t="s">
        <v>2691</v>
      </c>
      <c r="AL215" s="274">
        <v>0</v>
      </c>
      <c r="AM215" s="275">
        <v>0</v>
      </c>
      <c r="AO215" s="274" t="s">
        <v>1696</v>
      </c>
      <c r="AP215" s="274" t="s">
        <v>1968</v>
      </c>
      <c r="AQ215" s="275">
        <v>0</v>
      </c>
      <c r="AR215" s="275">
        <v>0</v>
      </c>
      <c r="AS215" s="274" t="s">
        <v>1968</v>
      </c>
      <c r="AW215" s="277">
        <v>0</v>
      </c>
      <c r="AZ215" s="274" t="s">
        <v>2668</v>
      </c>
      <c r="BA215" s="274" t="s">
        <v>2669</v>
      </c>
      <c r="BD215" s="274" t="s">
        <v>2725</v>
      </c>
      <c r="BE215" s="274" t="s">
        <v>2834</v>
      </c>
      <c r="BF215" s="274" t="s">
        <v>2763</v>
      </c>
      <c r="BG215" s="274" t="s">
        <v>2694</v>
      </c>
      <c r="BH215" s="274" t="s">
        <v>1968</v>
      </c>
      <c r="BL215" s="277">
        <v>0</v>
      </c>
      <c r="BQ215" s="274" t="s">
        <v>2666</v>
      </c>
      <c r="BR215" s="274" t="s">
        <v>2666</v>
      </c>
      <c r="BW215" s="274">
        <v>50886</v>
      </c>
      <c r="BX215" s="274" t="s">
        <v>3304</v>
      </c>
      <c r="BY215" s="274" t="s">
        <v>1968</v>
      </c>
      <c r="CA215" s="274">
        <v>7620322</v>
      </c>
      <c r="CC215" s="274" t="s">
        <v>1968</v>
      </c>
      <c r="CE215" s="274" t="s">
        <v>1968</v>
      </c>
      <c r="CG215" s="274" t="s">
        <v>1968</v>
      </c>
      <c r="CI215" s="274" t="s">
        <v>1968</v>
      </c>
      <c r="CN215" s="274">
        <v>4</v>
      </c>
      <c r="CO215" s="274" t="s">
        <v>1968</v>
      </c>
      <c r="CP215" s="274" t="s">
        <v>3305</v>
      </c>
      <c r="CS215" s="274" t="s">
        <v>3306</v>
      </c>
      <c r="CT215" s="275">
        <v>0</v>
      </c>
      <c r="CU215" s="274" t="s">
        <v>1968</v>
      </c>
      <c r="CV215" s="275">
        <v>0</v>
      </c>
      <c r="CY215" s="274" t="s">
        <v>3003</v>
      </c>
      <c r="CZ215" s="274">
        <v>626783</v>
      </c>
      <c r="DA215" s="274">
        <v>6188390</v>
      </c>
      <c r="DB215" s="274" t="s">
        <v>2666</v>
      </c>
      <c r="DC215" s="275">
        <v>40</v>
      </c>
      <c r="DG215" s="274">
        <v>0</v>
      </c>
      <c r="DI215" s="274">
        <v>0</v>
      </c>
      <c r="DJ215" s="274" t="s">
        <v>2677</v>
      </c>
      <c r="DK215" s="279">
        <v>37846</v>
      </c>
      <c r="DL215" s="279">
        <v>40794</v>
      </c>
      <c r="DN215" s="274" t="s">
        <v>2029</v>
      </c>
      <c r="DO215" s="274" t="s">
        <v>2689</v>
      </c>
      <c r="DP215" s="274" t="s">
        <v>2679</v>
      </c>
      <c r="DQ215" s="274" t="s">
        <v>2680</v>
      </c>
      <c r="DR215" s="278">
        <v>10</v>
      </c>
    </row>
    <row r="216" spans="1:122" x14ac:dyDescent="0.25">
      <c r="A216" s="283">
        <v>60041</v>
      </c>
      <c r="B216" s="274">
        <v>5678</v>
      </c>
      <c r="C216" s="274" t="s">
        <v>1395</v>
      </c>
      <c r="D216" s="279">
        <v>33767</v>
      </c>
      <c r="E216" s="274" t="s">
        <v>3003</v>
      </c>
      <c r="F216" s="274" t="s">
        <v>2663</v>
      </c>
      <c r="G216" s="274">
        <v>61485</v>
      </c>
      <c r="H216" s="274">
        <v>60041</v>
      </c>
      <c r="I216" s="274">
        <v>0</v>
      </c>
      <c r="J216" s="274" t="s">
        <v>2074</v>
      </c>
      <c r="K216" s="275">
        <v>0</v>
      </c>
      <c r="L216" s="274">
        <v>8178</v>
      </c>
      <c r="M216" s="274" t="s">
        <v>3307</v>
      </c>
      <c r="N216" s="275">
        <v>0</v>
      </c>
      <c r="R216" s="274" t="s">
        <v>2664</v>
      </c>
      <c r="T216" s="274" t="s">
        <v>2665</v>
      </c>
      <c r="U216" s="274" t="s">
        <v>1967</v>
      </c>
      <c r="Z216" s="274" t="s">
        <v>2666</v>
      </c>
      <c r="AA216" s="274" t="s">
        <v>2666</v>
      </c>
      <c r="AB216" s="274" t="s">
        <v>2666</v>
      </c>
      <c r="AE216" s="279">
        <v>37846</v>
      </c>
      <c r="AF216" s="275">
        <v>141</v>
      </c>
      <c r="AG216" s="275">
        <v>0</v>
      </c>
      <c r="AI216" s="274" t="s">
        <v>2667</v>
      </c>
      <c r="AJ216" s="274" t="s">
        <v>2812</v>
      </c>
      <c r="AK216" s="274" t="s">
        <v>2813</v>
      </c>
      <c r="AL216" s="274">
        <v>0</v>
      </c>
      <c r="AM216" s="275">
        <v>0</v>
      </c>
      <c r="AQ216" s="275">
        <v>0</v>
      </c>
      <c r="AR216" s="275">
        <v>0</v>
      </c>
      <c r="AW216" s="277">
        <v>0</v>
      </c>
      <c r="AZ216" s="274" t="s">
        <v>2668</v>
      </c>
      <c r="BA216" s="274" t="s">
        <v>2669</v>
      </c>
      <c r="BC216" s="274" t="s">
        <v>3308</v>
      </c>
      <c r="BD216" s="274" t="s">
        <v>2736</v>
      </c>
      <c r="BE216" s="274" t="s">
        <v>3014</v>
      </c>
      <c r="BF216" s="274" t="s">
        <v>2720</v>
      </c>
      <c r="BG216" s="274" t="s">
        <v>2730</v>
      </c>
      <c r="BL216" s="277">
        <v>0</v>
      </c>
      <c r="BM216" s="274" t="s">
        <v>2834</v>
      </c>
      <c r="BQ216" s="274" t="s">
        <v>2666</v>
      </c>
      <c r="BR216" s="274" t="s">
        <v>2666</v>
      </c>
      <c r="BW216" s="274">
        <v>22844</v>
      </c>
      <c r="BX216" s="274" t="s">
        <v>3309</v>
      </c>
      <c r="CA216" s="274">
        <v>0</v>
      </c>
      <c r="CE216" s="274" t="s">
        <v>1969</v>
      </c>
      <c r="CN216" s="274">
        <v>1</v>
      </c>
      <c r="CP216" s="274" t="s">
        <v>2675</v>
      </c>
      <c r="CT216" s="275">
        <v>0</v>
      </c>
      <c r="CV216" s="275">
        <v>0</v>
      </c>
      <c r="CW216" s="274" t="s">
        <v>2664</v>
      </c>
      <c r="CY216" s="274" t="s">
        <v>3003</v>
      </c>
      <c r="CZ216" s="274">
        <v>672317</v>
      </c>
      <c r="DA216" s="274">
        <v>6178094</v>
      </c>
      <c r="DC216" s="275">
        <v>0</v>
      </c>
      <c r="DG216" s="274">
        <v>0</v>
      </c>
      <c r="DI216" s="274">
        <v>0</v>
      </c>
      <c r="DJ216" s="274" t="s">
        <v>2677</v>
      </c>
      <c r="DK216" s="279">
        <v>37846</v>
      </c>
      <c r="DL216" s="279">
        <v>39577</v>
      </c>
      <c r="DN216" s="274" t="s">
        <v>2029</v>
      </c>
      <c r="DO216" s="274" t="s">
        <v>2678</v>
      </c>
      <c r="DP216" s="274" t="s">
        <v>2679</v>
      </c>
      <c r="DQ216" s="274" t="s">
        <v>2680</v>
      </c>
      <c r="DR216" s="278">
        <v>4</v>
      </c>
    </row>
    <row r="217" spans="1:122" ht="30" x14ac:dyDescent="0.25">
      <c r="A217" s="283">
        <v>21232</v>
      </c>
      <c r="B217" s="274">
        <v>10395</v>
      </c>
      <c r="C217" s="274" t="s">
        <v>1395</v>
      </c>
      <c r="D217" s="279">
        <v>24838</v>
      </c>
      <c r="E217" s="274" t="s">
        <v>2662</v>
      </c>
      <c r="F217" s="274" t="s">
        <v>2663</v>
      </c>
      <c r="G217" s="274">
        <v>50571</v>
      </c>
      <c r="H217" s="274">
        <v>21232</v>
      </c>
      <c r="I217" s="274">
        <v>0</v>
      </c>
      <c r="J217" s="274" t="s">
        <v>2074</v>
      </c>
      <c r="K217" s="275">
        <v>0</v>
      </c>
      <c r="L217" s="274">
        <v>8134</v>
      </c>
      <c r="M217" s="274" t="s">
        <v>1546</v>
      </c>
      <c r="N217" s="275">
        <v>0</v>
      </c>
      <c r="P217" s="274" t="s">
        <v>1969</v>
      </c>
      <c r="R217" s="274" t="s">
        <v>2664</v>
      </c>
      <c r="T217" s="274" t="s">
        <v>2665</v>
      </c>
      <c r="U217" s="274" t="s">
        <v>1967</v>
      </c>
      <c r="Z217" s="274" t="s">
        <v>2666</v>
      </c>
      <c r="AA217" s="274" t="s">
        <v>2666</v>
      </c>
      <c r="AB217" s="274" t="s">
        <v>2666</v>
      </c>
      <c r="AE217" s="279">
        <v>37846</v>
      </c>
      <c r="AF217" s="275">
        <v>250</v>
      </c>
      <c r="AG217" s="275">
        <v>0</v>
      </c>
      <c r="AI217" s="274" t="s">
        <v>2716</v>
      </c>
      <c r="AJ217" s="274" t="s">
        <v>2717</v>
      </c>
      <c r="AK217" s="274" t="s">
        <v>2718</v>
      </c>
      <c r="AL217" s="274">
        <v>0</v>
      </c>
      <c r="AM217" s="275">
        <v>0</v>
      </c>
      <c r="AO217" s="274" t="s">
        <v>1547</v>
      </c>
      <c r="AP217" s="274" t="s">
        <v>1968</v>
      </c>
      <c r="AQ217" s="275">
        <v>0</v>
      </c>
      <c r="AR217" s="275">
        <v>0</v>
      </c>
      <c r="AS217" s="274" t="s">
        <v>1968</v>
      </c>
      <c r="AW217" s="277">
        <v>0</v>
      </c>
      <c r="AZ217" s="274" t="s">
        <v>2668</v>
      </c>
      <c r="BA217" s="274" t="s">
        <v>2669</v>
      </c>
      <c r="BD217" s="274" t="s">
        <v>2728</v>
      </c>
      <c r="BE217" s="274" t="s">
        <v>2728</v>
      </c>
      <c r="BF217" s="274" t="s">
        <v>2672</v>
      </c>
      <c r="BG217" s="274" t="s">
        <v>2682</v>
      </c>
      <c r="BH217" s="274" t="s">
        <v>1968</v>
      </c>
      <c r="BL217" s="277">
        <v>0</v>
      </c>
      <c r="BQ217" s="274" t="s">
        <v>2666</v>
      </c>
      <c r="BR217" s="274" t="s">
        <v>2666</v>
      </c>
      <c r="BW217" s="274">
        <v>44311</v>
      </c>
      <c r="BX217" s="274" t="s">
        <v>2915</v>
      </c>
      <c r="BY217" s="274" t="s">
        <v>1968</v>
      </c>
      <c r="CA217" s="274">
        <v>0</v>
      </c>
      <c r="CC217" s="274" t="s">
        <v>1968</v>
      </c>
      <c r="CE217" s="274" t="s">
        <v>1968</v>
      </c>
      <c r="CF217" s="274" t="s">
        <v>2722</v>
      </c>
      <c r="CG217" s="274" t="s">
        <v>1968</v>
      </c>
      <c r="CI217" s="274" t="s">
        <v>1968</v>
      </c>
      <c r="CN217" s="274">
        <v>1</v>
      </c>
      <c r="CO217" s="274" t="s">
        <v>1968</v>
      </c>
      <c r="CP217" s="274" t="s">
        <v>2713</v>
      </c>
      <c r="CT217" s="275">
        <v>0</v>
      </c>
      <c r="CU217" s="274" t="s">
        <v>1968</v>
      </c>
      <c r="CV217" s="275">
        <v>0</v>
      </c>
      <c r="CY217" s="274" t="s">
        <v>2662</v>
      </c>
      <c r="CZ217" s="274">
        <v>628872</v>
      </c>
      <c r="DA217" s="274">
        <v>6182043</v>
      </c>
      <c r="DB217" s="274" t="s">
        <v>2666</v>
      </c>
      <c r="DC217" s="275">
        <v>70</v>
      </c>
      <c r="DG217" s="274">
        <v>0</v>
      </c>
      <c r="DH217" s="280" t="s">
        <v>3310</v>
      </c>
      <c r="DI217" s="274">
        <v>0</v>
      </c>
      <c r="DJ217" s="274" t="s">
        <v>2677</v>
      </c>
      <c r="DK217" s="279">
        <v>37846</v>
      </c>
      <c r="DL217" s="279">
        <v>40548</v>
      </c>
      <c r="DN217" s="274" t="s">
        <v>2029</v>
      </c>
      <c r="DO217" s="274" t="s">
        <v>2689</v>
      </c>
      <c r="DP217" s="274" t="s">
        <v>2679</v>
      </c>
      <c r="DQ217" s="274" t="s">
        <v>2680</v>
      </c>
      <c r="DR217" s="278">
        <v>5</v>
      </c>
    </row>
    <row r="218" spans="1:122" x14ac:dyDescent="0.25">
      <c r="A218" s="283">
        <v>22133</v>
      </c>
      <c r="B218" s="274">
        <v>10403</v>
      </c>
      <c r="C218" s="274" t="s">
        <v>1393</v>
      </c>
      <c r="D218" s="279">
        <v>25204</v>
      </c>
      <c r="E218" s="274" t="s">
        <v>2662</v>
      </c>
      <c r="F218" s="274" t="s">
        <v>2663</v>
      </c>
      <c r="G218" s="274">
        <v>50584</v>
      </c>
      <c r="H218" s="274">
        <v>22133</v>
      </c>
      <c r="I218" s="274">
        <v>0</v>
      </c>
      <c r="J218" s="274" t="s">
        <v>1966</v>
      </c>
      <c r="K218" s="275">
        <v>0</v>
      </c>
      <c r="L218" s="274">
        <v>8138</v>
      </c>
      <c r="M218" s="274" t="s">
        <v>1478</v>
      </c>
      <c r="N218" s="275">
        <v>32</v>
      </c>
      <c r="R218" s="274" t="s">
        <v>2664</v>
      </c>
      <c r="T218" s="274" t="s">
        <v>2762</v>
      </c>
      <c r="U218" s="274" t="s">
        <v>1409</v>
      </c>
      <c r="Z218" s="274" t="s">
        <v>2666</v>
      </c>
      <c r="AA218" s="274" t="s">
        <v>2666</v>
      </c>
      <c r="AB218" s="274" t="s">
        <v>2666</v>
      </c>
      <c r="AE218" s="279">
        <v>37846</v>
      </c>
      <c r="AF218" s="275">
        <v>42</v>
      </c>
      <c r="AG218" s="275">
        <v>0</v>
      </c>
      <c r="AI218" s="274" t="s">
        <v>2716</v>
      </c>
      <c r="AJ218" s="274" t="s">
        <v>2664</v>
      </c>
      <c r="AK218" s="274" t="s">
        <v>8</v>
      </c>
      <c r="AL218" s="274">
        <v>0</v>
      </c>
      <c r="AM218" s="275">
        <v>0</v>
      </c>
      <c r="AQ218" s="275">
        <v>0</v>
      </c>
      <c r="AR218" s="275">
        <v>0</v>
      </c>
      <c r="AW218" s="277">
        <v>0</v>
      </c>
      <c r="AZ218" s="274" t="s">
        <v>2668</v>
      </c>
      <c r="BA218" s="274" t="s">
        <v>2669</v>
      </c>
      <c r="BD218" s="274" t="s">
        <v>2728</v>
      </c>
      <c r="BE218" s="274" t="s">
        <v>2729</v>
      </c>
      <c r="BF218" s="274" t="s">
        <v>2672</v>
      </c>
      <c r="BG218" s="274" t="s">
        <v>2730</v>
      </c>
      <c r="BL218" s="277">
        <v>0</v>
      </c>
      <c r="BQ218" s="274" t="s">
        <v>2666</v>
      </c>
      <c r="BR218" s="274" t="s">
        <v>2666</v>
      </c>
      <c r="BW218" s="274">
        <v>37781</v>
      </c>
      <c r="BX218" s="274" t="s">
        <v>3311</v>
      </c>
      <c r="CA218" s="274">
        <v>0</v>
      </c>
      <c r="CN218" s="274">
        <v>7</v>
      </c>
      <c r="CT218" s="275">
        <v>0</v>
      </c>
      <c r="CV218" s="275">
        <v>0</v>
      </c>
      <c r="CW218" s="274" t="s">
        <v>2664</v>
      </c>
      <c r="CY218" s="274" t="s">
        <v>2662</v>
      </c>
      <c r="CZ218" s="274">
        <v>630276</v>
      </c>
      <c r="DA218" s="274">
        <v>6183726</v>
      </c>
      <c r="DC218" s="275">
        <v>29</v>
      </c>
      <c r="DG218" s="274">
        <v>0</v>
      </c>
      <c r="DI218" s="274">
        <v>0</v>
      </c>
      <c r="DJ218" s="274" t="s">
        <v>2664</v>
      </c>
      <c r="DK218" s="279">
        <v>37846</v>
      </c>
      <c r="DL218" s="279">
        <v>39577</v>
      </c>
      <c r="DN218" s="274" t="s">
        <v>2029</v>
      </c>
      <c r="DO218" s="274" t="s">
        <v>2678</v>
      </c>
      <c r="DR218" s="278">
        <v>0</v>
      </c>
    </row>
    <row r="219" spans="1:122" x14ac:dyDescent="0.25">
      <c r="A219" s="283">
        <v>26346</v>
      </c>
      <c r="B219" s="274">
        <v>10404</v>
      </c>
      <c r="C219" s="274" t="s">
        <v>1393</v>
      </c>
      <c r="D219" s="279">
        <v>26451</v>
      </c>
      <c r="E219" s="274" t="s">
        <v>3003</v>
      </c>
      <c r="F219" s="274" t="s">
        <v>2663</v>
      </c>
      <c r="G219" s="274">
        <v>50587</v>
      </c>
      <c r="H219" s="274">
        <v>26346</v>
      </c>
      <c r="I219" s="274">
        <v>0</v>
      </c>
      <c r="J219" s="274" t="s">
        <v>1966</v>
      </c>
      <c r="K219" s="275">
        <v>0</v>
      </c>
      <c r="L219" s="274">
        <v>8138</v>
      </c>
      <c r="M219" s="274" t="s">
        <v>1478</v>
      </c>
      <c r="N219" s="275">
        <v>13</v>
      </c>
      <c r="R219" s="274" t="s">
        <v>2664</v>
      </c>
      <c r="T219" s="274" t="s">
        <v>2665</v>
      </c>
      <c r="U219" s="274" t="s">
        <v>1967</v>
      </c>
      <c r="Z219" s="274" t="s">
        <v>2666</v>
      </c>
      <c r="AA219" s="274" t="s">
        <v>2666</v>
      </c>
      <c r="AB219" s="274" t="s">
        <v>2666</v>
      </c>
      <c r="AE219" s="279">
        <v>37846</v>
      </c>
      <c r="AF219" s="275">
        <v>148</v>
      </c>
      <c r="AG219" s="275">
        <v>0</v>
      </c>
      <c r="AI219" s="274" t="s">
        <v>2716</v>
      </c>
      <c r="AJ219" s="274" t="s">
        <v>2717</v>
      </c>
      <c r="AK219" s="274" t="s">
        <v>2718</v>
      </c>
      <c r="AL219" s="274">
        <v>0</v>
      </c>
      <c r="AM219" s="275">
        <v>0</v>
      </c>
      <c r="AO219" s="274" t="s">
        <v>1566</v>
      </c>
      <c r="AQ219" s="275">
        <v>0</v>
      </c>
      <c r="AR219" s="275">
        <v>0</v>
      </c>
      <c r="AW219" s="277">
        <v>0</v>
      </c>
      <c r="AZ219" s="274" t="s">
        <v>2668</v>
      </c>
      <c r="BA219" s="274" t="s">
        <v>2669</v>
      </c>
      <c r="BG219" s="274" t="s">
        <v>2694</v>
      </c>
      <c r="BL219" s="277">
        <v>0</v>
      </c>
      <c r="BQ219" s="274" t="s">
        <v>2666</v>
      </c>
      <c r="BR219" s="274" t="s">
        <v>2666</v>
      </c>
      <c r="BW219" s="274">
        <v>37682</v>
      </c>
      <c r="BX219" s="274" t="s">
        <v>3312</v>
      </c>
      <c r="CA219" s="274">
        <v>0</v>
      </c>
      <c r="CN219" s="274">
        <v>10</v>
      </c>
      <c r="CP219" s="274" t="s">
        <v>2713</v>
      </c>
      <c r="CT219" s="275">
        <v>0</v>
      </c>
      <c r="CV219" s="275">
        <v>0</v>
      </c>
      <c r="CW219" s="274" t="s">
        <v>2664</v>
      </c>
      <c r="CY219" s="274" t="s">
        <v>3003</v>
      </c>
      <c r="CZ219" s="274">
        <v>630208</v>
      </c>
      <c r="DA219" s="274">
        <v>6183807</v>
      </c>
      <c r="DC219" s="275">
        <v>10</v>
      </c>
      <c r="DG219" s="274">
        <v>0</v>
      </c>
      <c r="DI219" s="274">
        <v>0</v>
      </c>
      <c r="DJ219" s="274" t="s">
        <v>2664</v>
      </c>
      <c r="DK219" s="279">
        <v>37846</v>
      </c>
      <c r="DL219" s="279">
        <v>39577</v>
      </c>
      <c r="DN219" s="274" t="s">
        <v>2029</v>
      </c>
      <c r="DO219" s="274" t="s">
        <v>2678</v>
      </c>
      <c r="DP219" s="274" t="s">
        <v>2679</v>
      </c>
      <c r="DQ219" s="274" t="s">
        <v>2680</v>
      </c>
      <c r="DR219" s="278">
        <v>10</v>
      </c>
    </row>
    <row r="220" spans="1:122" x14ac:dyDescent="0.25">
      <c r="A220" s="283">
        <v>29623</v>
      </c>
      <c r="B220" s="274">
        <v>10540</v>
      </c>
      <c r="C220" s="274" t="s">
        <v>1393</v>
      </c>
      <c r="D220" s="279">
        <v>27030</v>
      </c>
      <c r="E220" s="274" t="s">
        <v>2662</v>
      </c>
      <c r="F220" s="274" t="s">
        <v>2663</v>
      </c>
      <c r="G220" s="274">
        <v>50561</v>
      </c>
      <c r="H220" s="274">
        <v>29623</v>
      </c>
      <c r="I220" s="274">
        <v>0</v>
      </c>
      <c r="J220" s="274" t="s">
        <v>2074</v>
      </c>
      <c r="K220" s="275">
        <v>0</v>
      </c>
      <c r="L220" s="274">
        <v>8127</v>
      </c>
      <c r="M220" s="274" t="s">
        <v>1581</v>
      </c>
      <c r="N220" s="275">
        <v>0</v>
      </c>
      <c r="R220" s="274" t="s">
        <v>2664</v>
      </c>
      <c r="T220" s="274" t="s">
        <v>2664</v>
      </c>
      <c r="U220" s="274" t="s">
        <v>2715</v>
      </c>
      <c r="Z220" s="274" t="s">
        <v>2666</v>
      </c>
      <c r="AA220" s="274" t="s">
        <v>2666</v>
      </c>
      <c r="AB220" s="274" t="s">
        <v>2666</v>
      </c>
      <c r="AE220" s="279">
        <v>37846</v>
      </c>
      <c r="AF220" s="275">
        <v>180</v>
      </c>
      <c r="AG220" s="275">
        <v>0</v>
      </c>
      <c r="AI220" s="274" t="s">
        <v>2724</v>
      </c>
      <c r="AJ220" s="274" t="s">
        <v>2717</v>
      </c>
      <c r="AK220" s="274" t="s">
        <v>2718</v>
      </c>
      <c r="AL220" s="274">
        <v>0</v>
      </c>
      <c r="AM220" s="275">
        <v>0</v>
      </c>
      <c r="AQ220" s="275">
        <v>0</v>
      </c>
      <c r="AR220" s="275">
        <v>0</v>
      </c>
      <c r="AW220" s="277">
        <v>0</v>
      </c>
      <c r="AZ220" s="274" t="s">
        <v>2668</v>
      </c>
      <c r="BA220" s="274" t="s">
        <v>2669</v>
      </c>
      <c r="BD220" s="274" t="s">
        <v>2728</v>
      </c>
      <c r="BE220" s="274" t="s">
        <v>3079</v>
      </c>
      <c r="BF220" s="274" t="s">
        <v>2672</v>
      </c>
      <c r="BG220" s="274" t="s">
        <v>2673</v>
      </c>
      <c r="BL220" s="277">
        <v>0</v>
      </c>
      <c r="BQ220" s="274" t="s">
        <v>2666</v>
      </c>
      <c r="BR220" s="274" t="s">
        <v>2666</v>
      </c>
      <c r="BW220" s="274">
        <v>12842</v>
      </c>
      <c r="BX220" s="274" t="s">
        <v>3313</v>
      </c>
      <c r="CA220" s="274">
        <v>0</v>
      </c>
      <c r="CF220" s="274" t="s">
        <v>2739</v>
      </c>
      <c r="CN220" s="274">
        <v>1</v>
      </c>
      <c r="CP220" s="274" t="s">
        <v>2713</v>
      </c>
      <c r="CT220" s="275">
        <v>0</v>
      </c>
      <c r="CV220" s="275">
        <v>0</v>
      </c>
      <c r="CW220" s="274" t="s">
        <v>2664</v>
      </c>
      <c r="CY220" s="274" t="s">
        <v>2662</v>
      </c>
      <c r="CZ220" s="274">
        <v>633654</v>
      </c>
      <c r="DA220" s="274">
        <v>6179572</v>
      </c>
      <c r="DC220" s="275">
        <v>0</v>
      </c>
      <c r="DG220" s="274">
        <v>0</v>
      </c>
      <c r="DI220" s="274">
        <v>0</v>
      </c>
      <c r="DJ220" s="274" t="s">
        <v>2664</v>
      </c>
      <c r="DK220" s="279">
        <v>37846</v>
      </c>
      <c r="DL220" s="279">
        <v>39577</v>
      </c>
      <c r="DN220" s="274" t="s">
        <v>2029</v>
      </c>
      <c r="DO220" s="274" t="s">
        <v>2678</v>
      </c>
      <c r="DP220" s="274" t="s">
        <v>2679</v>
      </c>
      <c r="DQ220" s="274" t="s">
        <v>2680</v>
      </c>
      <c r="DR220" s="278">
        <v>5</v>
      </c>
    </row>
    <row r="221" spans="1:122" x14ac:dyDescent="0.25">
      <c r="A221" s="283">
        <v>11808</v>
      </c>
      <c r="B221" s="274">
        <v>10556</v>
      </c>
      <c r="C221" s="274" t="s">
        <v>1395</v>
      </c>
      <c r="D221" s="279">
        <v>18264</v>
      </c>
      <c r="E221" s="274" t="s">
        <v>2662</v>
      </c>
      <c r="F221" s="274" t="s">
        <v>2663</v>
      </c>
      <c r="G221" s="274">
        <v>50518</v>
      </c>
      <c r="H221" s="274">
        <v>11808</v>
      </c>
      <c r="I221" s="274">
        <v>0</v>
      </c>
      <c r="J221" s="274" t="s">
        <v>2074</v>
      </c>
      <c r="K221" s="275">
        <v>0</v>
      </c>
      <c r="L221" s="274">
        <v>8033</v>
      </c>
      <c r="M221" s="274" t="s">
        <v>3314</v>
      </c>
      <c r="N221" s="275">
        <v>0</v>
      </c>
      <c r="R221" s="274" t="s">
        <v>2664</v>
      </c>
      <c r="T221" s="274" t="s">
        <v>2664</v>
      </c>
      <c r="U221" s="274" t="s">
        <v>2715</v>
      </c>
      <c r="Z221" s="274" t="s">
        <v>2666</v>
      </c>
      <c r="AA221" s="274" t="s">
        <v>2666</v>
      </c>
      <c r="AB221" s="274" t="s">
        <v>2666</v>
      </c>
      <c r="AE221" s="279">
        <v>37846</v>
      </c>
      <c r="AF221" s="275">
        <v>2</v>
      </c>
      <c r="AG221" s="275">
        <v>0</v>
      </c>
      <c r="AI221" s="274" t="s">
        <v>2716</v>
      </c>
      <c r="AJ221" s="274" t="s">
        <v>2664</v>
      </c>
      <c r="AK221" s="274" t="s">
        <v>8</v>
      </c>
      <c r="AL221" s="274">
        <v>0</v>
      </c>
      <c r="AM221" s="275">
        <v>0</v>
      </c>
      <c r="AO221" s="274" t="s">
        <v>3315</v>
      </c>
      <c r="AQ221" s="275">
        <v>0</v>
      </c>
      <c r="AR221" s="275">
        <v>0</v>
      </c>
      <c r="AW221" s="277">
        <v>0</v>
      </c>
      <c r="AZ221" s="274" t="s">
        <v>2668</v>
      </c>
      <c r="BA221" s="274" t="s">
        <v>2669</v>
      </c>
      <c r="BE221" s="274" t="s">
        <v>3316</v>
      </c>
      <c r="BF221" s="274" t="s">
        <v>2728</v>
      </c>
      <c r="BG221" s="274" t="s">
        <v>2666</v>
      </c>
      <c r="BL221" s="277">
        <v>0</v>
      </c>
      <c r="BQ221" s="274" t="s">
        <v>2666</v>
      </c>
      <c r="BR221" s="274" t="s">
        <v>2666</v>
      </c>
      <c r="BW221" s="274">
        <v>36587</v>
      </c>
      <c r="BX221" s="274" t="s">
        <v>3317</v>
      </c>
      <c r="CA221" s="274">
        <v>0</v>
      </c>
      <c r="CF221" s="274" t="s">
        <v>2739</v>
      </c>
      <c r="CN221" s="274">
        <v>1</v>
      </c>
      <c r="CT221" s="275">
        <v>0</v>
      </c>
      <c r="CV221" s="275">
        <v>0</v>
      </c>
      <c r="CW221" s="274" t="s">
        <v>2664</v>
      </c>
      <c r="CY221" s="274" t="s">
        <v>2662</v>
      </c>
      <c r="CZ221" s="274">
        <v>654178</v>
      </c>
      <c r="DA221" s="274">
        <v>6164033</v>
      </c>
      <c r="DC221" s="275">
        <v>0</v>
      </c>
      <c r="DG221" s="274">
        <v>0</v>
      </c>
      <c r="DI221" s="274">
        <v>0</v>
      </c>
      <c r="DJ221" s="274" t="s">
        <v>2677</v>
      </c>
      <c r="DK221" s="279">
        <v>37846</v>
      </c>
      <c r="DL221" s="279">
        <v>39577</v>
      </c>
      <c r="DN221" s="274" t="s">
        <v>2029</v>
      </c>
      <c r="DO221" s="274" t="s">
        <v>2678</v>
      </c>
      <c r="DR221" s="278">
        <v>0</v>
      </c>
    </row>
    <row r="222" spans="1:122" x14ac:dyDescent="0.25">
      <c r="A222" s="283">
        <v>18505</v>
      </c>
      <c r="B222" s="274">
        <v>10562</v>
      </c>
      <c r="C222" s="274" t="s">
        <v>1395</v>
      </c>
      <c r="D222" s="279">
        <v>23377</v>
      </c>
      <c r="E222" s="274" t="s">
        <v>2662</v>
      </c>
      <c r="F222" s="274" t="s">
        <v>2663</v>
      </c>
      <c r="G222" s="274">
        <v>50528</v>
      </c>
      <c r="H222" s="274">
        <v>18505</v>
      </c>
      <c r="I222" s="274">
        <v>0</v>
      </c>
      <c r="J222" s="274" t="s">
        <v>1966</v>
      </c>
      <c r="K222" s="275">
        <v>0</v>
      </c>
      <c r="L222" s="274">
        <v>8041</v>
      </c>
      <c r="M222" s="274" t="s">
        <v>1443</v>
      </c>
      <c r="N222" s="275">
        <v>95</v>
      </c>
      <c r="P222" s="274" t="s">
        <v>1969</v>
      </c>
      <c r="R222" s="274" t="s">
        <v>2664</v>
      </c>
      <c r="T222" s="274" t="s">
        <v>2665</v>
      </c>
      <c r="U222" s="274" t="s">
        <v>1967</v>
      </c>
      <c r="Z222" s="274" t="s">
        <v>2666</v>
      </c>
      <c r="AA222" s="274" t="s">
        <v>2666</v>
      </c>
      <c r="AB222" s="274" t="s">
        <v>2666</v>
      </c>
      <c r="AE222" s="279">
        <v>37846</v>
      </c>
      <c r="AF222" s="275">
        <v>135</v>
      </c>
      <c r="AG222" s="275">
        <v>0</v>
      </c>
      <c r="AI222" s="274" t="s">
        <v>2724</v>
      </c>
      <c r="AJ222" s="274" t="s">
        <v>2837</v>
      </c>
      <c r="AK222" s="274" t="s">
        <v>2838</v>
      </c>
      <c r="AL222" s="274">
        <v>0</v>
      </c>
      <c r="AM222" s="275">
        <v>0</v>
      </c>
      <c r="AO222" s="274" t="s">
        <v>1528</v>
      </c>
      <c r="AP222" s="274" t="s">
        <v>1968</v>
      </c>
      <c r="AQ222" s="275">
        <v>0</v>
      </c>
      <c r="AR222" s="275">
        <v>0</v>
      </c>
      <c r="AS222" s="274" t="s">
        <v>1968</v>
      </c>
      <c r="AW222" s="277">
        <v>0</v>
      </c>
      <c r="AZ222" s="274" t="s">
        <v>2668</v>
      </c>
      <c r="BA222" s="274" t="s">
        <v>2669</v>
      </c>
      <c r="BE222" s="274" t="s">
        <v>2704</v>
      </c>
      <c r="BF222" s="274" t="s">
        <v>2737</v>
      </c>
      <c r="BG222" s="274" t="s">
        <v>2730</v>
      </c>
      <c r="BH222" s="274" t="s">
        <v>1968</v>
      </c>
      <c r="BL222" s="277">
        <v>0</v>
      </c>
      <c r="BQ222" s="274" t="s">
        <v>2666</v>
      </c>
      <c r="BR222" s="274" t="s">
        <v>2666</v>
      </c>
      <c r="BW222" s="274">
        <v>59410</v>
      </c>
      <c r="BX222" s="274" t="s">
        <v>3318</v>
      </c>
      <c r="BY222" s="274" t="s">
        <v>1968</v>
      </c>
      <c r="CA222" s="274">
        <v>0</v>
      </c>
      <c r="CC222" s="274" t="s">
        <v>1968</v>
      </c>
      <c r="CE222" s="274" t="s">
        <v>1968</v>
      </c>
      <c r="CF222" s="274" t="s">
        <v>2722</v>
      </c>
      <c r="CG222" s="274" t="s">
        <v>1968</v>
      </c>
      <c r="CI222" s="274" t="s">
        <v>1968</v>
      </c>
      <c r="CN222" s="274">
        <v>1</v>
      </c>
      <c r="CO222" s="274" t="s">
        <v>1968</v>
      </c>
      <c r="CP222" s="274" t="s">
        <v>2840</v>
      </c>
      <c r="CT222" s="275">
        <v>0</v>
      </c>
      <c r="CU222" s="274" t="s">
        <v>1968</v>
      </c>
      <c r="CV222" s="275">
        <v>0</v>
      </c>
      <c r="CY222" s="274" t="s">
        <v>2662</v>
      </c>
      <c r="CZ222" s="274">
        <v>684786</v>
      </c>
      <c r="DA222" s="274">
        <v>6160346</v>
      </c>
      <c r="DB222" s="274" t="s">
        <v>2666</v>
      </c>
      <c r="DC222" s="275">
        <v>4</v>
      </c>
      <c r="DG222" s="274">
        <v>0</v>
      </c>
      <c r="DI222" s="274">
        <v>0</v>
      </c>
      <c r="DJ222" s="274" t="s">
        <v>2677</v>
      </c>
      <c r="DK222" s="279">
        <v>37846</v>
      </c>
      <c r="DL222" s="279">
        <v>40550</v>
      </c>
      <c r="DN222" s="274" t="s">
        <v>2029</v>
      </c>
      <c r="DO222" s="274" t="s">
        <v>2689</v>
      </c>
      <c r="DP222" s="274" t="s">
        <v>2679</v>
      </c>
      <c r="DQ222" s="274" t="s">
        <v>2680</v>
      </c>
      <c r="DR222" s="278">
        <v>10</v>
      </c>
    </row>
    <row r="223" spans="1:122" x14ac:dyDescent="0.25">
      <c r="A223" s="283">
        <v>22654</v>
      </c>
      <c r="B223" s="274">
        <v>11956</v>
      </c>
      <c r="C223" s="274" t="s">
        <v>1393</v>
      </c>
      <c r="D223" s="279">
        <v>25416</v>
      </c>
      <c r="E223" s="274" t="s">
        <v>2662</v>
      </c>
      <c r="F223" s="274" t="s">
        <v>2663</v>
      </c>
      <c r="G223" s="274">
        <v>50828</v>
      </c>
      <c r="H223" s="274">
        <v>22654</v>
      </c>
      <c r="I223" s="274">
        <v>0</v>
      </c>
      <c r="J223" s="274" t="s">
        <v>1966</v>
      </c>
      <c r="K223" s="275">
        <v>0</v>
      </c>
      <c r="L223" s="274">
        <v>8365</v>
      </c>
      <c r="M223" s="274" t="s">
        <v>1545</v>
      </c>
      <c r="N223" s="275">
        <v>75</v>
      </c>
      <c r="R223" s="274" t="s">
        <v>2664</v>
      </c>
      <c r="T223" s="274" t="s">
        <v>2665</v>
      </c>
      <c r="U223" s="274" t="s">
        <v>1967</v>
      </c>
      <c r="Z223" s="274" t="s">
        <v>2666</v>
      </c>
      <c r="AA223" s="274" t="s">
        <v>2666</v>
      </c>
      <c r="AB223" s="274" t="s">
        <v>2666</v>
      </c>
      <c r="AE223" s="279">
        <v>37846</v>
      </c>
      <c r="AF223" s="275">
        <v>190</v>
      </c>
      <c r="AG223" s="275">
        <v>0</v>
      </c>
      <c r="AI223" s="274" t="s">
        <v>2716</v>
      </c>
      <c r="AJ223" s="274" t="s">
        <v>2717</v>
      </c>
      <c r="AK223" s="274" t="s">
        <v>2718</v>
      </c>
      <c r="AL223" s="274">
        <v>0</v>
      </c>
      <c r="AM223" s="275">
        <v>0</v>
      </c>
      <c r="AO223" s="274" t="s">
        <v>1557</v>
      </c>
      <c r="AQ223" s="275">
        <v>0</v>
      </c>
      <c r="AR223" s="275">
        <v>0</v>
      </c>
      <c r="AW223" s="277">
        <v>0</v>
      </c>
      <c r="AZ223" s="274" t="s">
        <v>2668</v>
      </c>
      <c r="BA223" s="274" t="s">
        <v>2669</v>
      </c>
      <c r="BD223" s="274" t="s">
        <v>2670</v>
      </c>
      <c r="BE223" s="274" t="s">
        <v>2824</v>
      </c>
      <c r="BF223" s="274" t="s">
        <v>2702</v>
      </c>
      <c r="BG223" s="274" t="s">
        <v>2703</v>
      </c>
      <c r="BL223" s="277">
        <v>0</v>
      </c>
      <c r="BQ223" s="274" t="s">
        <v>2666</v>
      </c>
      <c r="BR223" s="274" t="s">
        <v>2666</v>
      </c>
      <c r="BW223" s="274">
        <v>54258</v>
      </c>
      <c r="BX223" s="274" t="s">
        <v>3319</v>
      </c>
      <c r="CA223" s="274">
        <v>0</v>
      </c>
      <c r="CN223" s="274">
        <v>1</v>
      </c>
      <c r="CT223" s="275">
        <v>0</v>
      </c>
      <c r="CV223" s="275">
        <v>0</v>
      </c>
      <c r="CW223" s="274" t="s">
        <v>2664</v>
      </c>
      <c r="CY223" s="274" t="s">
        <v>2662</v>
      </c>
      <c r="CZ223" s="274">
        <v>661414</v>
      </c>
      <c r="DA223" s="274">
        <v>6214057</v>
      </c>
      <c r="DC223" s="275">
        <v>0</v>
      </c>
      <c r="DG223" s="274">
        <v>0</v>
      </c>
      <c r="DI223" s="274">
        <v>0</v>
      </c>
      <c r="DJ223" s="274" t="s">
        <v>2664</v>
      </c>
      <c r="DK223" s="279">
        <v>37846</v>
      </c>
      <c r="DL223" s="279">
        <v>39577</v>
      </c>
      <c r="DN223" s="274" t="s">
        <v>2029</v>
      </c>
      <c r="DO223" s="274" t="s">
        <v>2678</v>
      </c>
      <c r="DR223" s="278">
        <v>0</v>
      </c>
    </row>
    <row r="224" spans="1:122" x14ac:dyDescent="0.25">
      <c r="A224" s="283">
        <v>36509</v>
      </c>
      <c r="B224" s="274">
        <v>11958</v>
      </c>
      <c r="C224" s="274" t="s">
        <v>1391</v>
      </c>
      <c r="D224" s="279">
        <v>28126</v>
      </c>
      <c r="E224" s="274" t="s">
        <v>2662</v>
      </c>
      <c r="F224" s="274" t="s">
        <v>2663</v>
      </c>
      <c r="G224" s="274">
        <v>50830</v>
      </c>
      <c r="H224" s="274">
        <v>36509</v>
      </c>
      <c r="I224" s="274">
        <v>0</v>
      </c>
      <c r="J224" s="274" t="s">
        <v>1966</v>
      </c>
      <c r="K224" s="275">
        <v>0</v>
      </c>
      <c r="L224" s="274">
        <v>8367</v>
      </c>
      <c r="M224" s="274" t="s">
        <v>1390</v>
      </c>
      <c r="N224" s="275">
        <v>40</v>
      </c>
      <c r="R224" s="274" t="s">
        <v>2664</v>
      </c>
      <c r="T224" s="274" t="s">
        <v>2665</v>
      </c>
      <c r="U224" s="274" t="s">
        <v>1967</v>
      </c>
      <c r="Z224" s="274" t="s">
        <v>2666</v>
      </c>
      <c r="AA224" s="274" t="s">
        <v>2666</v>
      </c>
      <c r="AB224" s="274" t="s">
        <v>2666</v>
      </c>
      <c r="AE224" s="279">
        <v>37846</v>
      </c>
      <c r="AF224" s="275">
        <v>350</v>
      </c>
      <c r="AG224" s="275">
        <v>0</v>
      </c>
      <c r="AI224" s="274" t="s">
        <v>2724</v>
      </c>
      <c r="AJ224" s="274" t="s">
        <v>2717</v>
      </c>
      <c r="AK224" s="274" t="s">
        <v>2718</v>
      </c>
      <c r="AL224" s="274">
        <v>0</v>
      </c>
      <c r="AM224" s="275">
        <v>0</v>
      </c>
      <c r="AO224" s="274" t="s">
        <v>1597</v>
      </c>
      <c r="AP224" s="274" t="s">
        <v>1968</v>
      </c>
      <c r="AQ224" s="275">
        <v>0</v>
      </c>
      <c r="AR224" s="275">
        <v>0</v>
      </c>
      <c r="AS224" s="274" t="s">
        <v>1968</v>
      </c>
      <c r="AW224" s="277">
        <v>0</v>
      </c>
      <c r="AZ224" s="274" t="s">
        <v>2668</v>
      </c>
      <c r="BA224" s="274" t="s">
        <v>2669</v>
      </c>
      <c r="BD224" s="274" t="s">
        <v>2736</v>
      </c>
      <c r="BE224" s="274" t="s">
        <v>2740</v>
      </c>
      <c r="BF224" s="274" t="s">
        <v>2702</v>
      </c>
      <c r="BG224" s="274" t="s">
        <v>2703</v>
      </c>
      <c r="BH224" s="274" t="s">
        <v>1968</v>
      </c>
      <c r="BL224" s="277">
        <v>0</v>
      </c>
      <c r="BQ224" s="274" t="s">
        <v>2666</v>
      </c>
      <c r="BR224" s="274" t="s">
        <v>2666</v>
      </c>
      <c r="BW224" s="274">
        <v>27871</v>
      </c>
      <c r="BX224" s="274" t="s">
        <v>3320</v>
      </c>
      <c r="BY224" s="274" t="s">
        <v>1968</v>
      </c>
      <c r="CA224" s="274">
        <v>0</v>
      </c>
      <c r="CC224" s="274" t="s">
        <v>1968</v>
      </c>
      <c r="CE224" s="274" t="s">
        <v>1968</v>
      </c>
      <c r="CG224" s="274" t="s">
        <v>1968</v>
      </c>
      <c r="CI224" s="274" t="s">
        <v>1968</v>
      </c>
      <c r="CN224" s="274">
        <v>1</v>
      </c>
      <c r="CO224" s="274" t="s">
        <v>1968</v>
      </c>
      <c r="CS224" s="274" t="s">
        <v>3065</v>
      </c>
      <c r="CT224" s="275">
        <v>0</v>
      </c>
      <c r="CU224" s="274" t="s">
        <v>1968</v>
      </c>
      <c r="CV224" s="275">
        <v>0</v>
      </c>
      <c r="CY224" s="274" t="s">
        <v>2662</v>
      </c>
      <c r="CZ224" s="274">
        <v>670673</v>
      </c>
      <c r="DA224" s="274">
        <v>6216719</v>
      </c>
      <c r="DB224" s="274" t="s">
        <v>2666</v>
      </c>
      <c r="DC224" s="275">
        <v>0</v>
      </c>
      <c r="DG224" s="274">
        <v>0</v>
      </c>
      <c r="DI224" s="274">
        <v>0</v>
      </c>
      <c r="DJ224" s="274" t="s">
        <v>3321</v>
      </c>
      <c r="DK224" s="279">
        <v>37846</v>
      </c>
      <c r="DL224" s="279">
        <v>40897</v>
      </c>
      <c r="DN224" s="274" t="s">
        <v>2029</v>
      </c>
      <c r="DO224" s="274" t="s">
        <v>2689</v>
      </c>
      <c r="DP224" s="274" t="s">
        <v>2679</v>
      </c>
      <c r="DQ224" s="274" t="s">
        <v>2680</v>
      </c>
      <c r="DR224" s="278">
        <v>10</v>
      </c>
    </row>
    <row r="225" spans="1:122" x14ac:dyDescent="0.25">
      <c r="A225" s="283">
        <v>14504</v>
      </c>
      <c r="B225" s="274">
        <v>11966</v>
      </c>
      <c r="C225" s="274" t="s">
        <v>1393</v>
      </c>
      <c r="D225" s="279">
        <v>20090</v>
      </c>
      <c r="E225" s="274" t="s">
        <v>2662</v>
      </c>
      <c r="F225" s="274" t="s">
        <v>2663</v>
      </c>
      <c r="G225" s="274">
        <v>50841</v>
      </c>
      <c r="H225" s="274">
        <v>14504</v>
      </c>
      <c r="I225" s="274">
        <v>0</v>
      </c>
      <c r="J225" s="274" t="s">
        <v>2074</v>
      </c>
      <c r="K225" s="275">
        <v>0</v>
      </c>
      <c r="L225" s="274">
        <v>8374</v>
      </c>
      <c r="M225" s="274" t="s">
        <v>1408</v>
      </c>
      <c r="N225" s="275">
        <v>0</v>
      </c>
      <c r="R225" s="274" t="s">
        <v>2664</v>
      </c>
      <c r="T225" s="274" t="s">
        <v>2665</v>
      </c>
      <c r="U225" s="274" t="s">
        <v>1967</v>
      </c>
      <c r="Z225" s="274" t="s">
        <v>2666</v>
      </c>
      <c r="AA225" s="274" t="s">
        <v>2666</v>
      </c>
      <c r="AB225" s="274" t="s">
        <v>2666</v>
      </c>
      <c r="AE225" s="279">
        <v>37846</v>
      </c>
      <c r="AF225" s="275">
        <v>37</v>
      </c>
      <c r="AG225" s="275">
        <v>0</v>
      </c>
      <c r="AI225" s="274" t="s">
        <v>2716</v>
      </c>
      <c r="AJ225" s="274" t="s">
        <v>2746</v>
      </c>
      <c r="AK225" s="274" t="s">
        <v>2747</v>
      </c>
      <c r="AL225" s="274">
        <v>0</v>
      </c>
      <c r="AM225" s="275">
        <v>0</v>
      </c>
      <c r="AQ225" s="275">
        <v>0</v>
      </c>
      <c r="AR225" s="275">
        <v>0</v>
      </c>
      <c r="AW225" s="277">
        <v>0</v>
      </c>
      <c r="AZ225" s="274" t="s">
        <v>2668</v>
      </c>
      <c r="BA225" s="274" t="s">
        <v>2669</v>
      </c>
      <c r="BD225" s="274" t="s">
        <v>2700</v>
      </c>
      <c r="BE225" s="274" t="s">
        <v>2789</v>
      </c>
      <c r="BF225" s="274" t="s">
        <v>2702</v>
      </c>
      <c r="BG225" s="274" t="s">
        <v>2694</v>
      </c>
      <c r="BL225" s="277">
        <v>0</v>
      </c>
      <c r="BQ225" s="274" t="s">
        <v>2666</v>
      </c>
      <c r="BR225" s="274" t="s">
        <v>2666</v>
      </c>
      <c r="BW225" s="274">
        <v>32427</v>
      </c>
      <c r="BX225" s="274" t="s">
        <v>3322</v>
      </c>
      <c r="CA225" s="274">
        <v>0</v>
      </c>
      <c r="CF225" s="274" t="s">
        <v>2739</v>
      </c>
      <c r="CN225" s="274">
        <v>1</v>
      </c>
      <c r="CT225" s="275">
        <v>0</v>
      </c>
      <c r="CV225" s="275">
        <v>0</v>
      </c>
      <c r="CW225" s="274" t="s">
        <v>2664</v>
      </c>
      <c r="CY225" s="274" t="s">
        <v>2662</v>
      </c>
      <c r="CZ225" s="274">
        <v>681463</v>
      </c>
      <c r="DA225" s="274">
        <v>6209836</v>
      </c>
      <c r="DC225" s="275">
        <v>33</v>
      </c>
      <c r="DG225" s="274">
        <v>0</v>
      </c>
      <c r="DI225" s="274">
        <v>0</v>
      </c>
      <c r="DJ225" s="274" t="s">
        <v>2664</v>
      </c>
      <c r="DK225" s="279">
        <v>37846</v>
      </c>
      <c r="DL225" s="279">
        <v>39577</v>
      </c>
      <c r="DN225" s="274" t="s">
        <v>2029</v>
      </c>
      <c r="DO225" s="274" t="s">
        <v>2678</v>
      </c>
      <c r="DR225" s="278">
        <v>0</v>
      </c>
    </row>
    <row r="226" spans="1:122" x14ac:dyDescent="0.25">
      <c r="A226" s="283">
        <v>36503</v>
      </c>
      <c r="B226" s="274">
        <v>11972</v>
      </c>
      <c r="C226" s="274" t="s">
        <v>1393</v>
      </c>
      <c r="D226" s="279">
        <v>28126</v>
      </c>
      <c r="E226" s="274" t="s">
        <v>2662</v>
      </c>
      <c r="F226" s="274" t="s">
        <v>2663</v>
      </c>
      <c r="G226" s="274">
        <v>50851</v>
      </c>
      <c r="H226" s="274">
        <v>36503</v>
      </c>
      <c r="I226" s="274">
        <v>0</v>
      </c>
      <c r="J226" s="274" t="s">
        <v>2074</v>
      </c>
      <c r="K226" s="275">
        <v>0</v>
      </c>
      <c r="L226" s="274">
        <v>8379</v>
      </c>
      <c r="M226" s="274" t="s">
        <v>1594</v>
      </c>
      <c r="N226" s="275">
        <v>0</v>
      </c>
      <c r="R226" s="274" t="s">
        <v>2664</v>
      </c>
      <c r="T226" s="274" t="s">
        <v>2664</v>
      </c>
      <c r="U226" s="274" t="s">
        <v>2715</v>
      </c>
      <c r="Z226" s="274" t="s">
        <v>2666</v>
      </c>
      <c r="AA226" s="274" t="s">
        <v>2666</v>
      </c>
      <c r="AB226" s="274" t="s">
        <v>2666</v>
      </c>
      <c r="AE226" s="279">
        <v>37846</v>
      </c>
      <c r="AF226" s="275">
        <v>0</v>
      </c>
      <c r="AG226" s="275">
        <v>0</v>
      </c>
      <c r="AI226" s="274" t="s">
        <v>2716</v>
      </c>
      <c r="AJ226" s="274" t="s">
        <v>2717</v>
      </c>
      <c r="AK226" s="274" t="s">
        <v>2718</v>
      </c>
      <c r="AL226" s="274">
        <v>0</v>
      </c>
      <c r="AM226" s="275">
        <v>0</v>
      </c>
      <c r="AQ226" s="275">
        <v>0</v>
      </c>
      <c r="AR226" s="275">
        <v>0</v>
      </c>
      <c r="AW226" s="277">
        <v>0</v>
      </c>
      <c r="AZ226" s="274" t="s">
        <v>2668</v>
      </c>
      <c r="BA226" s="274" t="s">
        <v>2669</v>
      </c>
      <c r="BL226" s="277">
        <v>0</v>
      </c>
      <c r="BQ226" s="274" t="s">
        <v>2666</v>
      </c>
      <c r="BR226" s="274" t="s">
        <v>2666</v>
      </c>
      <c r="BW226" s="274">
        <v>32030</v>
      </c>
      <c r="BX226" s="274" t="s">
        <v>3323</v>
      </c>
      <c r="CA226" s="274">
        <v>0</v>
      </c>
      <c r="CN226" s="274">
        <v>1</v>
      </c>
      <c r="CS226" s="274" t="s">
        <v>3065</v>
      </c>
      <c r="CT226" s="275">
        <v>0</v>
      </c>
      <c r="CV226" s="275">
        <v>0</v>
      </c>
      <c r="CW226" s="274" t="s">
        <v>2664</v>
      </c>
      <c r="CY226" s="274" t="s">
        <v>2662</v>
      </c>
      <c r="CZ226" s="274">
        <v>675104</v>
      </c>
      <c r="DA226" s="274">
        <v>6216671</v>
      </c>
      <c r="DC226" s="275">
        <v>0</v>
      </c>
      <c r="DG226" s="274">
        <v>0</v>
      </c>
      <c r="DI226" s="274">
        <v>0</v>
      </c>
      <c r="DJ226" s="274" t="s">
        <v>2664</v>
      </c>
      <c r="DK226" s="279">
        <v>37846</v>
      </c>
      <c r="DL226" s="279">
        <v>39577</v>
      </c>
      <c r="DN226" s="274" t="s">
        <v>2029</v>
      </c>
      <c r="DO226" s="274" t="s">
        <v>2678</v>
      </c>
      <c r="DR226" s="278">
        <v>0</v>
      </c>
    </row>
    <row r="227" spans="1:122" x14ac:dyDescent="0.25">
      <c r="A227" s="283">
        <v>36502</v>
      </c>
      <c r="B227" s="274">
        <v>11973</v>
      </c>
      <c r="C227" s="274" t="s">
        <v>1393</v>
      </c>
      <c r="D227" s="279">
        <v>28126</v>
      </c>
      <c r="E227" s="274" t="s">
        <v>2662</v>
      </c>
      <c r="F227" s="274" t="s">
        <v>2663</v>
      </c>
      <c r="G227" s="274">
        <v>50852</v>
      </c>
      <c r="H227" s="274">
        <v>36502</v>
      </c>
      <c r="I227" s="274">
        <v>0</v>
      </c>
      <c r="J227" s="274" t="s">
        <v>1966</v>
      </c>
      <c r="K227" s="275">
        <v>0</v>
      </c>
      <c r="L227" s="274">
        <v>8379</v>
      </c>
      <c r="M227" s="274" t="s">
        <v>1594</v>
      </c>
      <c r="N227" s="275">
        <v>50</v>
      </c>
      <c r="R227" s="274" t="s">
        <v>2664</v>
      </c>
      <c r="T227" s="274" t="s">
        <v>2665</v>
      </c>
      <c r="U227" s="274" t="s">
        <v>1967</v>
      </c>
      <c r="Z227" s="274" t="s">
        <v>2666</v>
      </c>
      <c r="AA227" s="274" t="s">
        <v>2666</v>
      </c>
      <c r="AB227" s="274" t="s">
        <v>2666</v>
      </c>
      <c r="AE227" s="279">
        <v>37846</v>
      </c>
      <c r="AF227" s="275">
        <v>90</v>
      </c>
      <c r="AG227" s="275">
        <v>0</v>
      </c>
      <c r="AI227" s="274" t="s">
        <v>2716</v>
      </c>
      <c r="AJ227" s="274" t="s">
        <v>2717</v>
      </c>
      <c r="AK227" s="274" t="s">
        <v>2718</v>
      </c>
      <c r="AL227" s="274">
        <v>0</v>
      </c>
      <c r="AM227" s="275">
        <v>0</v>
      </c>
      <c r="AO227" s="274" t="s">
        <v>1595</v>
      </c>
      <c r="AQ227" s="275">
        <v>0</v>
      </c>
      <c r="AR227" s="275">
        <v>0</v>
      </c>
      <c r="AW227" s="277">
        <v>0</v>
      </c>
      <c r="AZ227" s="274" t="s">
        <v>2668</v>
      </c>
      <c r="BA227" s="274" t="s">
        <v>2669</v>
      </c>
      <c r="BD227" s="274" t="s">
        <v>2700</v>
      </c>
      <c r="BE227" s="274" t="s">
        <v>3073</v>
      </c>
      <c r="BF227" s="274" t="s">
        <v>2702</v>
      </c>
      <c r="BG227" s="274" t="s">
        <v>2703</v>
      </c>
      <c r="BL227" s="277">
        <v>0</v>
      </c>
      <c r="BQ227" s="274" t="s">
        <v>2666</v>
      </c>
      <c r="BR227" s="274" t="s">
        <v>2666</v>
      </c>
      <c r="BW227" s="274">
        <v>32030</v>
      </c>
      <c r="BX227" s="274" t="s">
        <v>3323</v>
      </c>
      <c r="CA227" s="274">
        <v>0</v>
      </c>
      <c r="CN227" s="274">
        <v>2</v>
      </c>
      <c r="CS227" s="274" t="s">
        <v>3065</v>
      </c>
      <c r="CT227" s="275">
        <v>0</v>
      </c>
      <c r="CV227" s="275">
        <v>0</v>
      </c>
      <c r="CW227" s="274" t="s">
        <v>2664</v>
      </c>
      <c r="CY227" s="274" t="s">
        <v>2662</v>
      </c>
      <c r="CZ227" s="274">
        <v>675582</v>
      </c>
      <c r="DA227" s="274">
        <v>6216723</v>
      </c>
      <c r="DC227" s="275">
        <v>0</v>
      </c>
      <c r="DG227" s="274">
        <v>0</v>
      </c>
      <c r="DI227" s="274">
        <v>0</v>
      </c>
      <c r="DJ227" s="274" t="s">
        <v>2664</v>
      </c>
      <c r="DK227" s="279">
        <v>37846</v>
      </c>
      <c r="DL227" s="279">
        <v>39577</v>
      </c>
      <c r="DN227" s="274" t="s">
        <v>2029</v>
      </c>
      <c r="DO227" s="274" t="s">
        <v>2678</v>
      </c>
      <c r="DR227" s="278">
        <v>0</v>
      </c>
    </row>
    <row r="228" spans="1:122" x14ac:dyDescent="0.25">
      <c r="A228" s="283">
        <v>15512</v>
      </c>
      <c r="B228" s="274">
        <v>12103</v>
      </c>
      <c r="C228" s="274" t="s">
        <v>1393</v>
      </c>
      <c r="D228" s="279">
        <v>21186</v>
      </c>
      <c r="E228" s="274" t="s">
        <v>2662</v>
      </c>
      <c r="F228" s="274" t="s">
        <v>2663</v>
      </c>
      <c r="G228" s="274">
        <v>50760</v>
      </c>
      <c r="H228" s="274">
        <v>15512</v>
      </c>
      <c r="I228" s="274">
        <v>0</v>
      </c>
      <c r="J228" s="274" t="s">
        <v>2074</v>
      </c>
      <c r="K228" s="275">
        <v>0</v>
      </c>
      <c r="L228" s="274">
        <v>8299</v>
      </c>
      <c r="M228" s="274" t="s">
        <v>1491</v>
      </c>
      <c r="N228" s="275">
        <v>0</v>
      </c>
      <c r="P228" s="274" t="s">
        <v>1969</v>
      </c>
      <c r="R228" s="274" t="s">
        <v>2664</v>
      </c>
      <c r="T228" s="274" t="s">
        <v>2762</v>
      </c>
      <c r="U228" s="274" t="s">
        <v>1409</v>
      </c>
      <c r="Z228" s="274" t="s">
        <v>2666</v>
      </c>
      <c r="AA228" s="274" t="s">
        <v>2666</v>
      </c>
      <c r="AB228" s="274" t="s">
        <v>2666</v>
      </c>
      <c r="AE228" s="279">
        <v>37846</v>
      </c>
      <c r="AF228" s="275">
        <v>20</v>
      </c>
      <c r="AG228" s="275">
        <v>0</v>
      </c>
      <c r="AI228" s="274" t="s">
        <v>2716</v>
      </c>
      <c r="AJ228" s="274" t="s">
        <v>2746</v>
      </c>
      <c r="AK228" s="274" t="s">
        <v>2747</v>
      </c>
      <c r="AL228" s="274">
        <v>0</v>
      </c>
      <c r="AM228" s="275">
        <v>0</v>
      </c>
      <c r="AO228" s="274" t="s">
        <v>1412</v>
      </c>
      <c r="AP228" s="274" t="s">
        <v>1968</v>
      </c>
      <c r="AQ228" s="275">
        <v>0</v>
      </c>
      <c r="AR228" s="275">
        <v>0</v>
      </c>
      <c r="AS228" s="274" t="s">
        <v>1968</v>
      </c>
      <c r="AW228" s="277">
        <v>0</v>
      </c>
      <c r="AZ228" s="274" t="s">
        <v>2668</v>
      </c>
      <c r="BA228" s="274" t="s">
        <v>2669</v>
      </c>
      <c r="BD228" s="274" t="s">
        <v>2736</v>
      </c>
      <c r="BE228" s="274" t="s">
        <v>2752</v>
      </c>
      <c r="BF228" s="274" t="s">
        <v>2763</v>
      </c>
      <c r="BG228" s="274" t="s">
        <v>2694</v>
      </c>
      <c r="BH228" s="274" t="s">
        <v>1968</v>
      </c>
      <c r="BL228" s="277">
        <v>0</v>
      </c>
      <c r="BQ228" s="274" t="s">
        <v>2666</v>
      </c>
      <c r="BR228" s="274" t="s">
        <v>2666</v>
      </c>
      <c r="BW228" s="274">
        <v>23860</v>
      </c>
      <c r="BX228" s="274" t="s">
        <v>3324</v>
      </c>
      <c r="BY228" s="274" t="s">
        <v>1968</v>
      </c>
      <c r="CA228" s="274">
        <v>0</v>
      </c>
      <c r="CC228" s="274" t="s">
        <v>1968</v>
      </c>
      <c r="CE228" s="274" t="s">
        <v>1968</v>
      </c>
      <c r="CF228" s="274" t="s">
        <v>2749</v>
      </c>
      <c r="CG228" s="274" t="s">
        <v>1968</v>
      </c>
      <c r="CI228" s="274" t="s">
        <v>1968</v>
      </c>
      <c r="CN228" s="274">
        <v>1</v>
      </c>
      <c r="CO228" s="274" t="s">
        <v>1968</v>
      </c>
      <c r="CT228" s="275">
        <v>0</v>
      </c>
      <c r="CU228" s="274" t="s">
        <v>1968</v>
      </c>
      <c r="CV228" s="275">
        <v>0</v>
      </c>
      <c r="CY228" s="274" t="s">
        <v>2662</v>
      </c>
      <c r="CZ228" s="274">
        <v>673927</v>
      </c>
      <c r="DA228" s="274">
        <v>6196237</v>
      </c>
      <c r="DB228" s="274" t="s">
        <v>2666</v>
      </c>
      <c r="DC228" s="275">
        <v>4</v>
      </c>
      <c r="DG228" s="274">
        <v>0</v>
      </c>
      <c r="DI228" s="274">
        <v>0</v>
      </c>
      <c r="DJ228" s="274" t="s">
        <v>2664</v>
      </c>
      <c r="DK228" s="279">
        <v>37846</v>
      </c>
      <c r="DL228" s="279">
        <v>40546</v>
      </c>
      <c r="DN228" s="274" t="s">
        <v>2029</v>
      </c>
      <c r="DO228" s="274" t="s">
        <v>2689</v>
      </c>
      <c r="DR228" s="278">
        <v>0</v>
      </c>
    </row>
    <row r="229" spans="1:122" x14ac:dyDescent="0.25">
      <c r="A229" s="283">
        <v>44262</v>
      </c>
      <c r="B229" s="274">
        <v>12115</v>
      </c>
      <c r="C229" s="274" t="s">
        <v>1393</v>
      </c>
      <c r="D229" s="279">
        <v>29221</v>
      </c>
      <c r="E229" s="274" t="s">
        <v>2801</v>
      </c>
      <c r="F229" s="274" t="s">
        <v>2663</v>
      </c>
      <c r="G229" s="274">
        <v>50781</v>
      </c>
      <c r="H229" s="274">
        <v>44262</v>
      </c>
      <c r="I229" s="274">
        <v>0</v>
      </c>
      <c r="J229" s="274" t="s">
        <v>2074</v>
      </c>
      <c r="K229" s="275">
        <v>0</v>
      </c>
      <c r="L229" s="274">
        <v>8322</v>
      </c>
      <c r="M229" s="274" t="s">
        <v>1639</v>
      </c>
      <c r="N229" s="275">
        <v>0</v>
      </c>
      <c r="Q229" s="274" t="s">
        <v>3325</v>
      </c>
      <c r="R229" s="274" t="s">
        <v>2664</v>
      </c>
      <c r="T229" s="274" t="s">
        <v>2665</v>
      </c>
      <c r="U229" s="274" t="s">
        <v>1967</v>
      </c>
      <c r="Z229" s="274" t="s">
        <v>2666</v>
      </c>
      <c r="AA229" s="274" t="s">
        <v>2666</v>
      </c>
      <c r="AB229" s="274" t="s">
        <v>2666</v>
      </c>
      <c r="AE229" s="279">
        <v>37846</v>
      </c>
      <c r="AF229" s="275">
        <v>82</v>
      </c>
      <c r="AG229" s="275">
        <v>0</v>
      </c>
      <c r="AI229" s="274" t="s">
        <v>2716</v>
      </c>
      <c r="AJ229" s="274" t="s">
        <v>2827</v>
      </c>
      <c r="AK229" s="274" t="s">
        <v>2828</v>
      </c>
      <c r="AL229" s="274">
        <v>0</v>
      </c>
      <c r="AM229" s="275">
        <v>2335</v>
      </c>
      <c r="AO229" s="274" t="s">
        <v>1640</v>
      </c>
      <c r="AP229" s="274" t="s">
        <v>1968</v>
      </c>
      <c r="AQ229" s="275">
        <v>0</v>
      </c>
      <c r="AR229" s="275">
        <v>0</v>
      </c>
      <c r="AS229" s="274" t="s">
        <v>1969</v>
      </c>
      <c r="AW229" s="277">
        <v>0</v>
      </c>
      <c r="AZ229" s="274" t="s">
        <v>2668</v>
      </c>
      <c r="BA229" s="274" t="s">
        <v>2669</v>
      </c>
      <c r="BC229" s="274" t="s">
        <v>3326</v>
      </c>
      <c r="BD229" s="274" t="s">
        <v>2670</v>
      </c>
      <c r="BE229" s="274" t="s">
        <v>2701</v>
      </c>
      <c r="BF229" s="274" t="s">
        <v>2774</v>
      </c>
      <c r="BG229" s="274" t="s">
        <v>2730</v>
      </c>
      <c r="BH229" s="274" t="s">
        <v>1968</v>
      </c>
      <c r="BL229" s="277">
        <v>0</v>
      </c>
      <c r="BM229" s="274" t="s">
        <v>2834</v>
      </c>
      <c r="BN229" s="274" t="s">
        <v>2933</v>
      </c>
      <c r="BQ229" s="274" t="s">
        <v>2666</v>
      </c>
      <c r="BR229" s="274" t="s">
        <v>2666</v>
      </c>
      <c r="BW229" s="274">
        <v>14966</v>
      </c>
      <c r="BX229" s="274" t="s">
        <v>3327</v>
      </c>
      <c r="BY229" s="274" t="s">
        <v>1968</v>
      </c>
      <c r="CA229" s="274">
        <v>25946277</v>
      </c>
      <c r="CC229" s="274" t="s">
        <v>1968</v>
      </c>
      <c r="CE229" s="274" t="s">
        <v>1968</v>
      </c>
      <c r="CG229" s="274" t="s">
        <v>1968</v>
      </c>
      <c r="CI229" s="274" t="s">
        <v>1968</v>
      </c>
      <c r="CN229" s="274">
        <v>1</v>
      </c>
      <c r="CO229" s="274" t="s">
        <v>1968</v>
      </c>
      <c r="CP229" s="274" t="s">
        <v>2809</v>
      </c>
      <c r="CS229" s="274" t="s">
        <v>3328</v>
      </c>
      <c r="CT229" s="275">
        <v>0</v>
      </c>
      <c r="CU229" s="274" t="s">
        <v>1968</v>
      </c>
      <c r="CV229" s="275">
        <v>0</v>
      </c>
      <c r="CY229" s="274" t="s">
        <v>2801</v>
      </c>
      <c r="CZ229" s="274">
        <v>657601</v>
      </c>
      <c r="DA229" s="274">
        <v>6199286</v>
      </c>
      <c r="DB229" s="274" t="s">
        <v>2666</v>
      </c>
      <c r="DC229" s="275">
        <v>23.6</v>
      </c>
      <c r="DG229" s="274">
        <v>0</v>
      </c>
      <c r="DI229" s="274">
        <v>0</v>
      </c>
      <c r="DJ229" s="274" t="s">
        <v>2664</v>
      </c>
      <c r="DK229" s="279">
        <v>37846</v>
      </c>
      <c r="DL229" s="279">
        <v>41389</v>
      </c>
      <c r="DN229" s="274" t="s">
        <v>2029</v>
      </c>
      <c r="DO229" s="274" t="s">
        <v>2689</v>
      </c>
      <c r="DP229" s="274" t="s">
        <v>2679</v>
      </c>
      <c r="DQ229" s="274" t="s">
        <v>2680</v>
      </c>
      <c r="DR229" s="278">
        <v>20</v>
      </c>
    </row>
    <row r="230" spans="1:122" x14ac:dyDescent="0.25">
      <c r="A230" s="283">
        <v>39076</v>
      </c>
      <c r="B230" s="274">
        <v>12118</v>
      </c>
      <c r="C230" s="274" t="s">
        <v>1393</v>
      </c>
      <c r="D230" s="279">
        <v>28491</v>
      </c>
      <c r="E230" s="274" t="s">
        <v>2662</v>
      </c>
      <c r="F230" s="274" t="s">
        <v>2663</v>
      </c>
      <c r="G230" s="274">
        <v>50784</v>
      </c>
      <c r="H230" s="274">
        <v>39076</v>
      </c>
      <c r="I230" s="274">
        <v>0</v>
      </c>
      <c r="J230" s="274" t="s">
        <v>1966</v>
      </c>
      <c r="K230" s="275">
        <v>0</v>
      </c>
      <c r="L230" s="274">
        <v>8324</v>
      </c>
      <c r="M230" s="274" t="s">
        <v>1607</v>
      </c>
      <c r="N230" s="275">
        <v>280</v>
      </c>
      <c r="R230" s="274" t="s">
        <v>2664</v>
      </c>
      <c r="T230" s="274" t="s">
        <v>2664</v>
      </c>
      <c r="U230" s="274" t="s">
        <v>2715</v>
      </c>
      <c r="Z230" s="274" t="s">
        <v>2666</v>
      </c>
      <c r="AA230" s="274" t="s">
        <v>2666</v>
      </c>
      <c r="AB230" s="274" t="s">
        <v>2666</v>
      </c>
      <c r="AE230" s="279">
        <v>37846</v>
      </c>
      <c r="AF230" s="275">
        <v>375</v>
      </c>
      <c r="AG230" s="275">
        <v>0</v>
      </c>
      <c r="AI230" s="274" t="s">
        <v>2716</v>
      </c>
      <c r="AJ230" s="274" t="s">
        <v>2717</v>
      </c>
      <c r="AK230" s="274" t="s">
        <v>2718</v>
      </c>
      <c r="AL230" s="274">
        <v>0</v>
      </c>
      <c r="AM230" s="275">
        <v>0</v>
      </c>
      <c r="AO230" s="274" t="s">
        <v>1608</v>
      </c>
      <c r="AQ230" s="275">
        <v>0</v>
      </c>
      <c r="AR230" s="275">
        <v>0</v>
      </c>
      <c r="AW230" s="277">
        <v>0</v>
      </c>
      <c r="AZ230" s="274" t="s">
        <v>2668</v>
      </c>
      <c r="BA230" s="274" t="s">
        <v>2669</v>
      </c>
      <c r="BC230" s="274" t="s">
        <v>3329</v>
      </c>
      <c r="BD230" s="274" t="s">
        <v>2781</v>
      </c>
      <c r="BE230" s="274" t="s">
        <v>3014</v>
      </c>
      <c r="BF230" s="274" t="s">
        <v>2774</v>
      </c>
      <c r="BG230" s="274" t="s">
        <v>2694</v>
      </c>
      <c r="BL230" s="277">
        <v>0</v>
      </c>
      <c r="BM230" s="274" t="s">
        <v>2684</v>
      </c>
      <c r="BQ230" s="274" t="s">
        <v>2666</v>
      </c>
      <c r="BR230" s="274" t="s">
        <v>2666</v>
      </c>
      <c r="BW230" s="274">
        <v>6461</v>
      </c>
      <c r="BX230" s="274" t="s">
        <v>3330</v>
      </c>
      <c r="CA230" s="274">
        <v>0</v>
      </c>
      <c r="CF230" s="274" t="s">
        <v>2739</v>
      </c>
      <c r="CN230" s="274">
        <v>1</v>
      </c>
      <c r="CS230" s="274" t="s">
        <v>3331</v>
      </c>
      <c r="CT230" s="275">
        <v>0</v>
      </c>
      <c r="CV230" s="275">
        <v>0</v>
      </c>
      <c r="CW230" s="274" t="s">
        <v>2664</v>
      </c>
      <c r="CY230" s="274" t="s">
        <v>2662</v>
      </c>
      <c r="CZ230" s="274">
        <v>650799</v>
      </c>
      <c r="DA230" s="274">
        <v>6205408</v>
      </c>
      <c r="DC230" s="275">
        <v>0</v>
      </c>
      <c r="DG230" s="274">
        <v>0</v>
      </c>
      <c r="DI230" s="274">
        <v>0</v>
      </c>
      <c r="DJ230" s="274" t="s">
        <v>2664</v>
      </c>
      <c r="DK230" s="279">
        <v>37846</v>
      </c>
      <c r="DL230" s="279">
        <v>39577</v>
      </c>
      <c r="DN230" s="274" t="s">
        <v>2029</v>
      </c>
      <c r="DO230" s="274" t="s">
        <v>2678</v>
      </c>
      <c r="DP230" s="274" t="s">
        <v>2679</v>
      </c>
      <c r="DQ230" s="274" t="s">
        <v>2680</v>
      </c>
      <c r="DR230" s="278">
        <v>7</v>
      </c>
    </row>
    <row r="231" spans="1:122" x14ac:dyDescent="0.25">
      <c r="A231" s="283">
        <v>11792</v>
      </c>
      <c r="B231" s="274">
        <v>12235</v>
      </c>
      <c r="C231" s="274" t="s">
        <v>1393</v>
      </c>
      <c r="D231" s="279">
        <v>18264</v>
      </c>
      <c r="E231" s="274" t="s">
        <v>2662</v>
      </c>
      <c r="F231" s="274" t="s">
        <v>2663</v>
      </c>
      <c r="G231" s="274">
        <v>50732</v>
      </c>
      <c r="H231" s="274">
        <v>11792</v>
      </c>
      <c r="I231" s="274">
        <v>0</v>
      </c>
      <c r="J231" s="274" t="s">
        <v>2074</v>
      </c>
      <c r="K231" s="275">
        <v>0</v>
      </c>
      <c r="L231" s="274">
        <v>8275</v>
      </c>
      <c r="M231" s="274" t="s">
        <v>3012</v>
      </c>
      <c r="N231" s="275">
        <v>0</v>
      </c>
      <c r="R231" s="274" t="s">
        <v>2664</v>
      </c>
      <c r="T231" s="274" t="s">
        <v>2757</v>
      </c>
      <c r="U231" s="274" t="s">
        <v>1973</v>
      </c>
      <c r="Z231" s="274" t="s">
        <v>2666</v>
      </c>
      <c r="AA231" s="274" t="s">
        <v>2666</v>
      </c>
      <c r="AB231" s="274" t="s">
        <v>2666</v>
      </c>
      <c r="AE231" s="279">
        <v>37846</v>
      </c>
      <c r="AF231" s="275">
        <v>18</v>
      </c>
      <c r="AG231" s="275">
        <v>0</v>
      </c>
      <c r="AI231" s="274" t="s">
        <v>2716</v>
      </c>
      <c r="AJ231" s="274" t="s">
        <v>2664</v>
      </c>
      <c r="AK231" s="274" t="s">
        <v>8</v>
      </c>
      <c r="AL231" s="274">
        <v>0</v>
      </c>
      <c r="AM231" s="275">
        <v>0</v>
      </c>
      <c r="AQ231" s="275">
        <v>0</v>
      </c>
      <c r="AR231" s="275">
        <v>0</v>
      </c>
      <c r="AW231" s="277">
        <v>0</v>
      </c>
      <c r="AZ231" s="274" t="s">
        <v>2668</v>
      </c>
      <c r="BA231" s="274" t="s">
        <v>2669</v>
      </c>
      <c r="BD231" s="274" t="s">
        <v>2670</v>
      </c>
      <c r="BE231" s="274" t="s">
        <v>2759</v>
      </c>
      <c r="BF231" s="274" t="s">
        <v>2763</v>
      </c>
      <c r="BG231" s="274" t="s">
        <v>2673</v>
      </c>
      <c r="BL231" s="277">
        <v>0</v>
      </c>
      <c r="BQ231" s="274" t="s">
        <v>2666</v>
      </c>
      <c r="BR231" s="274" t="s">
        <v>2666</v>
      </c>
      <c r="BW231" s="274">
        <v>18179</v>
      </c>
      <c r="BX231" s="274" t="s">
        <v>3332</v>
      </c>
      <c r="CA231" s="274">
        <v>0</v>
      </c>
      <c r="CF231" s="274" t="s">
        <v>2722</v>
      </c>
      <c r="CN231" s="274">
        <v>2</v>
      </c>
      <c r="CT231" s="275">
        <v>0</v>
      </c>
      <c r="CV231" s="275">
        <v>0</v>
      </c>
      <c r="CW231" s="274" t="s">
        <v>2664</v>
      </c>
      <c r="CY231" s="274" t="s">
        <v>2662</v>
      </c>
      <c r="CZ231" s="274">
        <v>660176</v>
      </c>
      <c r="DA231" s="274">
        <v>6188018</v>
      </c>
      <c r="DC231" s="275">
        <v>0</v>
      </c>
      <c r="DG231" s="274">
        <v>0</v>
      </c>
      <c r="DI231" s="274">
        <v>0</v>
      </c>
      <c r="DJ231" s="274" t="s">
        <v>2664</v>
      </c>
      <c r="DK231" s="279">
        <v>37846</v>
      </c>
      <c r="DL231" s="279">
        <v>39577</v>
      </c>
      <c r="DN231" s="274" t="s">
        <v>2029</v>
      </c>
      <c r="DO231" s="274" t="s">
        <v>2678</v>
      </c>
      <c r="DR231" s="278">
        <v>0</v>
      </c>
    </row>
    <row r="232" spans="1:122" x14ac:dyDescent="0.25">
      <c r="A232" s="283">
        <v>16472</v>
      </c>
      <c r="B232" s="274">
        <v>12248</v>
      </c>
      <c r="C232" s="274" t="s">
        <v>1393</v>
      </c>
      <c r="D232" s="279">
        <v>21916</v>
      </c>
      <c r="E232" s="274" t="s">
        <v>2662</v>
      </c>
      <c r="F232" s="274" t="s">
        <v>2663</v>
      </c>
      <c r="G232" s="274">
        <v>50750</v>
      </c>
      <c r="H232" s="274">
        <v>16472</v>
      </c>
      <c r="I232" s="274">
        <v>0</v>
      </c>
      <c r="J232" s="274" t="s">
        <v>2074</v>
      </c>
      <c r="K232" s="275">
        <v>0</v>
      </c>
      <c r="L232" s="274">
        <v>8292</v>
      </c>
      <c r="M232" s="274" t="s">
        <v>1498</v>
      </c>
      <c r="N232" s="275">
        <v>0</v>
      </c>
      <c r="P232" s="274" t="s">
        <v>1969</v>
      </c>
      <c r="R232" s="274" t="s">
        <v>2664</v>
      </c>
      <c r="T232" s="274" t="s">
        <v>2665</v>
      </c>
      <c r="U232" s="274" t="s">
        <v>1967</v>
      </c>
      <c r="Z232" s="274" t="s">
        <v>2666</v>
      </c>
      <c r="AA232" s="274" t="s">
        <v>2666</v>
      </c>
      <c r="AB232" s="274" t="s">
        <v>2666</v>
      </c>
      <c r="AE232" s="279">
        <v>37846</v>
      </c>
      <c r="AF232" s="275">
        <v>34</v>
      </c>
      <c r="AG232" s="275">
        <v>0</v>
      </c>
      <c r="AI232" s="274" t="s">
        <v>2716</v>
      </c>
      <c r="AJ232" s="274" t="s">
        <v>2750</v>
      </c>
      <c r="AK232" s="274" t="s">
        <v>2751</v>
      </c>
      <c r="AL232" s="274">
        <v>0</v>
      </c>
      <c r="AM232" s="275">
        <v>0</v>
      </c>
      <c r="AP232" s="274" t="s">
        <v>1968</v>
      </c>
      <c r="AQ232" s="275">
        <v>0</v>
      </c>
      <c r="AR232" s="275">
        <v>0</v>
      </c>
      <c r="AS232" s="274" t="s">
        <v>1968</v>
      </c>
      <c r="AW232" s="277">
        <v>0</v>
      </c>
      <c r="AZ232" s="274" t="s">
        <v>2668</v>
      </c>
      <c r="BA232" s="274" t="s">
        <v>2669</v>
      </c>
      <c r="BD232" s="274" t="s">
        <v>2736</v>
      </c>
      <c r="BE232" s="274" t="s">
        <v>2693</v>
      </c>
      <c r="BF232" s="274" t="s">
        <v>2763</v>
      </c>
      <c r="BG232" s="274" t="s">
        <v>2673</v>
      </c>
      <c r="BH232" s="274" t="s">
        <v>1968</v>
      </c>
      <c r="BL232" s="277">
        <v>0</v>
      </c>
      <c r="BQ232" s="274" t="s">
        <v>2666</v>
      </c>
      <c r="BR232" s="274" t="s">
        <v>2666</v>
      </c>
      <c r="BW232" s="274">
        <v>34231</v>
      </c>
      <c r="BX232" s="274" t="s">
        <v>3333</v>
      </c>
      <c r="BY232" s="274" t="s">
        <v>1968</v>
      </c>
      <c r="CA232" s="274">
        <v>0</v>
      </c>
      <c r="CC232" s="274" t="s">
        <v>1968</v>
      </c>
      <c r="CE232" s="274" t="s">
        <v>1968</v>
      </c>
      <c r="CF232" s="274" t="s">
        <v>2749</v>
      </c>
      <c r="CG232" s="274" t="s">
        <v>1968</v>
      </c>
      <c r="CI232" s="274" t="s">
        <v>1968</v>
      </c>
      <c r="CN232" s="274">
        <v>1</v>
      </c>
      <c r="CO232" s="274" t="s">
        <v>1968</v>
      </c>
      <c r="CT232" s="275">
        <v>0</v>
      </c>
      <c r="CU232" s="274" t="s">
        <v>1968</v>
      </c>
      <c r="CV232" s="275">
        <v>0</v>
      </c>
      <c r="CY232" s="274" t="s">
        <v>2662</v>
      </c>
      <c r="CZ232" s="274">
        <v>667685</v>
      </c>
      <c r="DA232" s="274">
        <v>6191346</v>
      </c>
      <c r="DB232" s="274" t="s">
        <v>2666</v>
      </c>
      <c r="DC232" s="275">
        <v>10</v>
      </c>
      <c r="DG232" s="274">
        <v>0</v>
      </c>
      <c r="DI232" s="274">
        <v>0</v>
      </c>
      <c r="DJ232" s="274" t="s">
        <v>2664</v>
      </c>
      <c r="DK232" s="279">
        <v>37846</v>
      </c>
      <c r="DL232" s="279">
        <v>40546</v>
      </c>
      <c r="DN232" s="274" t="s">
        <v>2029</v>
      </c>
      <c r="DO232" s="274" t="s">
        <v>2689</v>
      </c>
      <c r="DR232" s="278">
        <v>0</v>
      </c>
    </row>
    <row r="233" spans="1:122" x14ac:dyDescent="0.25">
      <c r="A233" s="283">
        <v>1924</v>
      </c>
      <c r="B233" s="274">
        <v>12250</v>
      </c>
      <c r="C233" s="274" t="s">
        <v>1395</v>
      </c>
      <c r="D233" s="279">
        <v>14611</v>
      </c>
      <c r="E233" s="274" t="s">
        <v>2662</v>
      </c>
      <c r="F233" s="274" t="s">
        <v>2663</v>
      </c>
      <c r="G233" s="274">
        <v>50754</v>
      </c>
      <c r="H233" s="274">
        <v>1924</v>
      </c>
      <c r="I233" s="274">
        <v>0</v>
      </c>
      <c r="J233" s="274" t="s">
        <v>2074</v>
      </c>
      <c r="K233" s="275">
        <v>0</v>
      </c>
      <c r="L233" s="274">
        <v>8293</v>
      </c>
      <c r="M233" s="274" t="s">
        <v>1423</v>
      </c>
      <c r="N233" s="275">
        <v>0</v>
      </c>
      <c r="R233" s="274" t="s">
        <v>2664</v>
      </c>
      <c r="T233" s="274" t="s">
        <v>2762</v>
      </c>
      <c r="U233" s="274" t="s">
        <v>1409</v>
      </c>
      <c r="Z233" s="274" t="s">
        <v>2666</v>
      </c>
      <c r="AA233" s="274" t="s">
        <v>2666</v>
      </c>
      <c r="AB233" s="274" t="s">
        <v>2666</v>
      </c>
      <c r="AE233" s="279">
        <v>37846</v>
      </c>
      <c r="AF233" s="275">
        <v>20</v>
      </c>
      <c r="AG233" s="275">
        <v>0</v>
      </c>
      <c r="AI233" s="274" t="s">
        <v>2716</v>
      </c>
      <c r="AJ233" s="274" t="s">
        <v>2746</v>
      </c>
      <c r="AK233" s="274" t="s">
        <v>2747</v>
      </c>
      <c r="AL233" s="274">
        <v>0</v>
      </c>
      <c r="AM233" s="275">
        <v>0</v>
      </c>
      <c r="AQ233" s="275">
        <v>0</v>
      </c>
      <c r="AR233" s="275">
        <v>0</v>
      </c>
      <c r="AW233" s="277">
        <v>0</v>
      </c>
      <c r="AZ233" s="274" t="s">
        <v>2668</v>
      </c>
      <c r="BA233" s="274" t="s">
        <v>2669</v>
      </c>
      <c r="BD233" s="274" t="s">
        <v>2736</v>
      </c>
      <c r="BE233" s="274" t="s">
        <v>2736</v>
      </c>
      <c r="BF233" s="274" t="s">
        <v>2763</v>
      </c>
      <c r="BG233" s="274" t="s">
        <v>2694</v>
      </c>
      <c r="BL233" s="277">
        <v>0</v>
      </c>
      <c r="BQ233" s="274" t="s">
        <v>2666</v>
      </c>
      <c r="BR233" s="274" t="s">
        <v>2666</v>
      </c>
      <c r="BW233" s="274">
        <v>42978</v>
      </c>
      <c r="BX233" s="274" t="s">
        <v>3334</v>
      </c>
      <c r="CA233" s="274">
        <v>0</v>
      </c>
      <c r="CF233" s="274" t="s">
        <v>2706</v>
      </c>
      <c r="CN233" s="274">
        <v>1</v>
      </c>
      <c r="CT233" s="275">
        <v>0</v>
      </c>
      <c r="CV233" s="275">
        <v>0</v>
      </c>
      <c r="CW233" s="274" t="s">
        <v>2664</v>
      </c>
      <c r="CY233" s="274" t="s">
        <v>2662</v>
      </c>
      <c r="CZ233" s="274">
        <v>671151</v>
      </c>
      <c r="DA233" s="274">
        <v>6192394</v>
      </c>
      <c r="DC233" s="275">
        <v>15</v>
      </c>
      <c r="DG233" s="274">
        <v>0</v>
      </c>
      <c r="DI233" s="274">
        <v>0</v>
      </c>
      <c r="DJ233" s="274" t="s">
        <v>2677</v>
      </c>
      <c r="DK233" s="279">
        <v>37846</v>
      </c>
      <c r="DL233" s="279">
        <v>39577</v>
      </c>
      <c r="DN233" s="274" t="s">
        <v>2029</v>
      </c>
      <c r="DO233" s="274" t="s">
        <v>2678</v>
      </c>
      <c r="DR233" s="278">
        <v>0</v>
      </c>
    </row>
    <row r="234" spans="1:122" x14ac:dyDescent="0.25">
      <c r="A234" s="283">
        <v>27227</v>
      </c>
      <c r="B234" s="274">
        <v>12256</v>
      </c>
      <c r="C234" s="274" t="s">
        <v>1393</v>
      </c>
      <c r="D234" s="279">
        <v>26604</v>
      </c>
      <c r="E234" s="274" t="s">
        <v>2662</v>
      </c>
      <c r="F234" s="274" t="s">
        <v>2663</v>
      </c>
      <c r="G234" s="274">
        <v>50697</v>
      </c>
      <c r="H234" s="274">
        <v>27227</v>
      </c>
      <c r="I234" s="274">
        <v>0</v>
      </c>
      <c r="J234" s="274" t="s">
        <v>1966</v>
      </c>
      <c r="K234" s="275">
        <v>0</v>
      </c>
      <c r="L234" s="274">
        <v>8248</v>
      </c>
      <c r="M234" s="274" t="s">
        <v>1568</v>
      </c>
      <c r="N234" s="275">
        <v>15</v>
      </c>
      <c r="R234" s="274" t="s">
        <v>2664</v>
      </c>
      <c r="T234" s="274" t="s">
        <v>2665</v>
      </c>
      <c r="U234" s="274" t="s">
        <v>1967</v>
      </c>
      <c r="Z234" s="274" t="s">
        <v>2666</v>
      </c>
      <c r="AA234" s="274" t="s">
        <v>2666</v>
      </c>
      <c r="AB234" s="274" t="s">
        <v>2666</v>
      </c>
      <c r="AE234" s="279">
        <v>37846</v>
      </c>
      <c r="AF234" s="275">
        <v>300</v>
      </c>
      <c r="AG234" s="275">
        <v>0</v>
      </c>
      <c r="AI234" s="274" t="s">
        <v>2716</v>
      </c>
      <c r="AJ234" s="274" t="s">
        <v>2717</v>
      </c>
      <c r="AK234" s="274" t="s">
        <v>2718</v>
      </c>
      <c r="AL234" s="274">
        <v>0</v>
      </c>
      <c r="AM234" s="275">
        <v>0</v>
      </c>
      <c r="AO234" s="274" t="s">
        <v>1569</v>
      </c>
      <c r="AQ234" s="275">
        <v>0</v>
      </c>
      <c r="AR234" s="275">
        <v>0</v>
      </c>
      <c r="AW234" s="277">
        <v>0</v>
      </c>
      <c r="AZ234" s="274" t="s">
        <v>2668</v>
      </c>
      <c r="BA234" s="274" t="s">
        <v>2669</v>
      </c>
      <c r="BG234" s="274" t="s">
        <v>2703</v>
      </c>
      <c r="BL234" s="277">
        <v>0</v>
      </c>
      <c r="BQ234" s="274" t="s">
        <v>2666</v>
      </c>
      <c r="BR234" s="274" t="s">
        <v>2666</v>
      </c>
      <c r="BW234" s="274">
        <v>30571</v>
      </c>
      <c r="BX234" s="274" t="s">
        <v>3335</v>
      </c>
      <c r="CA234" s="274">
        <v>0</v>
      </c>
      <c r="CN234" s="274">
        <v>1</v>
      </c>
      <c r="CS234" s="274" t="s">
        <v>3336</v>
      </c>
      <c r="CT234" s="275">
        <v>0</v>
      </c>
      <c r="CV234" s="275">
        <v>0</v>
      </c>
      <c r="CW234" s="274" t="s">
        <v>2664</v>
      </c>
      <c r="CY234" s="274" t="s">
        <v>2662</v>
      </c>
      <c r="CZ234" s="274">
        <v>638169</v>
      </c>
      <c r="DA234" s="274">
        <v>6188643</v>
      </c>
      <c r="DC234" s="275">
        <v>100</v>
      </c>
      <c r="DG234" s="274">
        <v>0</v>
      </c>
      <c r="DI234" s="274">
        <v>0</v>
      </c>
      <c r="DJ234" s="274" t="s">
        <v>2664</v>
      </c>
      <c r="DK234" s="279">
        <v>37846</v>
      </c>
      <c r="DL234" s="279">
        <v>39577</v>
      </c>
      <c r="DN234" s="274" t="s">
        <v>2029</v>
      </c>
      <c r="DO234" s="274" t="s">
        <v>2678</v>
      </c>
      <c r="DP234" s="274" t="s">
        <v>2679</v>
      </c>
      <c r="DQ234" s="274" t="s">
        <v>2680</v>
      </c>
      <c r="DR234" s="278">
        <v>0.5</v>
      </c>
    </row>
    <row r="235" spans="1:122" x14ac:dyDescent="0.25">
      <c r="A235" s="283">
        <v>39117</v>
      </c>
      <c r="B235" s="274">
        <v>12387</v>
      </c>
      <c r="C235" s="274" t="s">
        <v>1393</v>
      </c>
      <c r="D235" s="279">
        <v>28491</v>
      </c>
      <c r="E235" s="274" t="s">
        <v>2662</v>
      </c>
      <c r="F235" s="274" t="s">
        <v>2663</v>
      </c>
      <c r="G235" s="274">
        <v>50663</v>
      </c>
      <c r="H235" s="274">
        <v>39117</v>
      </c>
      <c r="I235" s="274">
        <v>0</v>
      </c>
      <c r="J235" s="274" t="s">
        <v>1966</v>
      </c>
      <c r="K235" s="275">
        <v>0</v>
      </c>
      <c r="L235" s="274">
        <v>8220</v>
      </c>
      <c r="M235" s="274" t="s">
        <v>1484</v>
      </c>
      <c r="N235" s="275">
        <v>10</v>
      </c>
      <c r="R235" s="274" t="s">
        <v>2664</v>
      </c>
      <c r="T235" s="274" t="s">
        <v>2664</v>
      </c>
      <c r="U235" s="274" t="s">
        <v>2715</v>
      </c>
      <c r="Z235" s="274" t="s">
        <v>2666</v>
      </c>
      <c r="AA235" s="274" t="s">
        <v>2666</v>
      </c>
      <c r="AB235" s="274" t="s">
        <v>2666</v>
      </c>
      <c r="AE235" s="279">
        <v>37846</v>
      </c>
      <c r="AF235" s="275">
        <v>100</v>
      </c>
      <c r="AG235" s="275">
        <v>0</v>
      </c>
      <c r="AI235" s="274" t="s">
        <v>2716</v>
      </c>
      <c r="AJ235" s="274" t="s">
        <v>2717</v>
      </c>
      <c r="AK235" s="274" t="s">
        <v>2718</v>
      </c>
      <c r="AL235" s="274">
        <v>0</v>
      </c>
      <c r="AM235" s="275">
        <v>0</v>
      </c>
      <c r="AP235" s="274" t="s">
        <v>1968</v>
      </c>
      <c r="AQ235" s="275">
        <v>0</v>
      </c>
      <c r="AR235" s="275">
        <v>0</v>
      </c>
      <c r="AS235" s="274" t="s">
        <v>1968</v>
      </c>
      <c r="AW235" s="277">
        <v>0</v>
      </c>
      <c r="AZ235" s="274" t="s">
        <v>2668</v>
      </c>
      <c r="BA235" s="274" t="s">
        <v>2669</v>
      </c>
      <c r="BD235" s="274" t="s">
        <v>2725</v>
      </c>
      <c r="BE235" s="274" t="s">
        <v>2834</v>
      </c>
      <c r="BF235" s="274" t="s">
        <v>2763</v>
      </c>
      <c r="BG235" s="274" t="s">
        <v>2694</v>
      </c>
      <c r="BH235" s="274" t="s">
        <v>1968</v>
      </c>
      <c r="BL235" s="277">
        <v>0</v>
      </c>
      <c r="BQ235" s="274" t="s">
        <v>2666</v>
      </c>
      <c r="BR235" s="274" t="s">
        <v>2666</v>
      </c>
      <c r="BW235" s="274">
        <v>33420</v>
      </c>
      <c r="BX235" s="274" t="s">
        <v>3337</v>
      </c>
      <c r="BY235" s="274" t="s">
        <v>1968</v>
      </c>
      <c r="CA235" s="274">
        <v>7620322</v>
      </c>
      <c r="CC235" s="274" t="s">
        <v>1968</v>
      </c>
      <c r="CE235" s="274" t="s">
        <v>1968</v>
      </c>
      <c r="CF235" s="274" t="s">
        <v>2749</v>
      </c>
      <c r="CG235" s="274" t="s">
        <v>1968</v>
      </c>
      <c r="CI235" s="274" t="s">
        <v>1968</v>
      </c>
      <c r="CN235" s="274">
        <v>2</v>
      </c>
      <c r="CO235" s="274" t="s">
        <v>1968</v>
      </c>
      <c r="CP235" s="274" t="s">
        <v>2713</v>
      </c>
      <c r="CS235" s="274" t="s">
        <v>3338</v>
      </c>
      <c r="CT235" s="275">
        <v>0</v>
      </c>
      <c r="CU235" s="274" t="s">
        <v>1968</v>
      </c>
      <c r="CV235" s="275">
        <v>0</v>
      </c>
      <c r="CY235" s="274" t="s">
        <v>2662</v>
      </c>
      <c r="CZ235" s="274">
        <v>626836</v>
      </c>
      <c r="DA235" s="274">
        <v>6188340</v>
      </c>
      <c r="DB235" s="274" t="s">
        <v>2666</v>
      </c>
      <c r="DC235" s="275">
        <v>0</v>
      </c>
      <c r="DG235" s="274">
        <v>0</v>
      </c>
      <c r="DI235" s="274">
        <v>0</v>
      </c>
      <c r="DJ235" s="274" t="s">
        <v>2664</v>
      </c>
      <c r="DK235" s="279">
        <v>37846</v>
      </c>
      <c r="DL235" s="279">
        <v>40794</v>
      </c>
      <c r="DN235" s="274" t="s">
        <v>2029</v>
      </c>
      <c r="DO235" s="274" t="s">
        <v>2689</v>
      </c>
      <c r="DP235" s="274" t="s">
        <v>2679</v>
      </c>
      <c r="DQ235" s="274" t="s">
        <v>2680</v>
      </c>
      <c r="DR235" s="278">
        <v>8</v>
      </c>
    </row>
    <row r="236" spans="1:122" x14ac:dyDescent="0.25">
      <c r="A236" s="283">
        <v>11947</v>
      </c>
      <c r="B236" s="274">
        <v>12388</v>
      </c>
      <c r="C236" s="274" t="s">
        <v>1395</v>
      </c>
      <c r="D236" s="279">
        <v>18264</v>
      </c>
      <c r="E236" s="274" t="s">
        <v>2662</v>
      </c>
      <c r="F236" s="274" t="s">
        <v>2663</v>
      </c>
      <c r="G236" s="274">
        <v>50666</v>
      </c>
      <c r="H236" s="274">
        <v>11947</v>
      </c>
      <c r="I236" s="274">
        <v>0</v>
      </c>
      <c r="J236" s="274" t="s">
        <v>2074</v>
      </c>
      <c r="K236" s="275">
        <v>5</v>
      </c>
      <c r="L236" s="274">
        <v>8225</v>
      </c>
      <c r="M236" s="274" t="s">
        <v>1480</v>
      </c>
      <c r="N236" s="275">
        <v>0</v>
      </c>
      <c r="P236" s="274" t="s">
        <v>1969</v>
      </c>
      <c r="R236" s="274" t="s">
        <v>2664</v>
      </c>
      <c r="T236" s="274" t="s">
        <v>2665</v>
      </c>
      <c r="U236" s="274" t="s">
        <v>1967</v>
      </c>
      <c r="Z236" s="274" t="s">
        <v>2666</v>
      </c>
      <c r="AA236" s="274" t="s">
        <v>2666</v>
      </c>
      <c r="AB236" s="274" t="s">
        <v>2666</v>
      </c>
      <c r="AE236" s="279">
        <v>37846</v>
      </c>
      <c r="AF236" s="275">
        <v>0</v>
      </c>
      <c r="AG236" s="275">
        <v>0</v>
      </c>
      <c r="AH236" s="274" t="s">
        <v>3339</v>
      </c>
      <c r="AI236" s="274" t="s">
        <v>2716</v>
      </c>
      <c r="AJ236" s="274" t="s">
        <v>2664</v>
      </c>
      <c r="AK236" s="274" t="s">
        <v>8</v>
      </c>
      <c r="AL236" s="274">
        <v>0</v>
      </c>
      <c r="AM236" s="275">
        <v>0</v>
      </c>
      <c r="AP236" s="274" t="s">
        <v>1968</v>
      </c>
      <c r="AQ236" s="275">
        <v>0</v>
      </c>
      <c r="AR236" s="275">
        <v>0</v>
      </c>
      <c r="AS236" s="274" t="s">
        <v>1968</v>
      </c>
      <c r="AW236" s="277">
        <v>0</v>
      </c>
      <c r="AZ236" s="274" t="s">
        <v>2668</v>
      </c>
      <c r="BA236" s="274" t="s">
        <v>2669</v>
      </c>
      <c r="BD236" s="274" t="s">
        <v>2725</v>
      </c>
      <c r="BE236" s="274" t="s">
        <v>2782</v>
      </c>
      <c r="BF236" s="274" t="s">
        <v>2763</v>
      </c>
      <c r="BH236" s="274" t="s">
        <v>1968</v>
      </c>
      <c r="BL236" s="277">
        <v>0</v>
      </c>
      <c r="BQ236" s="274" t="s">
        <v>2666</v>
      </c>
      <c r="BR236" s="274" t="s">
        <v>2666</v>
      </c>
      <c r="BW236" s="274">
        <v>8391</v>
      </c>
      <c r="BX236" s="274" t="s">
        <v>3340</v>
      </c>
      <c r="BY236" s="274" t="s">
        <v>1968</v>
      </c>
      <c r="CA236" s="274">
        <v>0</v>
      </c>
      <c r="CC236" s="274" t="s">
        <v>1968</v>
      </c>
      <c r="CE236" s="274" t="s">
        <v>1968</v>
      </c>
      <c r="CF236" s="274" t="s">
        <v>2749</v>
      </c>
      <c r="CG236" s="274" t="s">
        <v>1968</v>
      </c>
      <c r="CI236" s="274" t="s">
        <v>1968</v>
      </c>
      <c r="CN236" s="274">
        <v>1</v>
      </c>
      <c r="CO236" s="274" t="s">
        <v>1968</v>
      </c>
      <c r="CP236" s="274" t="s">
        <v>2836</v>
      </c>
      <c r="CT236" s="275">
        <v>0</v>
      </c>
      <c r="CU236" s="274" t="s">
        <v>1968</v>
      </c>
      <c r="CV236" s="275">
        <v>0</v>
      </c>
      <c r="CX236" s="274" t="s">
        <v>3341</v>
      </c>
      <c r="CY236" s="274" t="s">
        <v>2662</v>
      </c>
      <c r="CZ236" s="274">
        <v>626807</v>
      </c>
      <c r="DA236" s="274">
        <v>6189943</v>
      </c>
      <c r="DB236" s="274" t="s">
        <v>2666</v>
      </c>
      <c r="DC236" s="275">
        <v>0</v>
      </c>
      <c r="DG236" s="274">
        <v>0</v>
      </c>
      <c r="DH236" s="274" t="s">
        <v>3342</v>
      </c>
      <c r="DI236" s="274">
        <v>0</v>
      </c>
      <c r="DJ236" s="274" t="s">
        <v>2677</v>
      </c>
      <c r="DK236" s="279">
        <v>37846</v>
      </c>
      <c r="DL236" s="279">
        <v>40547</v>
      </c>
      <c r="DN236" s="274" t="s">
        <v>2029</v>
      </c>
      <c r="DO236" s="274" t="s">
        <v>2689</v>
      </c>
      <c r="DR236" s="278">
        <v>0</v>
      </c>
    </row>
    <row r="237" spans="1:122" x14ac:dyDescent="0.25">
      <c r="A237" s="283">
        <v>16917</v>
      </c>
      <c r="B237" s="274">
        <v>12389</v>
      </c>
      <c r="C237" s="274" t="s">
        <v>1395</v>
      </c>
      <c r="D237" s="279">
        <v>22282</v>
      </c>
      <c r="E237" s="274" t="s">
        <v>2662</v>
      </c>
      <c r="F237" s="274" t="s">
        <v>2663</v>
      </c>
      <c r="G237" s="274">
        <v>50667</v>
      </c>
      <c r="H237" s="274">
        <v>16917</v>
      </c>
      <c r="I237" s="274">
        <v>0</v>
      </c>
      <c r="J237" s="274" t="s">
        <v>2074</v>
      </c>
      <c r="K237" s="275">
        <v>0</v>
      </c>
      <c r="L237" s="274">
        <v>8226</v>
      </c>
      <c r="M237" s="274" t="s">
        <v>1502</v>
      </c>
      <c r="N237" s="275">
        <v>0</v>
      </c>
      <c r="R237" s="274" t="s">
        <v>2664</v>
      </c>
      <c r="T237" s="274" t="s">
        <v>2757</v>
      </c>
      <c r="U237" s="274" t="s">
        <v>1973</v>
      </c>
      <c r="Z237" s="274" t="s">
        <v>2666</v>
      </c>
      <c r="AA237" s="274" t="s">
        <v>2666</v>
      </c>
      <c r="AB237" s="274" t="s">
        <v>2666</v>
      </c>
      <c r="AE237" s="279">
        <v>37846</v>
      </c>
      <c r="AF237" s="275">
        <v>34</v>
      </c>
      <c r="AG237" s="275">
        <v>0</v>
      </c>
      <c r="AI237" s="274" t="s">
        <v>2716</v>
      </c>
      <c r="AJ237" s="274" t="s">
        <v>2664</v>
      </c>
      <c r="AK237" s="274" t="s">
        <v>8</v>
      </c>
      <c r="AL237" s="274">
        <v>0</v>
      </c>
      <c r="AM237" s="275">
        <v>0</v>
      </c>
      <c r="AQ237" s="275">
        <v>0</v>
      </c>
      <c r="AR237" s="275">
        <v>0</v>
      </c>
      <c r="AW237" s="277">
        <v>0</v>
      </c>
      <c r="AZ237" s="274" t="s">
        <v>2668</v>
      </c>
      <c r="BA237" s="274" t="s">
        <v>2669</v>
      </c>
      <c r="BD237" s="274" t="s">
        <v>2728</v>
      </c>
      <c r="BE237" s="274" t="s">
        <v>2692</v>
      </c>
      <c r="BF237" s="274" t="s">
        <v>2763</v>
      </c>
      <c r="BG237" s="274" t="s">
        <v>2673</v>
      </c>
      <c r="BL237" s="277">
        <v>0</v>
      </c>
      <c r="BQ237" s="274" t="s">
        <v>2666</v>
      </c>
      <c r="BR237" s="274" t="s">
        <v>2666</v>
      </c>
      <c r="BW237" s="274">
        <v>22511</v>
      </c>
      <c r="BX237" s="274" t="s">
        <v>3343</v>
      </c>
      <c r="CA237" s="274">
        <v>0</v>
      </c>
      <c r="CF237" s="274" t="s">
        <v>2722</v>
      </c>
      <c r="CN237" s="274">
        <v>1</v>
      </c>
      <c r="CT237" s="275">
        <v>0</v>
      </c>
      <c r="CV237" s="275">
        <v>0</v>
      </c>
      <c r="CW237" s="274" t="s">
        <v>2664</v>
      </c>
      <c r="CY237" s="274" t="s">
        <v>2662</v>
      </c>
      <c r="CZ237" s="274">
        <v>627072</v>
      </c>
      <c r="DA237" s="274">
        <v>6190530</v>
      </c>
      <c r="DC237" s="275">
        <v>4</v>
      </c>
      <c r="DG237" s="274">
        <v>0</v>
      </c>
      <c r="DI237" s="274">
        <v>0</v>
      </c>
      <c r="DJ237" s="274" t="s">
        <v>2677</v>
      </c>
      <c r="DK237" s="279">
        <v>37846</v>
      </c>
      <c r="DL237" s="279">
        <v>39577</v>
      </c>
      <c r="DN237" s="274" t="s">
        <v>2029</v>
      </c>
      <c r="DO237" s="274" t="s">
        <v>2678</v>
      </c>
      <c r="DR237" s="278">
        <v>0</v>
      </c>
    </row>
    <row r="238" spans="1:122" x14ac:dyDescent="0.25">
      <c r="A238" s="283">
        <v>11829</v>
      </c>
      <c r="B238" s="274">
        <v>12394</v>
      </c>
      <c r="C238" s="274" t="s">
        <v>1395</v>
      </c>
      <c r="D238" s="279">
        <v>18264</v>
      </c>
      <c r="E238" s="274" t="s">
        <v>2662</v>
      </c>
      <c r="F238" s="274" t="s">
        <v>2663</v>
      </c>
      <c r="G238" s="274">
        <v>50676</v>
      </c>
      <c r="H238" s="274">
        <v>11829</v>
      </c>
      <c r="I238" s="274">
        <v>0</v>
      </c>
      <c r="J238" s="274" t="s">
        <v>2074</v>
      </c>
      <c r="K238" s="275">
        <v>0</v>
      </c>
      <c r="L238" s="274">
        <v>8232</v>
      </c>
      <c r="M238" s="274" t="s">
        <v>1457</v>
      </c>
      <c r="N238" s="275">
        <v>0</v>
      </c>
      <c r="R238" s="274" t="s">
        <v>2664</v>
      </c>
      <c r="T238" s="274" t="s">
        <v>2757</v>
      </c>
      <c r="U238" s="274" t="s">
        <v>1973</v>
      </c>
      <c r="Z238" s="274" t="s">
        <v>2666</v>
      </c>
      <c r="AA238" s="274" t="s">
        <v>2666</v>
      </c>
      <c r="AB238" s="274" t="s">
        <v>2666</v>
      </c>
      <c r="AE238" s="279">
        <v>37846</v>
      </c>
      <c r="AF238" s="275">
        <v>33</v>
      </c>
      <c r="AG238" s="275">
        <v>0</v>
      </c>
      <c r="AI238" s="274" t="s">
        <v>2716</v>
      </c>
      <c r="AJ238" s="274" t="s">
        <v>2664</v>
      </c>
      <c r="AK238" s="274" t="s">
        <v>8</v>
      </c>
      <c r="AL238" s="274">
        <v>0</v>
      </c>
      <c r="AM238" s="275">
        <v>0</v>
      </c>
      <c r="AO238" s="274" t="s">
        <v>3344</v>
      </c>
      <c r="AQ238" s="275">
        <v>0</v>
      </c>
      <c r="AR238" s="275">
        <v>0</v>
      </c>
      <c r="AW238" s="277">
        <v>0</v>
      </c>
      <c r="AZ238" s="274" t="s">
        <v>2668</v>
      </c>
      <c r="BA238" s="274" t="s">
        <v>2669</v>
      </c>
      <c r="BD238" s="274" t="s">
        <v>2728</v>
      </c>
      <c r="BE238" s="274" t="s">
        <v>2782</v>
      </c>
      <c r="BF238" s="274" t="s">
        <v>2763</v>
      </c>
      <c r="BG238" s="274" t="s">
        <v>2694</v>
      </c>
      <c r="BL238" s="277">
        <v>0</v>
      </c>
      <c r="BQ238" s="274" t="s">
        <v>2666</v>
      </c>
      <c r="BR238" s="274" t="s">
        <v>2666</v>
      </c>
      <c r="BW238" s="274">
        <v>24904</v>
      </c>
      <c r="BX238" s="274" t="s">
        <v>3345</v>
      </c>
      <c r="CA238" s="274">
        <v>0</v>
      </c>
      <c r="CF238" s="274" t="s">
        <v>2722</v>
      </c>
      <c r="CN238" s="274">
        <v>1</v>
      </c>
      <c r="CT238" s="275">
        <v>0</v>
      </c>
      <c r="CV238" s="275">
        <v>0</v>
      </c>
      <c r="CW238" s="274" t="s">
        <v>2664</v>
      </c>
      <c r="CY238" s="274" t="s">
        <v>2662</v>
      </c>
      <c r="CZ238" s="274">
        <v>635202</v>
      </c>
      <c r="DA238" s="274">
        <v>6188842</v>
      </c>
      <c r="DC238" s="275">
        <v>28</v>
      </c>
      <c r="DG238" s="274">
        <v>0</v>
      </c>
      <c r="DI238" s="274">
        <v>0</v>
      </c>
      <c r="DJ238" s="274" t="s">
        <v>2677</v>
      </c>
      <c r="DK238" s="279">
        <v>37846</v>
      </c>
      <c r="DL238" s="279">
        <v>39577</v>
      </c>
      <c r="DN238" s="274" t="s">
        <v>2029</v>
      </c>
      <c r="DO238" s="274" t="s">
        <v>2678</v>
      </c>
      <c r="DR238" s="278">
        <v>0</v>
      </c>
    </row>
    <row r="239" spans="1:122" x14ac:dyDescent="0.25">
      <c r="A239" s="283">
        <v>59879</v>
      </c>
      <c r="B239" s="274">
        <v>58749</v>
      </c>
      <c r="C239" s="274" t="s">
        <v>1393</v>
      </c>
      <c r="D239" s="279">
        <v>33535</v>
      </c>
      <c r="E239" s="274" t="s">
        <v>2662</v>
      </c>
      <c r="F239" s="274" t="s">
        <v>2663</v>
      </c>
      <c r="G239" s="274">
        <v>61561</v>
      </c>
      <c r="H239" s="274">
        <v>59879</v>
      </c>
      <c r="I239" s="274">
        <v>0</v>
      </c>
      <c r="J239" s="274" t="s">
        <v>1966</v>
      </c>
      <c r="K239" s="275">
        <v>0</v>
      </c>
      <c r="L239" s="274">
        <v>8369</v>
      </c>
      <c r="M239" s="274" t="s">
        <v>1690</v>
      </c>
      <c r="N239" s="275">
        <v>10</v>
      </c>
      <c r="R239" s="274" t="s">
        <v>2664</v>
      </c>
      <c r="T239" s="274" t="s">
        <v>2665</v>
      </c>
      <c r="U239" s="274" t="s">
        <v>1967</v>
      </c>
      <c r="Z239" s="274" t="s">
        <v>2666</v>
      </c>
      <c r="AA239" s="274" t="s">
        <v>2666</v>
      </c>
      <c r="AB239" s="274" t="s">
        <v>2666</v>
      </c>
      <c r="AE239" s="279">
        <v>37846</v>
      </c>
      <c r="AF239" s="275">
        <v>62</v>
      </c>
      <c r="AG239" s="275">
        <v>0</v>
      </c>
      <c r="AI239" s="274" t="s">
        <v>2667</v>
      </c>
      <c r="AJ239" s="274" t="s">
        <v>2698</v>
      </c>
      <c r="AK239" s="274" t="s">
        <v>2699</v>
      </c>
      <c r="AL239" s="274">
        <v>0</v>
      </c>
      <c r="AM239" s="275">
        <v>2450</v>
      </c>
      <c r="AO239" s="274" t="s">
        <v>1691</v>
      </c>
      <c r="AQ239" s="275">
        <v>0</v>
      </c>
      <c r="AR239" s="275">
        <v>0</v>
      </c>
      <c r="AW239" s="277">
        <v>0</v>
      </c>
      <c r="AZ239" s="274" t="s">
        <v>2668</v>
      </c>
      <c r="BA239" s="274" t="s">
        <v>2669</v>
      </c>
      <c r="BD239" s="274" t="s">
        <v>2700</v>
      </c>
      <c r="BE239" s="274" t="s">
        <v>2693</v>
      </c>
      <c r="BF239" s="274" t="s">
        <v>2702</v>
      </c>
      <c r="BG239" s="274" t="s">
        <v>2730</v>
      </c>
      <c r="BJ239" s="274" t="s">
        <v>2704</v>
      </c>
      <c r="BK239" s="274" t="s">
        <v>2704</v>
      </c>
      <c r="BL239" s="277">
        <v>0</v>
      </c>
      <c r="BQ239" s="274" t="s">
        <v>2666</v>
      </c>
      <c r="BR239" s="274" t="s">
        <v>2666</v>
      </c>
      <c r="BW239" s="274">
        <v>14881</v>
      </c>
      <c r="BX239" s="274" t="s">
        <v>2705</v>
      </c>
      <c r="CA239" s="274">
        <v>0</v>
      </c>
      <c r="CF239" s="274" t="s">
        <v>2749</v>
      </c>
      <c r="CK239" s="274" t="s">
        <v>2666</v>
      </c>
      <c r="CN239" s="274">
        <v>3</v>
      </c>
      <c r="CP239" s="274" t="s">
        <v>2675</v>
      </c>
      <c r="CT239" s="275">
        <v>0</v>
      </c>
      <c r="CV239" s="275">
        <v>0</v>
      </c>
      <c r="CW239" s="274" t="s">
        <v>2664</v>
      </c>
      <c r="CY239" s="274" t="s">
        <v>2662</v>
      </c>
      <c r="CZ239" s="274">
        <v>676850</v>
      </c>
      <c r="DA239" s="274">
        <v>6210500</v>
      </c>
      <c r="DC239" s="275">
        <v>43</v>
      </c>
      <c r="DG239" s="274">
        <v>0</v>
      </c>
      <c r="DI239" s="274">
        <v>0</v>
      </c>
      <c r="DJ239" s="274" t="s">
        <v>2664</v>
      </c>
      <c r="DK239" s="279">
        <v>37846</v>
      </c>
      <c r="DL239" s="279">
        <v>39577</v>
      </c>
      <c r="DN239" s="274" t="s">
        <v>2029</v>
      </c>
      <c r="DO239" s="274" t="s">
        <v>2678</v>
      </c>
      <c r="DP239" s="274" t="s">
        <v>2707</v>
      </c>
      <c r="DQ239" s="274" t="s">
        <v>2708</v>
      </c>
      <c r="DR239" s="278">
        <v>0.4</v>
      </c>
    </row>
    <row r="240" spans="1:122" x14ac:dyDescent="0.25">
      <c r="A240" s="283">
        <v>1914</v>
      </c>
      <c r="B240" s="274">
        <v>60909</v>
      </c>
      <c r="C240" s="274" t="s">
        <v>1395</v>
      </c>
      <c r="D240" s="279">
        <v>14246</v>
      </c>
      <c r="E240" s="274" t="s">
        <v>2662</v>
      </c>
      <c r="F240" s="274" t="s">
        <v>2663</v>
      </c>
      <c r="G240" s="274">
        <v>50729</v>
      </c>
      <c r="H240" s="274">
        <v>1914</v>
      </c>
      <c r="I240" s="274">
        <v>0</v>
      </c>
      <c r="J240" s="274" t="s">
        <v>1966</v>
      </c>
      <c r="K240" s="275">
        <v>0</v>
      </c>
      <c r="L240" s="274">
        <v>8273</v>
      </c>
      <c r="M240" s="274" t="s">
        <v>1417</v>
      </c>
      <c r="N240" s="275">
        <v>3</v>
      </c>
      <c r="P240" s="274" t="s">
        <v>1969</v>
      </c>
      <c r="R240" s="274" t="s">
        <v>2664</v>
      </c>
      <c r="T240" s="274" t="s">
        <v>2757</v>
      </c>
      <c r="U240" s="274" t="s">
        <v>1973</v>
      </c>
      <c r="Z240" s="274" t="s">
        <v>2666</v>
      </c>
      <c r="AA240" s="274" t="s">
        <v>2666</v>
      </c>
      <c r="AB240" s="274" t="s">
        <v>2666</v>
      </c>
      <c r="AE240" s="279">
        <v>37846</v>
      </c>
      <c r="AF240" s="275">
        <v>25</v>
      </c>
      <c r="AG240" s="275">
        <v>0</v>
      </c>
      <c r="AI240" s="274" t="s">
        <v>2716</v>
      </c>
      <c r="AJ240" s="274" t="s">
        <v>2664</v>
      </c>
      <c r="AK240" s="274" t="s">
        <v>8</v>
      </c>
      <c r="AL240" s="274">
        <v>0</v>
      </c>
      <c r="AM240" s="275">
        <v>0</v>
      </c>
      <c r="AP240" s="274" t="s">
        <v>1968</v>
      </c>
      <c r="AQ240" s="275">
        <v>0</v>
      </c>
      <c r="AR240" s="275">
        <v>0</v>
      </c>
      <c r="AS240" s="274" t="s">
        <v>1968</v>
      </c>
      <c r="AW240" s="277">
        <v>0</v>
      </c>
      <c r="AZ240" s="274" t="s">
        <v>2668</v>
      </c>
      <c r="BA240" s="274" t="s">
        <v>2669</v>
      </c>
      <c r="BD240" s="274" t="s">
        <v>2781</v>
      </c>
      <c r="BE240" s="274" t="s">
        <v>2807</v>
      </c>
      <c r="BF240" s="274" t="s">
        <v>2763</v>
      </c>
      <c r="BG240" s="274" t="s">
        <v>2694</v>
      </c>
      <c r="BH240" s="274" t="s">
        <v>1968</v>
      </c>
      <c r="BL240" s="277">
        <v>0</v>
      </c>
      <c r="BQ240" s="274" t="s">
        <v>2666</v>
      </c>
      <c r="BR240" s="274" t="s">
        <v>2666</v>
      </c>
      <c r="BW240" s="274">
        <v>40555</v>
      </c>
      <c r="BX240" s="274" t="s">
        <v>3346</v>
      </c>
      <c r="BY240" s="274" t="s">
        <v>1968</v>
      </c>
      <c r="CA240" s="274">
        <v>0</v>
      </c>
      <c r="CC240" s="274" t="s">
        <v>1968</v>
      </c>
      <c r="CE240" s="274" t="s">
        <v>1968</v>
      </c>
      <c r="CG240" s="274" t="s">
        <v>1968</v>
      </c>
      <c r="CI240" s="274" t="s">
        <v>1968</v>
      </c>
      <c r="CN240" s="274">
        <v>2</v>
      </c>
      <c r="CO240" s="274" t="s">
        <v>1968</v>
      </c>
      <c r="CT240" s="275">
        <v>0</v>
      </c>
      <c r="CU240" s="274" t="s">
        <v>1968</v>
      </c>
      <c r="CV240" s="275">
        <v>0</v>
      </c>
      <c r="CY240" s="274" t="s">
        <v>2662</v>
      </c>
      <c r="CZ240" s="274">
        <v>655406</v>
      </c>
      <c r="DA240" s="274">
        <v>6191638</v>
      </c>
      <c r="DB240" s="274" t="s">
        <v>2666</v>
      </c>
      <c r="DC240" s="275">
        <v>15</v>
      </c>
      <c r="DG240" s="274">
        <v>0</v>
      </c>
      <c r="DH240" s="274" t="s">
        <v>3347</v>
      </c>
      <c r="DI240" s="274">
        <v>0</v>
      </c>
      <c r="DJ240" s="274" t="s">
        <v>2677</v>
      </c>
      <c r="DK240" s="279">
        <v>37846</v>
      </c>
      <c r="DL240" s="279">
        <v>40546</v>
      </c>
      <c r="DN240" s="274" t="s">
        <v>2029</v>
      </c>
      <c r="DO240" s="274" t="s">
        <v>2689</v>
      </c>
      <c r="DR240" s="278">
        <v>0</v>
      </c>
    </row>
    <row r="241" spans="1:122" x14ac:dyDescent="0.25">
      <c r="A241" s="283">
        <v>23339</v>
      </c>
      <c r="B241" s="274">
        <v>60912</v>
      </c>
      <c r="C241" s="274" t="s">
        <v>1393</v>
      </c>
      <c r="D241" s="279">
        <v>25628</v>
      </c>
      <c r="E241" s="274" t="s">
        <v>2662</v>
      </c>
      <c r="F241" s="274" t="s">
        <v>2663</v>
      </c>
      <c r="G241" s="274">
        <v>50745</v>
      </c>
      <c r="H241" s="274">
        <v>23339</v>
      </c>
      <c r="I241" s="274">
        <v>0</v>
      </c>
      <c r="J241" s="274" t="s">
        <v>1966</v>
      </c>
      <c r="K241" s="275">
        <v>0</v>
      </c>
      <c r="L241" s="274">
        <v>8287</v>
      </c>
      <c r="M241" s="274" t="s">
        <v>1454</v>
      </c>
      <c r="N241" s="275">
        <v>15</v>
      </c>
      <c r="R241" s="274" t="s">
        <v>2664</v>
      </c>
      <c r="T241" s="274" t="s">
        <v>2665</v>
      </c>
      <c r="U241" s="274" t="s">
        <v>1967</v>
      </c>
      <c r="Z241" s="274" t="s">
        <v>2666</v>
      </c>
      <c r="AA241" s="274" t="s">
        <v>2666</v>
      </c>
      <c r="AB241" s="274" t="s">
        <v>2666</v>
      </c>
      <c r="AE241" s="279">
        <v>37846</v>
      </c>
      <c r="AF241" s="275">
        <v>150</v>
      </c>
      <c r="AG241" s="275">
        <v>0</v>
      </c>
      <c r="AI241" s="274" t="s">
        <v>2724</v>
      </c>
      <c r="AJ241" s="274" t="s">
        <v>2717</v>
      </c>
      <c r="AK241" s="274" t="s">
        <v>2718</v>
      </c>
      <c r="AL241" s="274">
        <v>0</v>
      </c>
      <c r="AM241" s="275">
        <v>0</v>
      </c>
      <c r="AQ241" s="275">
        <v>0</v>
      </c>
      <c r="AR241" s="275">
        <v>0</v>
      </c>
      <c r="AW241" s="277">
        <v>0</v>
      </c>
      <c r="AZ241" s="274" t="s">
        <v>2668</v>
      </c>
      <c r="BA241" s="274" t="s">
        <v>2669</v>
      </c>
      <c r="BC241" s="274" t="s">
        <v>3348</v>
      </c>
      <c r="BD241" s="274" t="s">
        <v>2670</v>
      </c>
      <c r="BE241" s="274" t="s">
        <v>2740</v>
      </c>
      <c r="BF241" s="274" t="s">
        <v>2763</v>
      </c>
      <c r="BG241" s="274" t="s">
        <v>2703</v>
      </c>
      <c r="BL241" s="277">
        <v>0</v>
      </c>
      <c r="BM241" s="274" t="s">
        <v>2834</v>
      </c>
      <c r="BQ241" s="274" t="s">
        <v>2666</v>
      </c>
      <c r="BR241" s="274" t="s">
        <v>2666</v>
      </c>
      <c r="BW241" s="274">
        <v>38516</v>
      </c>
      <c r="BX241" s="274" t="s">
        <v>3349</v>
      </c>
      <c r="CA241" s="274">
        <v>0</v>
      </c>
      <c r="CF241" s="274" t="s">
        <v>2722</v>
      </c>
      <c r="CN241" s="274">
        <v>1</v>
      </c>
      <c r="CS241" s="274" t="s">
        <v>3350</v>
      </c>
      <c r="CT241" s="275">
        <v>0</v>
      </c>
      <c r="CV241" s="275">
        <v>0</v>
      </c>
      <c r="CW241" s="274" t="s">
        <v>2664</v>
      </c>
      <c r="CY241" s="274" t="s">
        <v>2662</v>
      </c>
      <c r="CZ241" s="274">
        <v>661167</v>
      </c>
      <c r="DA241" s="274">
        <v>6196172</v>
      </c>
      <c r="DC241" s="275">
        <v>78</v>
      </c>
      <c r="DG241" s="274">
        <v>0</v>
      </c>
      <c r="DI241" s="274">
        <v>0</v>
      </c>
      <c r="DJ241" s="274" t="s">
        <v>2664</v>
      </c>
      <c r="DK241" s="279">
        <v>37846</v>
      </c>
      <c r="DL241" s="279">
        <v>39577</v>
      </c>
      <c r="DN241" s="274" t="s">
        <v>2029</v>
      </c>
      <c r="DO241" s="274" t="s">
        <v>2678</v>
      </c>
      <c r="DP241" s="274" t="s">
        <v>2679</v>
      </c>
      <c r="DQ241" s="274" t="s">
        <v>2680</v>
      </c>
      <c r="DR241" s="278">
        <v>6</v>
      </c>
    </row>
    <row r="242" spans="1:122" x14ac:dyDescent="0.25">
      <c r="A242" s="283">
        <v>29610</v>
      </c>
      <c r="B242" s="274">
        <v>60914</v>
      </c>
      <c r="C242" s="274" t="s">
        <v>1393</v>
      </c>
      <c r="D242" s="279">
        <v>27030</v>
      </c>
      <c r="E242" s="274" t="s">
        <v>2662</v>
      </c>
      <c r="F242" s="274" t="s">
        <v>2663</v>
      </c>
      <c r="G242" s="274">
        <v>50696</v>
      </c>
      <c r="H242" s="274">
        <v>29610</v>
      </c>
      <c r="I242" s="274">
        <v>0</v>
      </c>
      <c r="J242" s="274" t="s">
        <v>1966</v>
      </c>
      <c r="K242" s="275">
        <v>0</v>
      </c>
      <c r="L242" s="274">
        <v>8247</v>
      </c>
      <c r="M242" s="274" t="s">
        <v>1577</v>
      </c>
      <c r="N242" s="275">
        <v>140</v>
      </c>
      <c r="R242" s="274" t="s">
        <v>2664</v>
      </c>
      <c r="T242" s="274" t="s">
        <v>2664</v>
      </c>
      <c r="U242" s="274" t="s">
        <v>2715</v>
      </c>
      <c r="Z242" s="274" t="s">
        <v>2666</v>
      </c>
      <c r="AA242" s="274" t="s">
        <v>2666</v>
      </c>
      <c r="AB242" s="274" t="s">
        <v>2666</v>
      </c>
      <c r="AE242" s="279">
        <v>37846</v>
      </c>
      <c r="AF242" s="275">
        <v>310</v>
      </c>
      <c r="AG242" s="275">
        <v>0</v>
      </c>
      <c r="AI242" s="274" t="s">
        <v>2724</v>
      </c>
      <c r="AJ242" s="274" t="s">
        <v>2717</v>
      </c>
      <c r="AK242" s="274" t="s">
        <v>2718</v>
      </c>
      <c r="AL242" s="274">
        <v>0</v>
      </c>
      <c r="AM242" s="275">
        <v>0</v>
      </c>
      <c r="AQ242" s="275">
        <v>0</v>
      </c>
      <c r="AR242" s="275">
        <v>0</v>
      </c>
      <c r="AW242" s="277">
        <v>0</v>
      </c>
      <c r="AZ242" s="274" t="s">
        <v>2668</v>
      </c>
      <c r="BA242" s="274" t="s">
        <v>2669</v>
      </c>
      <c r="BD242" s="274" t="s">
        <v>2692</v>
      </c>
      <c r="BE242" s="274" t="s">
        <v>2759</v>
      </c>
      <c r="BF242" s="274" t="s">
        <v>2763</v>
      </c>
      <c r="BG242" s="274" t="s">
        <v>2694</v>
      </c>
      <c r="BL242" s="277">
        <v>0</v>
      </c>
      <c r="BQ242" s="274" t="s">
        <v>2666</v>
      </c>
      <c r="BR242" s="274" t="s">
        <v>2666</v>
      </c>
      <c r="BW242" s="274">
        <v>9998</v>
      </c>
      <c r="BX242" s="274" t="s">
        <v>3351</v>
      </c>
      <c r="CA242" s="274">
        <v>0</v>
      </c>
      <c r="CN242" s="274">
        <v>1</v>
      </c>
      <c r="CT242" s="275">
        <v>0</v>
      </c>
      <c r="CV242" s="275">
        <v>0</v>
      </c>
      <c r="CW242" s="274" t="s">
        <v>2664</v>
      </c>
      <c r="CY242" s="274" t="s">
        <v>2662</v>
      </c>
      <c r="CZ242" s="274">
        <v>640369</v>
      </c>
      <c r="DA242" s="274">
        <v>6187400</v>
      </c>
      <c r="DC242" s="275">
        <v>0</v>
      </c>
      <c r="DG242" s="274">
        <v>0</v>
      </c>
      <c r="DI242" s="274">
        <v>0</v>
      </c>
      <c r="DJ242" s="274" t="s">
        <v>2664</v>
      </c>
      <c r="DK242" s="279">
        <v>37846</v>
      </c>
      <c r="DL242" s="279">
        <v>39577</v>
      </c>
      <c r="DN242" s="274" t="s">
        <v>2029</v>
      </c>
      <c r="DO242" s="274" t="s">
        <v>2678</v>
      </c>
      <c r="DR242" s="278">
        <v>0</v>
      </c>
    </row>
    <row r="243" spans="1:122" x14ac:dyDescent="0.25">
      <c r="A243" s="283">
        <v>17362</v>
      </c>
      <c r="B243" s="274">
        <v>60915</v>
      </c>
      <c r="C243" s="274" t="s">
        <v>1395</v>
      </c>
      <c r="D243" s="279">
        <v>22647</v>
      </c>
      <c r="E243" s="274" t="s">
        <v>2662</v>
      </c>
      <c r="F243" s="274" t="s">
        <v>2663</v>
      </c>
      <c r="G243" s="274">
        <v>50701</v>
      </c>
      <c r="H243" s="274">
        <v>17362</v>
      </c>
      <c r="I243" s="274">
        <v>0</v>
      </c>
      <c r="J243" s="274" t="s">
        <v>2074</v>
      </c>
      <c r="K243" s="275">
        <v>0</v>
      </c>
      <c r="L243" s="274">
        <v>8253</v>
      </c>
      <c r="M243" s="274" t="s">
        <v>1506</v>
      </c>
      <c r="N243" s="275">
        <v>0</v>
      </c>
      <c r="P243" s="274" t="s">
        <v>1969</v>
      </c>
      <c r="R243" s="274" t="s">
        <v>2664</v>
      </c>
      <c r="T243" s="274" t="s">
        <v>2665</v>
      </c>
      <c r="U243" s="274" t="s">
        <v>1967</v>
      </c>
      <c r="Z243" s="274" t="s">
        <v>2666</v>
      </c>
      <c r="AA243" s="274" t="s">
        <v>2666</v>
      </c>
      <c r="AB243" s="274" t="s">
        <v>2666</v>
      </c>
      <c r="AE243" s="279">
        <v>37846</v>
      </c>
      <c r="AF243" s="275">
        <v>151</v>
      </c>
      <c r="AG243" s="275">
        <v>0</v>
      </c>
      <c r="AI243" s="274" t="s">
        <v>2716</v>
      </c>
      <c r="AJ243" s="274" t="s">
        <v>2750</v>
      </c>
      <c r="AK243" s="274" t="s">
        <v>2751</v>
      </c>
      <c r="AL243" s="274">
        <v>0</v>
      </c>
      <c r="AM243" s="275">
        <v>2300</v>
      </c>
      <c r="AO243" s="274" t="s">
        <v>1507</v>
      </c>
      <c r="AP243" s="274" t="s">
        <v>1968</v>
      </c>
      <c r="AQ243" s="275">
        <v>0</v>
      </c>
      <c r="AR243" s="275">
        <v>0</v>
      </c>
      <c r="AS243" s="274" t="s">
        <v>1968</v>
      </c>
      <c r="AW243" s="277">
        <v>0</v>
      </c>
      <c r="AZ243" s="274" t="s">
        <v>2668</v>
      </c>
      <c r="BA243" s="274" t="s">
        <v>2669</v>
      </c>
      <c r="BD243" s="274" t="s">
        <v>2692</v>
      </c>
      <c r="BE243" s="274" t="s">
        <v>2736</v>
      </c>
      <c r="BF243" s="274" t="s">
        <v>2763</v>
      </c>
      <c r="BG243" s="274" t="s">
        <v>3352</v>
      </c>
      <c r="BH243" s="274" t="s">
        <v>1968</v>
      </c>
      <c r="BL243" s="277">
        <v>0</v>
      </c>
      <c r="BQ243" s="274" t="s">
        <v>2666</v>
      </c>
      <c r="BR243" s="274" t="s">
        <v>2666</v>
      </c>
      <c r="BW243" s="274">
        <v>5831</v>
      </c>
      <c r="BX243" s="274" t="s">
        <v>2920</v>
      </c>
      <c r="BY243" s="274" t="s">
        <v>1968</v>
      </c>
      <c r="CA243" s="274">
        <v>0</v>
      </c>
      <c r="CC243" s="274" t="s">
        <v>1968</v>
      </c>
      <c r="CE243" s="274" t="s">
        <v>1968</v>
      </c>
      <c r="CF243" s="274" t="s">
        <v>2706</v>
      </c>
      <c r="CG243" s="274" t="s">
        <v>1968</v>
      </c>
      <c r="CI243" s="274" t="s">
        <v>1968</v>
      </c>
      <c r="CN243" s="274">
        <v>3</v>
      </c>
      <c r="CO243" s="274" t="s">
        <v>1968</v>
      </c>
      <c r="CP243" s="274" t="s">
        <v>2836</v>
      </c>
      <c r="CT243" s="275">
        <v>0</v>
      </c>
      <c r="CU243" s="274" t="s">
        <v>1968</v>
      </c>
      <c r="CV243" s="275">
        <v>0</v>
      </c>
      <c r="CY243" s="274" t="s">
        <v>2662</v>
      </c>
      <c r="CZ243" s="274">
        <v>641638</v>
      </c>
      <c r="DA243" s="274">
        <v>6191474</v>
      </c>
      <c r="DB243" s="274" t="s">
        <v>2666</v>
      </c>
      <c r="DC243" s="275">
        <v>118</v>
      </c>
      <c r="DG243" s="274">
        <v>0</v>
      </c>
      <c r="DH243" s="274" t="s">
        <v>3353</v>
      </c>
      <c r="DI243" s="274">
        <v>0</v>
      </c>
      <c r="DJ243" s="274" t="s">
        <v>2677</v>
      </c>
      <c r="DK243" s="279">
        <v>37846</v>
      </c>
      <c r="DL243" s="279">
        <v>40547</v>
      </c>
      <c r="DN243" s="274" t="s">
        <v>2029</v>
      </c>
      <c r="DO243" s="274" t="s">
        <v>2689</v>
      </c>
      <c r="DP243" s="274" t="s">
        <v>2679</v>
      </c>
      <c r="DQ243" s="274" t="s">
        <v>2680</v>
      </c>
      <c r="DR243" s="278">
        <v>8</v>
      </c>
    </row>
    <row r="244" spans="1:122" x14ac:dyDescent="0.25">
      <c r="A244" s="283">
        <v>11908</v>
      </c>
      <c r="B244" s="274">
        <v>60923</v>
      </c>
      <c r="C244" s="274" t="s">
        <v>1395</v>
      </c>
      <c r="D244" s="279">
        <v>18264</v>
      </c>
      <c r="E244" s="274" t="s">
        <v>3003</v>
      </c>
      <c r="F244" s="274" t="s">
        <v>2663</v>
      </c>
      <c r="G244" s="274">
        <v>50688</v>
      </c>
      <c r="H244" s="274">
        <v>11908</v>
      </c>
      <c r="I244" s="274">
        <v>0</v>
      </c>
      <c r="J244" s="274" t="s">
        <v>2074</v>
      </c>
      <c r="K244" s="275">
        <v>0</v>
      </c>
      <c r="L244" s="274">
        <v>8239</v>
      </c>
      <c r="M244" s="274" t="s">
        <v>1468</v>
      </c>
      <c r="N244" s="275">
        <v>0</v>
      </c>
      <c r="P244" s="274" t="s">
        <v>1969</v>
      </c>
      <c r="R244" s="274" t="s">
        <v>2664</v>
      </c>
      <c r="T244" s="274" t="s">
        <v>2757</v>
      </c>
      <c r="U244" s="274" t="s">
        <v>1973</v>
      </c>
      <c r="Z244" s="274" t="s">
        <v>2666</v>
      </c>
      <c r="AA244" s="274" t="s">
        <v>2666</v>
      </c>
      <c r="AB244" s="274" t="s">
        <v>2666</v>
      </c>
      <c r="AE244" s="279">
        <v>37846</v>
      </c>
      <c r="AF244" s="275">
        <v>50</v>
      </c>
      <c r="AG244" s="275">
        <v>0</v>
      </c>
      <c r="AI244" s="274" t="s">
        <v>2716</v>
      </c>
      <c r="AJ244" s="274" t="s">
        <v>2664</v>
      </c>
      <c r="AK244" s="274" t="s">
        <v>8</v>
      </c>
      <c r="AL244" s="274">
        <v>0</v>
      </c>
      <c r="AM244" s="275">
        <v>0</v>
      </c>
      <c r="AP244" s="274" t="s">
        <v>1968</v>
      </c>
      <c r="AQ244" s="275">
        <v>0</v>
      </c>
      <c r="AR244" s="275">
        <v>0</v>
      </c>
      <c r="AS244" s="274" t="s">
        <v>1968</v>
      </c>
      <c r="AW244" s="277">
        <v>0</v>
      </c>
      <c r="AZ244" s="274" t="s">
        <v>2668</v>
      </c>
      <c r="BA244" s="274" t="s">
        <v>2669</v>
      </c>
      <c r="BD244" s="274" t="s">
        <v>2728</v>
      </c>
      <c r="BE244" s="274" t="s">
        <v>2736</v>
      </c>
      <c r="BF244" s="274" t="s">
        <v>2763</v>
      </c>
      <c r="BG244" s="274" t="s">
        <v>2673</v>
      </c>
      <c r="BH244" s="274" t="s">
        <v>1968</v>
      </c>
      <c r="BL244" s="277">
        <v>0</v>
      </c>
      <c r="BQ244" s="274" t="s">
        <v>2666</v>
      </c>
      <c r="BR244" s="274" t="s">
        <v>2666</v>
      </c>
      <c r="BW244" s="274">
        <v>2333</v>
      </c>
      <c r="BX244" s="274" t="s">
        <v>3354</v>
      </c>
      <c r="BY244" s="274" t="s">
        <v>1968</v>
      </c>
      <c r="CA244" s="274">
        <v>0</v>
      </c>
      <c r="CC244" s="274" t="s">
        <v>1968</v>
      </c>
      <c r="CE244" s="274" t="s">
        <v>1968</v>
      </c>
      <c r="CF244" s="274" t="s">
        <v>2749</v>
      </c>
      <c r="CG244" s="274" t="s">
        <v>1968</v>
      </c>
      <c r="CI244" s="274" t="s">
        <v>1968</v>
      </c>
      <c r="CN244" s="274">
        <v>1</v>
      </c>
      <c r="CO244" s="274" t="s">
        <v>1968</v>
      </c>
      <c r="CP244" s="274" t="s">
        <v>2836</v>
      </c>
      <c r="CT244" s="275">
        <v>0</v>
      </c>
      <c r="CU244" s="274" t="s">
        <v>1968</v>
      </c>
      <c r="CV244" s="275">
        <v>0</v>
      </c>
      <c r="CY244" s="274" t="s">
        <v>3003</v>
      </c>
      <c r="CZ244" s="274">
        <v>633205</v>
      </c>
      <c r="DA244" s="274">
        <v>6191872</v>
      </c>
      <c r="DB244" s="274" t="s">
        <v>2666</v>
      </c>
      <c r="DC244" s="275">
        <v>19</v>
      </c>
      <c r="DG244" s="274">
        <v>0</v>
      </c>
      <c r="DI244" s="274">
        <v>0</v>
      </c>
      <c r="DJ244" s="274" t="s">
        <v>2677</v>
      </c>
      <c r="DK244" s="279">
        <v>37846</v>
      </c>
      <c r="DL244" s="279">
        <v>40548</v>
      </c>
      <c r="DN244" s="274" t="s">
        <v>2029</v>
      </c>
      <c r="DO244" s="274" t="s">
        <v>2689</v>
      </c>
      <c r="DR244" s="278">
        <v>0</v>
      </c>
    </row>
    <row r="245" spans="1:122" x14ac:dyDescent="0.25">
      <c r="A245" s="283">
        <v>11741</v>
      </c>
      <c r="B245" s="274">
        <v>60925</v>
      </c>
      <c r="C245" s="274" t="s">
        <v>1393</v>
      </c>
      <c r="D245" s="279">
        <v>18264</v>
      </c>
      <c r="E245" s="274" t="s">
        <v>2792</v>
      </c>
      <c r="F245" s="274" t="s">
        <v>2663</v>
      </c>
      <c r="G245" s="274">
        <v>50641</v>
      </c>
      <c r="H245" s="274">
        <v>11741</v>
      </c>
      <c r="I245" s="274">
        <v>0</v>
      </c>
      <c r="J245" s="274" t="s">
        <v>2074</v>
      </c>
      <c r="K245" s="275">
        <v>0</v>
      </c>
      <c r="L245" s="274">
        <v>8188</v>
      </c>
      <c r="M245" s="274" t="s">
        <v>1404</v>
      </c>
      <c r="N245" s="275">
        <v>0</v>
      </c>
      <c r="R245" s="274" t="s">
        <v>2664</v>
      </c>
      <c r="T245" s="274" t="s">
        <v>2665</v>
      </c>
      <c r="U245" s="274" t="s">
        <v>1967</v>
      </c>
      <c r="Z245" s="274" t="s">
        <v>2666</v>
      </c>
      <c r="AA245" s="274" t="s">
        <v>2666</v>
      </c>
      <c r="AB245" s="274" t="s">
        <v>2666</v>
      </c>
      <c r="AE245" s="279">
        <v>37846</v>
      </c>
      <c r="AF245" s="275">
        <v>80</v>
      </c>
      <c r="AG245" s="275">
        <v>0</v>
      </c>
      <c r="AI245" s="274" t="s">
        <v>2716</v>
      </c>
      <c r="AJ245" s="274" t="s">
        <v>2746</v>
      </c>
      <c r="AK245" s="274" t="s">
        <v>2747</v>
      </c>
      <c r="AL245" s="274">
        <v>0</v>
      </c>
      <c r="AM245" s="275">
        <v>0</v>
      </c>
      <c r="AQ245" s="275">
        <v>0</v>
      </c>
      <c r="AR245" s="275">
        <v>0</v>
      </c>
      <c r="AW245" s="277">
        <v>0</v>
      </c>
      <c r="AZ245" s="274" t="s">
        <v>2668</v>
      </c>
      <c r="BA245" s="274" t="s">
        <v>2669</v>
      </c>
      <c r="BD245" s="274" t="s">
        <v>2736</v>
      </c>
      <c r="BE245" s="274" t="s">
        <v>2736</v>
      </c>
      <c r="BF245" s="274" t="s">
        <v>2672</v>
      </c>
      <c r="BG245" s="274" t="s">
        <v>2694</v>
      </c>
      <c r="BL245" s="277">
        <v>0</v>
      </c>
      <c r="BQ245" s="274" t="s">
        <v>2666</v>
      </c>
      <c r="BR245" s="274" t="s">
        <v>2666</v>
      </c>
      <c r="BW245" s="274">
        <v>4378</v>
      </c>
      <c r="BX245" s="274" t="s">
        <v>3355</v>
      </c>
      <c r="CA245" s="274">
        <v>0</v>
      </c>
      <c r="CF245" s="274" t="s">
        <v>2739</v>
      </c>
      <c r="CN245" s="274">
        <v>3</v>
      </c>
      <c r="CS245" s="274" t="s">
        <v>3356</v>
      </c>
      <c r="CT245" s="275">
        <v>0</v>
      </c>
      <c r="CV245" s="275">
        <v>0</v>
      </c>
      <c r="CW245" s="274" t="s">
        <v>2664</v>
      </c>
      <c r="CY245" s="274" t="s">
        <v>2792</v>
      </c>
      <c r="CZ245" s="274">
        <v>673906</v>
      </c>
      <c r="DA245" s="274">
        <v>6182643</v>
      </c>
      <c r="DC245" s="275">
        <v>0</v>
      </c>
      <c r="DG245" s="274">
        <v>0</v>
      </c>
      <c r="DI245" s="274">
        <v>0</v>
      </c>
      <c r="DJ245" s="274" t="s">
        <v>2664</v>
      </c>
      <c r="DK245" s="279">
        <v>37846</v>
      </c>
      <c r="DL245" s="279">
        <v>39577</v>
      </c>
      <c r="DN245" s="274" t="s">
        <v>2029</v>
      </c>
      <c r="DO245" s="274" t="s">
        <v>2678</v>
      </c>
      <c r="DR245" s="278">
        <v>0</v>
      </c>
    </row>
    <row r="246" spans="1:122" x14ac:dyDescent="0.25">
      <c r="A246" s="283">
        <v>39074</v>
      </c>
      <c r="B246" s="274">
        <v>60926</v>
      </c>
      <c r="C246" s="274" t="s">
        <v>1395</v>
      </c>
      <c r="D246" s="279">
        <v>28491</v>
      </c>
      <c r="E246" s="274" t="s">
        <v>2662</v>
      </c>
      <c r="F246" s="274" t="s">
        <v>2663</v>
      </c>
      <c r="G246" s="274">
        <v>50647</v>
      </c>
      <c r="H246" s="274">
        <v>39074</v>
      </c>
      <c r="I246" s="274">
        <v>0</v>
      </c>
      <c r="J246" s="274" t="s">
        <v>1966</v>
      </c>
      <c r="K246" s="275">
        <v>0</v>
      </c>
      <c r="L246" s="274">
        <v>8191</v>
      </c>
      <c r="M246" s="274" t="s">
        <v>1441</v>
      </c>
      <c r="N246" s="275">
        <v>70</v>
      </c>
      <c r="R246" s="274" t="s">
        <v>2664</v>
      </c>
      <c r="T246" s="274" t="s">
        <v>2664</v>
      </c>
      <c r="U246" s="274" t="s">
        <v>2715</v>
      </c>
      <c r="Z246" s="274" t="s">
        <v>2666</v>
      </c>
      <c r="AA246" s="274" t="s">
        <v>2666</v>
      </c>
      <c r="AB246" s="274" t="s">
        <v>2666</v>
      </c>
      <c r="AE246" s="279">
        <v>37846</v>
      </c>
      <c r="AF246" s="275">
        <v>300</v>
      </c>
      <c r="AG246" s="275">
        <v>0</v>
      </c>
      <c r="AI246" s="274" t="s">
        <v>2716</v>
      </c>
      <c r="AJ246" s="274" t="s">
        <v>2717</v>
      </c>
      <c r="AK246" s="274" t="s">
        <v>2718</v>
      </c>
      <c r="AL246" s="274">
        <v>0</v>
      </c>
      <c r="AM246" s="275">
        <v>0</v>
      </c>
      <c r="AQ246" s="275">
        <v>0</v>
      </c>
      <c r="AR246" s="275">
        <v>0</v>
      </c>
      <c r="AW246" s="277">
        <v>0</v>
      </c>
      <c r="AZ246" s="274" t="s">
        <v>2668</v>
      </c>
      <c r="BA246" s="274" t="s">
        <v>2669</v>
      </c>
      <c r="BD246" s="274" t="s">
        <v>2736</v>
      </c>
      <c r="BE246" s="274" t="s">
        <v>2834</v>
      </c>
      <c r="BF246" s="274" t="s">
        <v>2672</v>
      </c>
      <c r="BG246" s="274" t="s">
        <v>2694</v>
      </c>
      <c r="BL246" s="277">
        <v>0</v>
      </c>
      <c r="BQ246" s="274" t="s">
        <v>2666</v>
      </c>
      <c r="BR246" s="274" t="s">
        <v>2666</v>
      </c>
      <c r="BW246" s="274">
        <v>1620</v>
      </c>
      <c r="BX246" s="274" t="s">
        <v>3357</v>
      </c>
      <c r="CA246" s="274">
        <v>0</v>
      </c>
      <c r="CF246" s="274" t="s">
        <v>2739</v>
      </c>
      <c r="CN246" s="274">
        <v>2</v>
      </c>
      <c r="CP246" s="274" t="s">
        <v>3028</v>
      </c>
      <c r="CT246" s="275">
        <v>0</v>
      </c>
      <c r="CV246" s="275">
        <v>0</v>
      </c>
      <c r="CW246" s="274" t="s">
        <v>2664</v>
      </c>
      <c r="CY246" s="274" t="s">
        <v>2662</v>
      </c>
      <c r="CZ246" s="274">
        <v>677478</v>
      </c>
      <c r="DA246" s="274">
        <v>6178975</v>
      </c>
      <c r="DC246" s="275">
        <v>0</v>
      </c>
      <c r="DG246" s="274">
        <v>0</v>
      </c>
      <c r="DI246" s="274">
        <v>0</v>
      </c>
      <c r="DJ246" s="274" t="s">
        <v>2677</v>
      </c>
      <c r="DK246" s="279">
        <v>37846</v>
      </c>
      <c r="DL246" s="279">
        <v>39577</v>
      </c>
      <c r="DN246" s="274" t="s">
        <v>2029</v>
      </c>
      <c r="DO246" s="274" t="s">
        <v>2678</v>
      </c>
      <c r="DP246" s="274" t="s">
        <v>2679</v>
      </c>
      <c r="DQ246" s="274" t="s">
        <v>2680</v>
      </c>
      <c r="DR246" s="278">
        <v>1.5</v>
      </c>
    </row>
    <row r="247" spans="1:122" x14ac:dyDescent="0.25">
      <c r="A247" s="283">
        <v>27523</v>
      </c>
      <c r="B247" s="274">
        <v>60932</v>
      </c>
      <c r="C247" s="274" t="s">
        <v>1393</v>
      </c>
      <c r="D247" s="279">
        <v>26665</v>
      </c>
      <c r="E247" s="274" t="s">
        <v>2662</v>
      </c>
      <c r="F247" s="274" t="s">
        <v>2663</v>
      </c>
      <c r="G247" s="274">
        <v>50621</v>
      </c>
      <c r="H247" s="274">
        <v>27523</v>
      </c>
      <c r="I247" s="274">
        <v>0</v>
      </c>
      <c r="J247" s="274" t="s">
        <v>1966</v>
      </c>
      <c r="K247" s="275">
        <v>0</v>
      </c>
      <c r="L247" s="274">
        <v>8159</v>
      </c>
      <c r="M247" s="274" t="s">
        <v>1420</v>
      </c>
      <c r="N247" s="275">
        <v>260</v>
      </c>
      <c r="R247" s="274" t="s">
        <v>2664</v>
      </c>
      <c r="T247" s="274" t="s">
        <v>2665</v>
      </c>
      <c r="U247" s="274" t="s">
        <v>1967</v>
      </c>
      <c r="Z247" s="274" t="s">
        <v>2666</v>
      </c>
      <c r="AA247" s="274" t="s">
        <v>2666</v>
      </c>
      <c r="AB247" s="274" t="s">
        <v>2666</v>
      </c>
      <c r="AE247" s="279">
        <v>37846</v>
      </c>
      <c r="AF247" s="275">
        <v>325</v>
      </c>
      <c r="AG247" s="275">
        <v>0</v>
      </c>
      <c r="AI247" s="274" t="s">
        <v>2716</v>
      </c>
      <c r="AJ247" s="274" t="s">
        <v>2717</v>
      </c>
      <c r="AK247" s="274" t="s">
        <v>2718</v>
      </c>
      <c r="AL247" s="274">
        <v>0</v>
      </c>
      <c r="AM247" s="275">
        <v>0</v>
      </c>
      <c r="AO247" s="274" t="s">
        <v>1573</v>
      </c>
      <c r="AQ247" s="275">
        <v>0</v>
      </c>
      <c r="AR247" s="275">
        <v>0</v>
      </c>
      <c r="AW247" s="277">
        <v>0</v>
      </c>
      <c r="AZ247" s="274" t="s">
        <v>2668</v>
      </c>
      <c r="BA247" s="274" t="s">
        <v>2669</v>
      </c>
      <c r="BD247" s="274" t="s">
        <v>2692</v>
      </c>
      <c r="BE247" s="274" t="s">
        <v>2829</v>
      </c>
      <c r="BF247" s="274" t="s">
        <v>2672</v>
      </c>
      <c r="BG247" s="274" t="s">
        <v>2730</v>
      </c>
      <c r="BL247" s="277">
        <v>0</v>
      </c>
      <c r="BQ247" s="274" t="s">
        <v>2666</v>
      </c>
      <c r="BR247" s="274" t="s">
        <v>2666</v>
      </c>
      <c r="BW247" s="274">
        <v>26881</v>
      </c>
      <c r="BX247" s="274" t="s">
        <v>3358</v>
      </c>
      <c r="CA247" s="274">
        <v>0</v>
      </c>
      <c r="CF247" s="274" t="s">
        <v>2749</v>
      </c>
      <c r="CN247" s="274">
        <v>3</v>
      </c>
      <c r="CP247" s="274" t="s">
        <v>2696</v>
      </c>
      <c r="CS247" s="274" t="s">
        <v>3359</v>
      </c>
      <c r="CT247" s="275">
        <v>0</v>
      </c>
      <c r="CV247" s="275">
        <v>0</v>
      </c>
      <c r="CW247" s="274" t="s">
        <v>2664</v>
      </c>
      <c r="CY247" s="274" t="s">
        <v>2662</v>
      </c>
      <c r="CZ247" s="274">
        <v>642764</v>
      </c>
      <c r="DA247" s="274">
        <v>6185393</v>
      </c>
      <c r="DC247" s="275">
        <v>0</v>
      </c>
      <c r="DG247" s="274">
        <v>0</v>
      </c>
      <c r="DI247" s="274">
        <v>0</v>
      </c>
      <c r="DJ247" s="274" t="s">
        <v>2664</v>
      </c>
      <c r="DK247" s="279">
        <v>37846</v>
      </c>
      <c r="DL247" s="279">
        <v>39577</v>
      </c>
      <c r="DN247" s="274" t="s">
        <v>2029</v>
      </c>
      <c r="DO247" s="274" t="s">
        <v>2678</v>
      </c>
      <c r="DP247" s="274" t="s">
        <v>2679</v>
      </c>
      <c r="DQ247" s="274" t="s">
        <v>2680</v>
      </c>
      <c r="DR247" s="278">
        <v>20</v>
      </c>
    </row>
    <row r="248" spans="1:122" x14ac:dyDescent="0.25">
      <c r="A248" s="283">
        <v>11821</v>
      </c>
      <c r="B248" s="274">
        <v>61052</v>
      </c>
      <c r="C248" s="274" t="s">
        <v>1395</v>
      </c>
      <c r="D248" s="279">
        <v>18264</v>
      </c>
      <c r="E248" s="274" t="s">
        <v>2662</v>
      </c>
      <c r="F248" s="274" t="s">
        <v>2663</v>
      </c>
      <c r="G248" s="274">
        <v>50517</v>
      </c>
      <c r="H248" s="274">
        <v>11821</v>
      </c>
      <c r="I248" s="274">
        <v>0</v>
      </c>
      <c r="J248" s="274" t="s">
        <v>2074</v>
      </c>
      <c r="K248" s="275">
        <v>0</v>
      </c>
      <c r="L248" s="274">
        <v>8032</v>
      </c>
      <c r="M248" s="274" t="s">
        <v>3360</v>
      </c>
      <c r="N248" s="275">
        <v>0</v>
      </c>
      <c r="R248" s="274" t="s">
        <v>2664</v>
      </c>
      <c r="T248" s="274" t="s">
        <v>2757</v>
      </c>
      <c r="U248" s="274" t="s">
        <v>1973</v>
      </c>
      <c r="Z248" s="274" t="s">
        <v>2666</v>
      </c>
      <c r="AA248" s="274" t="s">
        <v>2666</v>
      </c>
      <c r="AB248" s="274" t="s">
        <v>2666</v>
      </c>
      <c r="AE248" s="279">
        <v>37846</v>
      </c>
      <c r="AF248" s="275">
        <v>28</v>
      </c>
      <c r="AG248" s="275">
        <v>0</v>
      </c>
      <c r="AI248" s="274" t="s">
        <v>2716</v>
      </c>
      <c r="AJ248" s="274" t="s">
        <v>2664</v>
      </c>
      <c r="AK248" s="274" t="s">
        <v>8</v>
      </c>
      <c r="AL248" s="274">
        <v>0</v>
      </c>
      <c r="AM248" s="275">
        <v>0</v>
      </c>
      <c r="AO248" s="274" t="s">
        <v>3361</v>
      </c>
      <c r="AQ248" s="275">
        <v>0</v>
      </c>
      <c r="AR248" s="275">
        <v>0</v>
      </c>
      <c r="AW248" s="277">
        <v>0</v>
      </c>
      <c r="AZ248" s="274" t="s">
        <v>2668</v>
      </c>
      <c r="BA248" s="274" t="s">
        <v>2669</v>
      </c>
      <c r="BE248" s="274" t="s">
        <v>2781</v>
      </c>
      <c r="BF248" s="274" t="s">
        <v>2728</v>
      </c>
      <c r="BG248" s="274" t="s">
        <v>2673</v>
      </c>
      <c r="BL248" s="277">
        <v>0</v>
      </c>
      <c r="BQ248" s="274" t="s">
        <v>2666</v>
      </c>
      <c r="BR248" s="274" t="s">
        <v>2666</v>
      </c>
      <c r="BW248" s="274">
        <v>5591</v>
      </c>
      <c r="BX248" s="274" t="s">
        <v>3362</v>
      </c>
      <c r="CA248" s="274">
        <v>0</v>
      </c>
      <c r="CF248" s="274" t="s">
        <v>2722</v>
      </c>
      <c r="CN248" s="274">
        <v>1</v>
      </c>
      <c r="CT248" s="275">
        <v>0</v>
      </c>
      <c r="CV248" s="275">
        <v>0</v>
      </c>
      <c r="CW248" s="274" t="s">
        <v>2664</v>
      </c>
      <c r="CY248" s="274" t="s">
        <v>2662</v>
      </c>
      <c r="CZ248" s="274">
        <v>651898</v>
      </c>
      <c r="DA248" s="274">
        <v>6162908</v>
      </c>
      <c r="DC248" s="275">
        <v>7</v>
      </c>
      <c r="DG248" s="274">
        <v>0</v>
      </c>
      <c r="DI248" s="274">
        <v>0</v>
      </c>
      <c r="DJ248" s="274" t="s">
        <v>2677</v>
      </c>
      <c r="DK248" s="279">
        <v>37846</v>
      </c>
      <c r="DL248" s="279">
        <v>39577</v>
      </c>
      <c r="DN248" s="274" t="s">
        <v>2029</v>
      </c>
      <c r="DO248" s="274" t="s">
        <v>2678</v>
      </c>
      <c r="DR248" s="278">
        <v>0</v>
      </c>
    </row>
    <row r="249" spans="1:122" x14ac:dyDescent="0.25">
      <c r="A249" s="283">
        <v>39092</v>
      </c>
      <c r="B249" s="274">
        <v>69874</v>
      </c>
      <c r="C249" s="274" t="s">
        <v>1395</v>
      </c>
      <c r="D249" s="279">
        <v>28491</v>
      </c>
      <c r="E249" s="274" t="s">
        <v>2662</v>
      </c>
      <c r="F249" s="274" t="s">
        <v>2663</v>
      </c>
      <c r="G249" s="274">
        <v>50668</v>
      </c>
      <c r="H249" s="274">
        <v>39092</v>
      </c>
      <c r="I249" s="274">
        <v>0</v>
      </c>
      <c r="J249" s="274" t="s">
        <v>1966</v>
      </c>
      <c r="K249" s="275">
        <v>0</v>
      </c>
      <c r="L249" s="274">
        <v>8226</v>
      </c>
      <c r="M249" s="274" t="s">
        <v>1502</v>
      </c>
      <c r="N249" s="275">
        <v>100</v>
      </c>
      <c r="R249" s="274" t="s">
        <v>2664</v>
      </c>
      <c r="T249" s="274" t="s">
        <v>2664</v>
      </c>
      <c r="U249" s="274" t="s">
        <v>2715</v>
      </c>
      <c r="Z249" s="274" t="s">
        <v>2666</v>
      </c>
      <c r="AA249" s="274" t="s">
        <v>2666</v>
      </c>
      <c r="AB249" s="274" t="s">
        <v>2666</v>
      </c>
      <c r="AE249" s="279">
        <v>37846</v>
      </c>
      <c r="AF249" s="275">
        <v>110</v>
      </c>
      <c r="AG249" s="275">
        <v>0</v>
      </c>
      <c r="AI249" s="274" t="s">
        <v>2716</v>
      </c>
      <c r="AJ249" s="274" t="s">
        <v>2717</v>
      </c>
      <c r="AK249" s="274" t="s">
        <v>2718</v>
      </c>
      <c r="AL249" s="274">
        <v>0</v>
      </c>
      <c r="AM249" s="275">
        <v>0</v>
      </c>
      <c r="AO249" s="274" t="s">
        <v>1615</v>
      </c>
      <c r="AQ249" s="275">
        <v>0</v>
      </c>
      <c r="AR249" s="275">
        <v>0</v>
      </c>
      <c r="AW249" s="277">
        <v>0</v>
      </c>
      <c r="AZ249" s="274" t="s">
        <v>2668</v>
      </c>
      <c r="BA249" s="274" t="s">
        <v>2669</v>
      </c>
      <c r="BD249" s="274" t="s">
        <v>2728</v>
      </c>
      <c r="BE249" s="274" t="s">
        <v>2692</v>
      </c>
      <c r="BF249" s="274" t="s">
        <v>2763</v>
      </c>
      <c r="BG249" s="274" t="s">
        <v>2694</v>
      </c>
      <c r="BL249" s="277">
        <v>0</v>
      </c>
      <c r="BQ249" s="274" t="s">
        <v>2666</v>
      </c>
      <c r="BR249" s="274" t="s">
        <v>2666</v>
      </c>
      <c r="BW249" s="274">
        <v>22511</v>
      </c>
      <c r="BX249" s="274" t="s">
        <v>3343</v>
      </c>
      <c r="CA249" s="274">
        <v>0</v>
      </c>
      <c r="CF249" s="274" t="s">
        <v>2722</v>
      </c>
      <c r="CN249" s="274">
        <v>2</v>
      </c>
      <c r="CP249" s="274" t="s">
        <v>3044</v>
      </c>
      <c r="CT249" s="275">
        <v>0</v>
      </c>
      <c r="CV249" s="275">
        <v>0</v>
      </c>
      <c r="CW249" s="274" t="s">
        <v>2664</v>
      </c>
      <c r="CY249" s="274" t="s">
        <v>2662</v>
      </c>
      <c r="CZ249" s="274">
        <v>627088</v>
      </c>
      <c r="DA249" s="274">
        <v>6190773</v>
      </c>
      <c r="DC249" s="275">
        <v>0</v>
      </c>
      <c r="DG249" s="274">
        <v>0</v>
      </c>
      <c r="DI249" s="274">
        <v>0</v>
      </c>
      <c r="DJ249" s="274" t="s">
        <v>2677</v>
      </c>
      <c r="DK249" s="279">
        <v>37846</v>
      </c>
      <c r="DL249" s="279">
        <v>39577</v>
      </c>
      <c r="DN249" s="274" t="s">
        <v>2029</v>
      </c>
      <c r="DO249" s="274" t="s">
        <v>2678</v>
      </c>
      <c r="DP249" s="274" t="s">
        <v>2679</v>
      </c>
      <c r="DQ249" s="274" t="s">
        <v>2680</v>
      </c>
      <c r="DR249" s="278">
        <v>10</v>
      </c>
    </row>
    <row r="250" spans="1:122" x14ac:dyDescent="0.25">
      <c r="A250" s="283">
        <v>58368</v>
      </c>
      <c r="B250" s="274">
        <v>72479</v>
      </c>
      <c r="C250" s="274" t="s">
        <v>1395</v>
      </c>
      <c r="D250" s="279">
        <v>32379</v>
      </c>
      <c r="E250" s="274" t="s">
        <v>2709</v>
      </c>
      <c r="F250" s="274" t="s">
        <v>2663</v>
      </c>
      <c r="G250" s="274">
        <v>58514</v>
      </c>
      <c r="H250" s="274">
        <v>58368</v>
      </c>
      <c r="I250" s="274">
        <v>0</v>
      </c>
      <c r="J250" s="274" t="s">
        <v>1966</v>
      </c>
      <c r="K250" s="275">
        <v>0</v>
      </c>
      <c r="L250" s="274">
        <v>2616</v>
      </c>
      <c r="M250" s="274" t="s">
        <v>3363</v>
      </c>
      <c r="N250" s="275">
        <v>2</v>
      </c>
      <c r="R250" s="274" t="s">
        <v>2664</v>
      </c>
      <c r="T250" s="274" t="s">
        <v>2665</v>
      </c>
      <c r="U250" s="274" t="s">
        <v>1967</v>
      </c>
      <c r="Z250" s="274" t="s">
        <v>2666</v>
      </c>
      <c r="AA250" s="274" t="s">
        <v>2666</v>
      </c>
      <c r="AB250" s="274" t="s">
        <v>2666</v>
      </c>
      <c r="AE250" s="279">
        <v>37846</v>
      </c>
      <c r="AF250" s="275">
        <v>460</v>
      </c>
      <c r="AG250" s="275">
        <v>0</v>
      </c>
      <c r="AI250" s="274" t="s">
        <v>2716</v>
      </c>
      <c r="AJ250" s="274" t="s">
        <v>3364</v>
      </c>
      <c r="AK250" s="274" t="s">
        <v>3365</v>
      </c>
      <c r="AL250" s="274">
        <v>0</v>
      </c>
      <c r="AM250" s="275">
        <v>0</v>
      </c>
      <c r="AO250" s="274" t="s">
        <v>1667</v>
      </c>
      <c r="AQ250" s="275">
        <v>0</v>
      </c>
      <c r="AR250" s="275">
        <v>0</v>
      </c>
      <c r="AW250" s="277">
        <v>0</v>
      </c>
      <c r="AZ250" s="274" t="s">
        <v>3366</v>
      </c>
      <c r="BA250" s="274" t="s">
        <v>3367</v>
      </c>
      <c r="BC250" s="274" t="s">
        <v>3368</v>
      </c>
      <c r="BE250" s="274" t="s">
        <v>3369</v>
      </c>
      <c r="BG250" s="274" t="s">
        <v>3370</v>
      </c>
      <c r="BL250" s="277">
        <v>0</v>
      </c>
      <c r="BM250" s="274" t="s">
        <v>2834</v>
      </c>
      <c r="BQ250" s="274" t="s">
        <v>2666</v>
      </c>
      <c r="BR250" s="274" t="s">
        <v>2666</v>
      </c>
      <c r="BW250" s="274">
        <v>20660</v>
      </c>
      <c r="BX250" s="274" t="s">
        <v>3371</v>
      </c>
      <c r="CA250" s="274">
        <v>0</v>
      </c>
      <c r="CN250" s="274">
        <v>34</v>
      </c>
      <c r="CS250" s="274" t="s">
        <v>3372</v>
      </c>
      <c r="CT250" s="275">
        <v>0</v>
      </c>
      <c r="CV250" s="275">
        <v>0</v>
      </c>
      <c r="CW250" s="274" t="s">
        <v>2664</v>
      </c>
      <c r="CY250" s="274" t="s">
        <v>2709</v>
      </c>
      <c r="CZ250" s="274">
        <v>650427</v>
      </c>
      <c r="DA250" s="274">
        <v>6177462</v>
      </c>
      <c r="DC250" s="275">
        <v>0</v>
      </c>
      <c r="DG250" s="274">
        <v>0</v>
      </c>
      <c r="DI250" s="274">
        <v>0</v>
      </c>
      <c r="DJ250" s="274" t="s">
        <v>2677</v>
      </c>
      <c r="DK250" s="279">
        <v>37846</v>
      </c>
      <c r="DL250" s="279">
        <v>39577</v>
      </c>
      <c r="DN250" s="274" t="s">
        <v>2029</v>
      </c>
      <c r="DO250" s="274" t="s">
        <v>2678</v>
      </c>
      <c r="DP250" s="274" t="s">
        <v>2679</v>
      </c>
      <c r="DQ250" s="274" t="s">
        <v>2680</v>
      </c>
      <c r="DR250" s="278">
        <v>2.5</v>
      </c>
    </row>
    <row r="251" spans="1:122" x14ac:dyDescent="0.25">
      <c r="A251" s="283">
        <v>80250</v>
      </c>
      <c r="B251" s="274">
        <v>73870</v>
      </c>
      <c r="C251" s="274" t="s">
        <v>1409</v>
      </c>
      <c r="D251" s="279">
        <v>25180</v>
      </c>
      <c r="E251" s="274" t="s">
        <v>2662</v>
      </c>
      <c r="F251" s="274" t="s">
        <v>2663</v>
      </c>
      <c r="G251" s="274">
        <v>79599</v>
      </c>
      <c r="H251" s="274">
        <v>80250</v>
      </c>
      <c r="I251" s="274">
        <v>0</v>
      </c>
      <c r="K251" s="275">
        <v>0</v>
      </c>
      <c r="L251" s="274">
        <v>8291</v>
      </c>
      <c r="M251" s="274" t="s">
        <v>3373</v>
      </c>
      <c r="N251" s="275">
        <v>0</v>
      </c>
      <c r="R251" s="274" t="s">
        <v>2664</v>
      </c>
      <c r="T251" s="274" t="s">
        <v>2665</v>
      </c>
      <c r="U251" s="274" t="s">
        <v>1967</v>
      </c>
      <c r="Z251" s="274" t="s">
        <v>2666</v>
      </c>
      <c r="AA251" s="274" t="s">
        <v>2666</v>
      </c>
      <c r="AB251" s="274" t="s">
        <v>2666</v>
      </c>
      <c r="AE251" s="279">
        <v>37846</v>
      </c>
      <c r="AF251" s="275">
        <v>0</v>
      </c>
      <c r="AG251" s="275">
        <v>0</v>
      </c>
      <c r="AJ251" s="274" t="s">
        <v>2664</v>
      </c>
      <c r="AK251" s="274" t="s">
        <v>8</v>
      </c>
      <c r="AL251" s="274">
        <v>0</v>
      </c>
      <c r="AM251" s="275">
        <v>2500</v>
      </c>
      <c r="AO251" s="274" t="s">
        <v>3374</v>
      </c>
      <c r="AQ251" s="275">
        <v>0</v>
      </c>
      <c r="AR251" s="275">
        <v>0</v>
      </c>
      <c r="AW251" s="277">
        <v>0</v>
      </c>
      <c r="AZ251" s="274" t="s">
        <v>2668</v>
      </c>
      <c r="BA251" s="274" t="s">
        <v>2669</v>
      </c>
      <c r="BC251" s="274" t="s">
        <v>3375</v>
      </c>
      <c r="BD251" s="274" t="s">
        <v>2736</v>
      </c>
      <c r="BE251" s="274" t="s">
        <v>2773</v>
      </c>
      <c r="BF251" s="274" t="s">
        <v>2763</v>
      </c>
      <c r="BG251" s="274" t="s">
        <v>2666</v>
      </c>
      <c r="BJ251" s="274" t="s">
        <v>2704</v>
      </c>
      <c r="BK251" s="274" t="s">
        <v>2704</v>
      </c>
      <c r="BL251" s="277">
        <v>0</v>
      </c>
      <c r="BM251" s="274" t="s">
        <v>2834</v>
      </c>
      <c r="BQ251" s="274" t="s">
        <v>2666</v>
      </c>
      <c r="BR251" s="274" t="s">
        <v>2666</v>
      </c>
      <c r="BW251" s="274">
        <v>2214</v>
      </c>
      <c r="BX251" s="274" t="s">
        <v>3376</v>
      </c>
      <c r="BY251" s="274" t="s">
        <v>1968</v>
      </c>
      <c r="CA251" s="274">
        <v>0</v>
      </c>
      <c r="CF251" s="274" t="s">
        <v>2706</v>
      </c>
      <c r="CI251" s="274" t="s">
        <v>1968</v>
      </c>
      <c r="CK251" s="274" t="s">
        <v>2666</v>
      </c>
      <c r="CN251" s="274">
        <v>1</v>
      </c>
      <c r="CP251" s="274" t="s">
        <v>2675</v>
      </c>
      <c r="CT251" s="275">
        <v>0</v>
      </c>
      <c r="CV251" s="275">
        <v>0</v>
      </c>
      <c r="CW251" s="274" t="s">
        <v>2664</v>
      </c>
      <c r="CY251" s="274" t="s">
        <v>2662</v>
      </c>
      <c r="CZ251" s="274">
        <v>666035</v>
      </c>
      <c r="DA251" s="274">
        <v>6189872</v>
      </c>
      <c r="DC251" s="275">
        <v>0</v>
      </c>
      <c r="DG251" s="274">
        <v>0</v>
      </c>
      <c r="DI251" s="274">
        <v>0</v>
      </c>
      <c r="DJ251" s="274" t="s">
        <v>2762</v>
      </c>
      <c r="DK251" s="279">
        <v>37846</v>
      </c>
      <c r="DL251" s="279">
        <v>39577</v>
      </c>
      <c r="DN251" s="274" t="s">
        <v>2029</v>
      </c>
      <c r="DO251" s="274" t="s">
        <v>2678</v>
      </c>
      <c r="DR251" s="278">
        <v>0</v>
      </c>
    </row>
    <row r="252" spans="1:122" x14ac:dyDescent="0.25">
      <c r="A252" s="283">
        <v>58596</v>
      </c>
      <c r="B252" s="274">
        <v>74548</v>
      </c>
      <c r="C252" s="274" t="s">
        <v>1668</v>
      </c>
      <c r="D252" s="279">
        <v>32481</v>
      </c>
      <c r="E252" s="274" t="s">
        <v>2662</v>
      </c>
      <c r="F252" s="274" t="s">
        <v>2663</v>
      </c>
      <c r="G252" s="274">
        <v>61797</v>
      </c>
      <c r="H252" s="274">
        <v>58596</v>
      </c>
      <c r="I252" s="274">
        <v>0</v>
      </c>
      <c r="J252" s="274" t="s">
        <v>2074</v>
      </c>
      <c r="K252" s="275">
        <v>0</v>
      </c>
      <c r="L252" s="274">
        <v>8086</v>
      </c>
      <c r="M252" s="274" t="s">
        <v>1669</v>
      </c>
      <c r="N252" s="275">
        <v>0</v>
      </c>
      <c r="R252" s="274" t="s">
        <v>2664</v>
      </c>
      <c r="T252" s="274" t="s">
        <v>2665</v>
      </c>
      <c r="U252" s="274" t="s">
        <v>1967</v>
      </c>
      <c r="Z252" s="274" t="s">
        <v>2666</v>
      </c>
      <c r="AA252" s="274" t="s">
        <v>2666</v>
      </c>
      <c r="AB252" s="274" t="s">
        <v>2666</v>
      </c>
      <c r="AE252" s="279">
        <v>37846</v>
      </c>
      <c r="AF252" s="275">
        <v>158</v>
      </c>
      <c r="AG252" s="275">
        <v>0</v>
      </c>
      <c r="AI252" s="274" t="s">
        <v>3199</v>
      </c>
      <c r="AJ252" s="274" t="s">
        <v>2812</v>
      </c>
      <c r="AK252" s="274" t="s">
        <v>2813</v>
      </c>
      <c r="AL252" s="274">
        <v>0</v>
      </c>
      <c r="AM252" s="275">
        <v>0</v>
      </c>
      <c r="AQ252" s="275">
        <v>0</v>
      </c>
      <c r="AR252" s="275">
        <v>0</v>
      </c>
      <c r="AW252" s="277">
        <v>0</v>
      </c>
      <c r="AZ252" s="274" t="s">
        <v>2668</v>
      </c>
      <c r="BA252" s="274" t="s">
        <v>2669</v>
      </c>
      <c r="BC252" s="274" t="s">
        <v>3377</v>
      </c>
      <c r="BE252" s="274" t="s">
        <v>2685</v>
      </c>
      <c r="BF252" s="274" t="s">
        <v>2737</v>
      </c>
      <c r="BG252" s="274" t="s">
        <v>2797</v>
      </c>
      <c r="BL252" s="277">
        <v>0</v>
      </c>
      <c r="BQ252" s="274" t="s">
        <v>2666</v>
      </c>
      <c r="BR252" s="274" t="s">
        <v>2666</v>
      </c>
      <c r="BW252" s="274">
        <v>15430</v>
      </c>
      <c r="BX252" s="274" t="s">
        <v>3378</v>
      </c>
      <c r="CA252" s="274">
        <v>0</v>
      </c>
      <c r="CN252" s="274">
        <v>1</v>
      </c>
      <c r="CP252" s="274" t="s">
        <v>3379</v>
      </c>
      <c r="CT252" s="275">
        <v>0</v>
      </c>
      <c r="CV252" s="275">
        <v>0</v>
      </c>
      <c r="CW252" s="274" t="s">
        <v>2664</v>
      </c>
      <c r="CY252" s="274" t="s">
        <v>2662</v>
      </c>
      <c r="CZ252" s="274">
        <v>685875</v>
      </c>
      <c r="DA252" s="274">
        <v>6165777</v>
      </c>
      <c r="DC252" s="275">
        <v>39</v>
      </c>
      <c r="DG252" s="274">
        <v>0</v>
      </c>
      <c r="DI252" s="274">
        <v>0</v>
      </c>
      <c r="DJ252" s="274" t="s">
        <v>2868</v>
      </c>
      <c r="DK252" s="279">
        <v>37846</v>
      </c>
      <c r="DL252" s="279">
        <v>39577</v>
      </c>
      <c r="DN252" s="274" t="s">
        <v>2029</v>
      </c>
      <c r="DO252" s="274" t="s">
        <v>2678</v>
      </c>
      <c r="DP252" s="274" t="s">
        <v>2679</v>
      </c>
      <c r="DQ252" s="274" t="s">
        <v>2680</v>
      </c>
      <c r="DR252" s="278">
        <v>35</v>
      </c>
    </row>
    <row r="253" spans="1:122" x14ac:dyDescent="0.25">
      <c r="A253" s="283">
        <v>75479</v>
      </c>
      <c r="B253" s="274">
        <v>74639</v>
      </c>
      <c r="C253" s="274" t="s">
        <v>1395</v>
      </c>
      <c r="D253" s="279">
        <v>32403</v>
      </c>
      <c r="E253" s="274" t="s">
        <v>2662</v>
      </c>
      <c r="F253" s="274" t="s">
        <v>2663</v>
      </c>
      <c r="G253" s="274">
        <v>75327</v>
      </c>
      <c r="H253" s="274">
        <v>75479</v>
      </c>
      <c r="I253" s="274">
        <v>0</v>
      </c>
      <c r="K253" s="275">
        <v>0</v>
      </c>
      <c r="L253" s="274">
        <v>8240</v>
      </c>
      <c r="M253" s="274" t="s">
        <v>1485</v>
      </c>
      <c r="N253" s="275">
        <v>85</v>
      </c>
      <c r="P253" s="274" t="s">
        <v>1968</v>
      </c>
      <c r="R253" s="274" t="s">
        <v>2664</v>
      </c>
      <c r="T253" s="274" t="s">
        <v>2762</v>
      </c>
      <c r="U253" s="274" t="s">
        <v>1409</v>
      </c>
      <c r="Z253" s="274" t="s">
        <v>2666</v>
      </c>
      <c r="AA253" s="274" t="s">
        <v>2666</v>
      </c>
      <c r="AB253" s="274" t="s">
        <v>2666</v>
      </c>
      <c r="AE253" s="279">
        <v>37846</v>
      </c>
      <c r="AF253" s="275">
        <v>85</v>
      </c>
      <c r="AG253" s="275">
        <v>0</v>
      </c>
      <c r="AI253" s="274" t="s">
        <v>3148</v>
      </c>
      <c r="AJ253" s="274" t="s">
        <v>2812</v>
      </c>
      <c r="AK253" s="274" t="s">
        <v>2813</v>
      </c>
      <c r="AL253" s="274">
        <v>0</v>
      </c>
      <c r="AM253" s="275">
        <v>0</v>
      </c>
      <c r="AP253" s="274" t="s">
        <v>1968</v>
      </c>
      <c r="AQ253" s="275">
        <v>0</v>
      </c>
      <c r="AR253" s="275">
        <v>0</v>
      </c>
      <c r="AS253" s="274" t="s">
        <v>1968</v>
      </c>
      <c r="AW253" s="277">
        <v>0</v>
      </c>
      <c r="AZ253" s="274" t="s">
        <v>2668</v>
      </c>
      <c r="BA253" s="274" t="s">
        <v>2669</v>
      </c>
      <c r="BD253" s="274" t="s">
        <v>2728</v>
      </c>
      <c r="BE253" s="274" t="s">
        <v>2752</v>
      </c>
      <c r="BF253" s="274" t="s">
        <v>2763</v>
      </c>
      <c r="BG253" s="274" t="s">
        <v>2666</v>
      </c>
      <c r="BH253" s="274" t="s">
        <v>1968</v>
      </c>
      <c r="BL253" s="277">
        <v>0</v>
      </c>
      <c r="BN253" s="274" t="s">
        <v>3200</v>
      </c>
      <c r="BQ253" s="274" t="s">
        <v>2666</v>
      </c>
      <c r="BR253" s="274" t="s">
        <v>2666</v>
      </c>
      <c r="BW253" s="274">
        <v>46819</v>
      </c>
      <c r="BX253" s="274" t="s">
        <v>3380</v>
      </c>
      <c r="BY253" s="274" t="s">
        <v>1968</v>
      </c>
      <c r="CA253" s="274">
        <v>0</v>
      </c>
      <c r="CC253" s="274" t="s">
        <v>1968</v>
      </c>
      <c r="CE253" s="274" t="s">
        <v>1968</v>
      </c>
      <c r="CF253" s="274" t="s">
        <v>2722</v>
      </c>
      <c r="CG253" s="274" t="s">
        <v>1968</v>
      </c>
      <c r="CI253" s="274" t="s">
        <v>1968</v>
      </c>
      <c r="CK253" s="274" t="s">
        <v>2666</v>
      </c>
      <c r="CN253" s="274">
        <v>0</v>
      </c>
      <c r="CO253" s="274" t="s">
        <v>1968</v>
      </c>
      <c r="CP253" s="274" t="s">
        <v>3381</v>
      </c>
      <c r="CQ253" s="274" t="s">
        <v>1968</v>
      </c>
      <c r="CS253" s="274" t="s">
        <v>3382</v>
      </c>
      <c r="CT253" s="275">
        <v>0</v>
      </c>
      <c r="CU253" s="274" t="s">
        <v>1968</v>
      </c>
      <c r="CV253" s="275">
        <v>0</v>
      </c>
      <c r="CY253" s="274" t="s">
        <v>2662</v>
      </c>
      <c r="CZ253" s="274">
        <v>633876</v>
      </c>
      <c r="DA253" s="274">
        <v>6193656</v>
      </c>
      <c r="DB253" s="274" t="s">
        <v>2666</v>
      </c>
      <c r="DC253" s="275">
        <v>36</v>
      </c>
      <c r="DF253" s="274" t="s">
        <v>1968</v>
      </c>
      <c r="DG253" s="274">
        <v>0</v>
      </c>
      <c r="DH253" s="274" t="s">
        <v>3383</v>
      </c>
      <c r="DI253" s="274">
        <v>0</v>
      </c>
      <c r="DJ253" s="274" t="s">
        <v>2677</v>
      </c>
      <c r="DK253" s="279">
        <v>37846</v>
      </c>
      <c r="DL253" s="279">
        <v>41374</v>
      </c>
      <c r="DN253" s="274" t="s">
        <v>2029</v>
      </c>
      <c r="DO253" s="274" t="s">
        <v>2689</v>
      </c>
      <c r="DP253" s="274" t="s">
        <v>2733</v>
      </c>
      <c r="DQ253" s="274" t="s">
        <v>2734</v>
      </c>
      <c r="DR253" s="278">
        <v>7.5</v>
      </c>
    </row>
    <row r="254" spans="1:122" x14ac:dyDescent="0.25">
      <c r="A254" s="283">
        <v>11780</v>
      </c>
      <c r="B254" s="274">
        <v>76966</v>
      </c>
      <c r="C254" s="274" t="s">
        <v>1409</v>
      </c>
      <c r="D254" s="279">
        <v>18264</v>
      </c>
      <c r="E254" s="274" t="s">
        <v>2662</v>
      </c>
      <c r="F254" s="274" t="s">
        <v>2663</v>
      </c>
      <c r="G254" s="274">
        <v>50844</v>
      </c>
      <c r="H254" s="274">
        <v>11780</v>
      </c>
      <c r="I254" s="274">
        <v>0</v>
      </c>
      <c r="J254" s="274" t="s">
        <v>2074</v>
      </c>
      <c r="K254" s="275">
        <v>0</v>
      </c>
      <c r="L254" s="274">
        <v>8374</v>
      </c>
      <c r="M254" s="274" t="s">
        <v>1408</v>
      </c>
      <c r="N254" s="275">
        <v>0</v>
      </c>
      <c r="R254" s="274" t="s">
        <v>2664</v>
      </c>
      <c r="T254" s="274" t="s">
        <v>2757</v>
      </c>
      <c r="U254" s="274" t="s">
        <v>1973</v>
      </c>
      <c r="Z254" s="274" t="s">
        <v>2666</v>
      </c>
      <c r="AA254" s="274" t="s">
        <v>2666</v>
      </c>
      <c r="AB254" s="274" t="s">
        <v>2666</v>
      </c>
      <c r="AE254" s="279">
        <v>37846</v>
      </c>
      <c r="AF254" s="275">
        <v>16</v>
      </c>
      <c r="AG254" s="275">
        <v>0</v>
      </c>
      <c r="AI254" s="274" t="s">
        <v>2716</v>
      </c>
      <c r="AJ254" s="274" t="s">
        <v>2664</v>
      </c>
      <c r="AK254" s="274" t="s">
        <v>8</v>
      </c>
      <c r="AL254" s="274">
        <v>0</v>
      </c>
      <c r="AM254" s="275">
        <v>0</v>
      </c>
      <c r="AQ254" s="275">
        <v>0</v>
      </c>
      <c r="AR254" s="275">
        <v>0</v>
      </c>
      <c r="AW254" s="277">
        <v>0</v>
      </c>
      <c r="AZ254" s="274" t="s">
        <v>2668</v>
      </c>
      <c r="BA254" s="274" t="s">
        <v>2669</v>
      </c>
      <c r="BD254" s="274" t="s">
        <v>2700</v>
      </c>
      <c r="BE254" s="274" t="s">
        <v>2754</v>
      </c>
      <c r="BF254" s="274" t="s">
        <v>2702</v>
      </c>
      <c r="BG254" s="274" t="s">
        <v>2673</v>
      </c>
      <c r="BL254" s="277">
        <v>0</v>
      </c>
      <c r="BQ254" s="274" t="s">
        <v>2666</v>
      </c>
      <c r="BR254" s="274" t="s">
        <v>2666</v>
      </c>
      <c r="BW254" s="274">
        <v>820</v>
      </c>
      <c r="BX254" s="274" t="s">
        <v>3384</v>
      </c>
      <c r="CA254" s="274">
        <v>0</v>
      </c>
      <c r="CF254" s="274" t="s">
        <v>2722</v>
      </c>
      <c r="CN254" s="274">
        <v>4</v>
      </c>
      <c r="CT254" s="275">
        <v>0</v>
      </c>
      <c r="CV254" s="275">
        <v>0</v>
      </c>
      <c r="CW254" s="274" t="s">
        <v>2664</v>
      </c>
      <c r="CY254" s="274" t="s">
        <v>2662</v>
      </c>
      <c r="CZ254" s="274">
        <v>681852</v>
      </c>
      <c r="DA254" s="274">
        <v>6209869</v>
      </c>
      <c r="DC254" s="275">
        <v>16</v>
      </c>
      <c r="DG254" s="274">
        <v>0</v>
      </c>
      <c r="DI254" s="274">
        <v>0</v>
      </c>
      <c r="DJ254" s="274" t="s">
        <v>2762</v>
      </c>
      <c r="DK254" s="279">
        <v>37846</v>
      </c>
      <c r="DL254" s="279">
        <v>39577</v>
      </c>
      <c r="DN254" s="274" t="s">
        <v>2029</v>
      </c>
      <c r="DO254" s="274" t="s">
        <v>2678</v>
      </c>
      <c r="DR254" s="278">
        <v>0</v>
      </c>
    </row>
    <row r="255" spans="1:122" x14ac:dyDescent="0.25">
      <c r="A255" s="283">
        <v>17941</v>
      </c>
      <c r="B255" s="274">
        <v>77078</v>
      </c>
      <c r="C255" s="274" t="s">
        <v>1395</v>
      </c>
      <c r="D255" s="279">
        <v>23012</v>
      </c>
      <c r="E255" s="274" t="s">
        <v>2662</v>
      </c>
      <c r="F255" s="274" t="s">
        <v>2663</v>
      </c>
      <c r="G255" s="274">
        <v>50726</v>
      </c>
      <c r="H255" s="274">
        <v>17941</v>
      </c>
      <c r="I255" s="274">
        <v>0</v>
      </c>
      <c r="J255" s="274" t="s">
        <v>1966</v>
      </c>
      <c r="K255" s="275">
        <v>0.01</v>
      </c>
      <c r="L255" s="274">
        <v>8271</v>
      </c>
      <c r="M255" s="274" t="s">
        <v>1525</v>
      </c>
      <c r="N255" s="275">
        <v>50</v>
      </c>
      <c r="P255" s="274" t="s">
        <v>1969</v>
      </c>
      <c r="R255" s="274" t="s">
        <v>2664</v>
      </c>
      <c r="T255" s="274" t="s">
        <v>2665</v>
      </c>
      <c r="U255" s="274" t="s">
        <v>1967</v>
      </c>
      <c r="Z255" s="274" t="s">
        <v>2666</v>
      </c>
      <c r="AA255" s="274" t="s">
        <v>2666</v>
      </c>
      <c r="AB255" s="274" t="s">
        <v>2666</v>
      </c>
      <c r="AE255" s="279">
        <v>37846</v>
      </c>
      <c r="AF255" s="275">
        <v>65</v>
      </c>
      <c r="AG255" s="275">
        <v>0</v>
      </c>
      <c r="AH255" s="274" t="s">
        <v>1526</v>
      </c>
      <c r="AI255" s="274" t="s">
        <v>2716</v>
      </c>
      <c r="AJ255" s="274" t="s">
        <v>2717</v>
      </c>
      <c r="AK255" s="274" t="s">
        <v>2718</v>
      </c>
      <c r="AL255" s="274">
        <v>0</v>
      </c>
      <c r="AM255" s="275">
        <v>0</v>
      </c>
      <c r="AO255" s="274" t="s">
        <v>1527</v>
      </c>
      <c r="AP255" s="274" t="s">
        <v>1968</v>
      </c>
      <c r="AQ255" s="275">
        <v>0</v>
      </c>
      <c r="AR255" s="275">
        <v>0</v>
      </c>
      <c r="AS255" s="274" t="s">
        <v>1968</v>
      </c>
      <c r="AW255" s="277">
        <v>0</v>
      </c>
      <c r="AZ255" s="274" t="s">
        <v>2668</v>
      </c>
      <c r="BA255" s="274" t="s">
        <v>2669</v>
      </c>
      <c r="BD255" s="274" t="s">
        <v>2781</v>
      </c>
      <c r="BE255" s="274" t="s">
        <v>2736</v>
      </c>
      <c r="BF255" s="274" t="s">
        <v>2763</v>
      </c>
      <c r="BH255" s="274" t="s">
        <v>1968</v>
      </c>
      <c r="BL255" s="277">
        <v>0</v>
      </c>
      <c r="BQ255" s="274" t="s">
        <v>2666</v>
      </c>
      <c r="BR255" s="274" t="s">
        <v>2666</v>
      </c>
      <c r="BW255" s="274">
        <v>61569</v>
      </c>
      <c r="BX255" s="274" t="s">
        <v>3385</v>
      </c>
      <c r="BY255" s="274" t="s">
        <v>1968</v>
      </c>
      <c r="CA255" s="274">
        <v>0</v>
      </c>
      <c r="CC255" s="274" t="s">
        <v>1968</v>
      </c>
      <c r="CE255" s="274" t="s">
        <v>1968</v>
      </c>
      <c r="CF255" s="274" t="s">
        <v>2739</v>
      </c>
      <c r="CG255" s="274" t="s">
        <v>1968</v>
      </c>
      <c r="CI255" s="274" t="s">
        <v>1968</v>
      </c>
      <c r="CN255" s="274">
        <v>1</v>
      </c>
      <c r="CO255" s="274" t="s">
        <v>1968</v>
      </c>
      <c r="CP255" s="274" t="s">
        <v>3386</v>
      </c>
      <c r="CT255" s="275">
        <v>0</v>
      </c>
      <c r="CU255" s="274" t="s">
        <v>1968</v>
      </c>
      <c r="CV255" s="275">
        <v>0</v>
      </c>
      <c r="CY255" s="274" t="s">
        <v>2662</v>
      </c>
      <c r="CZ255" s="274">
        <v>652786</v>
      </c>
      <c r="DA255" s="274">
        <v>6190956</v>
      </c>
      <c r="DB255" s="274" t="s">
        <v>2666</v>
      </c>
      <c r="DC255" s="275">
        <v>1</v>
      </c>
      <c r="DG255" s="274">
        <v>0</v>
      </c>
      <c r="DH255" s="274" t="s">
        <v>3387</v>
      </c>
      <c r="DI255" s="274">
        <v>0</v>
      </c>
      <c r="DJ255" s="274" t="s">
        <v>2677</v>
      </c>
      <c r="DK255" s="279">
        <v>37846</v>
      </c>
      <c r="DL255" s="279">
        <v>40548</v>
      </c>
      <c r="DN255" s="274" t="s">
        <v>2029</v>
      </c>
      <c r="DO255" s="274" t="s">
        <v>2689</v>
      </c>
      <c r="DR255" s="278">
        <v>0</v>
      </c>
    </row>
    <row r="256" spans="1:122" x14ac:dyDescent="0.25">
      <c r="A256" s="283">
        <v>17927</v>
      </c>
      <c r="B256" s="274">
        <v>77079</v>
      </c>
      <c r="C256" s="274" t="s">
        <v>1395</v>
      </c>
      <c r="D256" s="279">
        <v>23012</v>
      </c>
      <c r="E256" s="274" t="s">
        <v>2662</v>
      </c>
      <c r="F256" s="274" t="s">
        <v>2663</v>
      </c>
      <c r="G256" s="274">
        <v>50719</v>
      </c>
      <c r="H256" s="274">
        <v>17927</v>
      </c>
      <c r="I256" s="274">
        <v>0</v>
      </c>
      <c r="J256" s="274" t="s">
        <v>1966</v>
      </c>
      <c r="K256" s="275">
        <v>0</v>
      </c>
      <c r="L256" s="274">
        <v>8267</v>
      </c>
      <c r="M256" s="274" t="s">
        <v>1519</v>
      </c>
      <c r="N256" s="275">
        <v>5</v>
      </c>
      <c r="P256" s="274" t="s">
        <v>1969</v>
      </c>
      <c r="R256" s="274" t="s">
        <v>2664</v>
      </c>
      <c r="T256" s="274" t="s">
        <v>2757</v>
      </c>
      <c r="U256" s="274" t="s">
        <v>1973</v>
      </c>
      <c r="Z256" s="274" t="s">
        <v>2666</v>
      </c>
      <c r="AA256" s="274" t="s">
        <v>2666</v>
      </c>
      <c r="AB256" s="274" t="s">
        <v>2666</v>
      </c>
      <c r="AE256" s="279">
        <v>37846</v>
      </c>
      <c r="AF256" s="275">
        <v>16</v>
      </c>
      <c r="AG256" s="275">
        <v>0</v>
      </c>
      <c r="AH256" s="274" t="s">
        <v>1520</v>
      </c>
      <c r="AI256" s="274" t="s">
        <v>2716</v>
      </c>
      <c r="AJ256" s="274" t="s">
        <v>2664</v>
      </c>
      <c r="AK256" s="274" t="s">
        <v>8</v>
      </c>
      <c r="AL256" s="274">
        <v>0</v>
      </c>
      <c r="AM256" s="275">
        <v>0</v>
      </c>
      <c r="AP256" s="274" t="s">
        <v>1968</v>
      </c>
      <c r="AQ256" s="275">
        <v>0</v>
      </c>
      <c r="AR256" s="275">
        <v>0</v>
      </c>
      <c r="AS256" s="274" t="s">
        <v>1968</v>
      </c>
      <c r="AW256" s="277">
        <v>0</v>
      </c>
      <c r="AZ256" s="274" t="s">
        <v>2668</v>
      </c>
      <c r="BA256" s="274" t="s">
        <v>2669</v>
      </c>
      <c r="BD256" s="274" t="s">
        <v>2781</v>
      </c>
      <c r="BE256" s="274" t="s">
        <v>2740</v>
      </c>
      <c r="BF256" s="274" t="s">
        <v>2672</v>
      </c>
      <c r="BG256" s="274" t="s">
        <v>2694</v>
      </c>
      <c r="BH256" s="274" t="s">
        <v>1968</v>
      </c>
      <c r="BL256" s="277">
        <v>0</v>
      </c>
      <c r="BQ256" s="274" t="s">
        <v>2666</v>
      </c>
      <c r="BR256" s="274" t="s">
        <v>2666</v>
      </c>
      <c r="BW256" s="274">
        <v>9207</v>
      </c>
      <c r="BX256" s="274" t="s">
        <v>3388</v>
      </c>
      <c r="BY256" s="274" t="s">
        <v>1968</v>
      </c>
      <c r="CA256" s="274">
        <v>0</v>
      </c>
      <c r="CC256" s="274" t="s">
        <v>1968</v>
      </c>
      <c r="CE256" s="274" t="s">
        <v>1968</v>
      </c>
      <c r="CF256" s="274" t="s">
        <v>2749</v>
      </c>
      <c r="CG256" s="274" t="s">
        <v>1968</v>
      </c>
      <c r="CI256" s="274" t="s">
        <v>1968</v>
      </c>
      <c r="CN256" s="274">
        <v>1</v>
      </c>
      <c r="CO256" s="274" t="s">
        <v>1968</v>
      </c>
      <c r="CT256" s="275">
        <v>0</v>
      </c>
      <c r="CU256" s="274" t="s">
        <v>1968</v>
      </c>
      <c r="CV256" s="275">
        <v>0</v>
      </c>
      <c r="CY256" s="274" t="s">
        <v>2662</v>
      </c>
      <c r="CZ256" s="274">
        <v>654067</v>
      </c>
      <c r="DA256" s="274">
        <v>6187517</v>
      </c>
      <c r="DB256" s="274" t="s">
        <v>2666</v>
      </c>
      <c r="DC256" s="275">
        <v>8</v>
      </c>
      <c r="DG256" s="274">
        <v>0</v>
      </c>
      <c r="DI256" s="274">
        <v>0</v>
      </c>
      <c r="DJ256" s="274" t="s">
        <v>2677</v>
      </c>
      <c r="DK256" s="279">
        <v>37846</v>
      </c>
      <c r="DL256" s="279">
        <v>40547</v>
      </c>
      <c r="DN256" s="274" t="s">
        <v>2029</v>
      </c>
      <c r="DO256" s="274" t="s">
        <v>2689</v>
      </c>
      <c r="DR256" s="278">
        <v>0</v>
      </c>
    </row>
    <row r="257" spans="1:122" x14ac:dyDescent="0.25">
      <c r="A257" s="283">
        <v>11892</v>
      </c>
      <c r="B257" s="274">
        <v>77294</v>
      </c>
      <c r="C257" s="274" t="s">
        <v>1395</v>
      </c>
      <c r="D257" s="279">
        <v>18264</v>
      </c>
      <c r="E257" s="274" t="s">
        <v>2662</v>
      </c>
      <c r="F257" s="274" t="s">
        <v>2663</v>
      </c>
      <c r="G257" s="274">
        <v>50553</v>
      </c>
      <c r="H257" s="274">
        <v>11892</v>
      </c>
      <c r="I257" s="274">
        <v>0</v>
      </c>
      <c r="J257" s="274" t="s">
        <v>2074</v>
      </c>
      <c r="K257" s="275">
        <v>0</v>
      </c>
      <c r="L257" s="274">
        <v>8117</v>
      </c>
      <c r="M257" s="274" t="s">
        <v>1463</v>
      </c>
      <c r="N257" s="275">
        <v>0</v>
      </c>
      <c r="R257" s="274" t="s">
        <v>2664</v>
      </c>
      <c r="T257" s="274" t="s">
        <v>2757</v>
      </c>
      <c r="U257" s="274" t="s">
        <v>1973</v>
      </c>
      <c r="Z257" s="274" t="s">
        <v>2666</v>
      </c>
      <c r="AA257" s="274" t="s">
        <v>2666</v>
      </c>
      <c r="AB257" s="274" t="s">
        <v>2666</v>
      </c>
      <c r="AE257" s="279">
        <v>37846</v>
      </c>
      <c r="AF257" s="275">
        <v>5</v>
      </c>
      <c r="AG257" s="275">
        <v>0</v>
      </c>
      <c r="AI257" s="274" t="s">
        <v>2716</v>
      </c>
      <c r="AJ257" s="274" t="s">
        <v>2664</v>
      </c>
      <c r="AK257" s="274" t="s">
        <v>8</v>
      </c>
      <c r="AL257" s="274">
        <v>0</v>
      </c>
      <c r="AM257" s="275">
        <v>0</v>
      </c>
      <c r="AQ257" s="275">
        <v>0</v>
      </c>
      <c r="AR257" s="275">
        <v>0</v>
      </c>
      <c r="AW257" s="277">
        <v>0</v>
      </c>
      <c r="AY257" s="274" t="s">
        <v>2742</v>
      </c>
      <c r="AZ257" s="274" t="s">
        <v>2668</v>
      </c>
      <c r="BA257" s="274" t="s">
        <v>2669</v>
      </c>
      <c r="BD257" s="274" t="s">
        <v>2725</v>
      </c>
      <c r="BF257" s="274" t="s">
        <v>2672</v>
      </c>
      <c r="BG257" s="274" t="s">
        <v>2673</v>
      </c>
      <c r="BL257" s="277">
        <v>0</v>
      </c>
      <c r="BQ257" s="274" t="s">
        <v>2666</v>
      </c>
      <c r="BR257" s="274" t="s">
        <v>2666</v>
      </c>
      <c r="BW257" s="274">
        <v>29338</v>
      </c>
      <c r="BX257" s="274" t="s">
        <v>3389</v>
      </c>
      <c r="CA257" s="274">
        <v>0</v>
      </c>
      <c r="CN257" s="274">
        <v>2</v>
      </c>
      <c r="CT257" s="275">
        <v>0</v>
      </c>
      <c r="CV257" s="275">
        <v>0</v>
      </c>
      <c r="CW257" s="274" t="s">
        <v>2664</v>
      </c>
      <c r="CY257" s="274" t="s">
        <v>2662</v>
      </c>
      <c r="CZ257" s="274">
        <v>620864</v>
      </c>
      <c r="DA257" s="274">
        <v>6181643</v>
      </c>
      <c r="DC257" s="275">
        <v>0</v>
      </c>
      <c r="DG257" s="274">
        <v>0</v>
      </c>
      <c r="DI257" s="274">
        <v>0</v>
      </c>
      <c r="DJ257" s="274" t="s">
        <v>2677</v>
      </c>
      <c r="DK257" s="279">
        <v>37846</v>
      </c>
      <c r="DL257" s="279">
        <v>39577</v>
      </c>
      <c r="DN257" s="274" t="s">
        <v>2029</v>
      </c>
      <c r="DO257" s="274" t="s">
        <v>2678</v>
      </c>
      <c r="DR257" s="278">
        <v>0</v>
      </c>
    </row>
    <row r="258" spans="1:122" x14ac:dyDescent="0.25">
      <c r="A258" s="283">
        <v>1671</v>
      </c>
      <c r="B258" s="274">
        <v>79048</v>
      </c>
      <c r="C258" s="274" t="s">
        <v>1393</v>
      </c>
      <c r="D258" s="279">
        <v>11689</v>
      </c>
      <c r="E258" s="274" t="s">
        <v>2662</v>
      </c>
      <c r="F258" s="274" t="s">
        <v>2663</v>
      </c>
      <c r="G258" s="274">
        <v>50775</v>
      </c>
      <c r="H258" s="274">
        <v>1671</v>
      </c>
      <c r="I258" s="274">
        <v>0</v>
      </c>
      <c r="J258" s="274" t="s">
        <v>2074</v>
      </c>
      <c r="K258" s="275">
        <v>0</v>
      </c>
      <c r="L258" s="274">
        <v>8319</v>
      </c>
      <c r="M258" s="274" t="s">
        <v>1414</v>
      </c>
      <c r="N258" s="275">
        <v>0</v>
      </c>
      <c r="R258" s="274" t="s">
        <v>2664</v>
      </c>
      <c r="T258" s="274" t="s">
        <v>2757</v>
      </c>
      <c r="U258" s="274" t="s">
        <v>1973</v>
      </c>
      <c r="Z258" s="274" t="s">
        <v>2666</v>
      </c>
      <c r="AA258" s="274" t="s">
        <v>2666</v>
      </c>
      <c r="AB258" s="274" t="s">
        <v>2666</v>
      </c>
      <c r="AE258" s="279">
        <v>37846</v>
      </c>
      <c r="AF258" s="275">
        <v>25</v>
      </c>
      <c r="AG258" s="275">
        <v>0</v>
      </c>
      <c r="AI258" s="274" t="s">
        <v>2716</v>
      </c>
      <c r="AJ258" s="274" t="s">
        <v>2664</v>
      </c>
      <c r="AK258" s="274" t="s">
        <v>8</v>
      </c>
      <c r="AL258" s="274">
        <v>0</v>
      </c>
      <c r="AM258" s="275">
        <v>0</v>
      </c>
      <c r="AQ258" s="275">
        <v>0</v>
      </c>
      <c r="AR258" s="275">
        <v>0</v>
      </c>
      <c r="AW258" s="277">
        <v>0</v>
      </c>
      <c r="AZ258" s="274" t="s">
        <v>2668</v>
      </c>
      <c r="BA258" s="274" t="s">
        <v>2669</v>
      </c>
      <c r="BD258" s="274" t="s">
        <v>2781</v>
      </c>
      <c r="BE258" s="274" t="s">
        <v>2736</v>
      </c>
      <c r="BF258" s="274" t="s">
        <v>2774</v>
      </c>
      <c r="BG258" s="274" t="s">
        <v>2703</v>
      </c>
      <c r="BL258" s="277">
        <v>0</v>
      </c>
      <c r="BQ258" s="274" t="s">
        <v>2666</v>
      </c>
      <c r="BR258" s="274" t="s">
        <v>2666</v>
      </c>
      <c r="BW258" s="274">
        <v>9706</v>
      </c>
      <c r="BX258" s="274" t="s">
        <v>3390</v>
      </c>
      <c r="CA258" s="274">
        <v>0</v>
      </c>
      <c r="CF258" s="274" t="s">
        <v>2722</v>
      </c>
      <c r="CN258" s="274">
        <v>1</v>
      </c>
      <c r="CT258" s="275">
        <v>0</v>
      </c>
      <c r="CV258" s="275">
        <v>0</v>
      </c>
      <c r="CW258" s="274" t="s">
        <v>2664</v>
      </c>
      <c r="CY258" s="274" t="s">
        <v>2662</v>
      </c>
      <c r="CZ258" s="274">
        <v>651189</v>
      </c>
      <c r="DA258" s="274">
        <v>6200777</v>
      </c>
      <c r="DC258" s="275">
        <v>18</v>
      </c>
      <c r="DG258" s="274">
        <v>0</v>
      </c>
      <c r="DI258" s="274">
        <v>0</v>
      </c>
      <c r="DJ258" s="274" t="s">
        <v>2664</v>
      </c>
      <c r="DK258" s="279">
        <v>37846</v>
      </c>
      <c r="DL258" s="279">
        <v>39577</v>
      </c>
      <c r="DN258" s="274" t="s">
        <v>2029</v>
      </c>
      <c r="DO258" s="274" t="s">
        <v>2678</v>
      </c>
      <c r="DR258" s="278">
        <v>0</v>
      </c>
    </row>
    <row r="259" spans="1:122" x14ac:dyDescent="0.25">
      <c r="A259" s="283">
        <v>11874</v>
      </c>
      <c r="B259" s="274">
        <v>81424</v>
      </c>
      <c r="C259" s="274" t="s">
        <v>1395</v>
      </c>
      <c r="D259" s="279">
        <v>18264</v>
      </c>
      <c r="E259" s="274" t="s">
        <v>2662</v>
      </c>
      <c r="F259" s="274" t="s">
        <v>2663</v>
      </c>
      <c r="G259" s="274">
        <v>50714</v>
      </c>
      <c r="H259" s="274">
        <v>11874</v>
      </c>
      <c r="I259" s="274">
        <v>0</v>
      </c>
      <c r="J259" s="274" t="s">
        <v>2074</v>
      </c>
      <c r="K259" s="275">
        <v>0</v>
      </c>
      <c r="L259" s="274">
        <v>8264</v>
      </c>
      <c r="M259" s="274" t="s">
        <v>3391</v>
      </c>
      <c r="N259" s="275">
        <v>0</v>
      </c>
      <c r="P259" s="274" t="s">
        <v>1969</v>
      </c>
      <c r="R259" s="274" t="s">
        <v>2664</v>
      </c>
      <c r="T259" s="274" t="s">
        <v>2665</v>
      </c>
      <c r="U259" s="274" t="s">
        <v>1967</v>
      </c>
      <c r="Z259" s="274" t="s">
        <v>2666</v>
      </c>
      <c r="AA259" s="274" t="s">
        <v>2666</v>
      </c>
      <c r="AB259" s="274" t="s">
        <v>2666</v>
      </c>
      <c r="AE259" s="279">
        <v>37846</v>
      </c>
      <c r="AF259" s="275">
        <v>120</v>
      </c>
      <c r="AG259" s="275">
        <v>0</v>
      </c>
      <c r="AH259" s="274" t="s">
        <v>3392</v>
      </c>
      <c r="AI259" s="274" t="s">
        <v>3393</v>
      </c>
      <c r="AJ259" s="274" t="s">
        <v>2664</v>
      </c>
      <c r="AK259" s="274" t="s">
        <v>8</v>
      </c>
      <c r="AL259" s="274">
        <v>0</v>
      </c>
      <c r="AM259" s="275">
        <v>0</v>
      </c>
      <c r="AP259" s="274" t="s">
        <v>1968</v>
      </c>
      <c r="AQ259" s="275">
        <v>0</v>
      </c>
      <c r="AR259" s="275">
        <v>0</v>
      </c>
      <c r="AS259" s="274" t="s">
        <v>1968</v>
      </c>
      <c r="AW259" s="277">
        <v>0</v>
      </c>
      <c r="AZ259" s="274" t="s">
        <v>2668</v>
      </c>
      <c r="BA259" s="274" t="s">
        <v>2669</v>
      </c>
      <c r="BD259" s="274" t="s">
        <v>2781</v>
      </c>
      <c r="BE259" s="274" t="s">
        <v>2932</v>
      </c>
      <c r="BF259" s="274" t="s">
        <v>2763</v>
      </c>
      <c r="BH259" s="274" t="s">
        <v>1968</v>
      </c>
      <c r="BL259" s="277">
        <v>0</v>
      </c>
      <c r="BQ259" s="274" t="s">
        <v>2666</v>
      </c>
      <c r="BR259" s="274" t="s">
        <v>2666</v>
      </c>
      <c r="BW259" s="274">
        <v>15081</v>
      </c>
      <c r="BX259" s="274" t="s">
        <v>3394</v>
      </c>
      <c r="BY259" s="274" t="s">
        <v>1968</v>
      </c>
      <c r="CA259" s="274">
        <v>0</v>
      </c>
      <c r="CC259" s="274" t="s">
        <v>1968</v>
      </c>
      <c r="CE259" s="274" t="s">
        <v>1968</v>
      </c>
      <c r="CF259" s="274" t="s">
        <v>2722</v>
      </c>
      <c r="CG259" s="274" t="s">
        <v>1968</v>
      </c>
      <c r="CI259" s="274" t="s">
        <v>1968</v>
      </c>
      <c r="CN259" s="274">
        <v>1</v>
      </c>
      <c r="CO259" s="274" t="s">
        <v>1968</v>
      </c>
      <c r="CT259" s="275">
        <v>0</v>
      </c>
      <c r="CU259" s="274" t="s">
        <v>1968</v>
      </c>
      <c r="CV259" s="275">
        <v>0</v>
      </c>
      <c r="CY259" s="274" t="s">
        <v>2662</v>
      </c>
      <c r="CZ259" s="274">
        <v>653183</v>
      </c>
      <c r="DA259" s="274">
        <v>6187737</v>
      </c>
      <c r="DB259" s="274" t="s">
        <v>2666</v>
      </c>
      <c r="DC259" s="275">
        <v>90</v>
      </c>
      <c r="DG259" s="274">
        <v>0</v>
      </c>
      <c r="DH259" s="274" t="s">
        <v>3395</v>
      </c>
      <c r="DI259" s="274">
        <v>0</v>
      </c>
      <c r="DJ259" s="274" t="s">
        <v>2677</v>
      </c>
      <c r="DK259" s="279">
        <v>37846</v>
      </c>
      <c r="DL259" s="279">
        <v>40547</v>
      </c>
      <c r="DN259" s="274" t="s">
        <v>2029</v>
      </c>
      <c r="DO259" s="274" t="s">
        <v>2689</v>
      </c>
      <c r="DR259" s="278">
        <v>0</v>
      </c>
    </row>
    <row r="260" spans="1:122" x14ac:dyDescent="0.25">
      <c r="A260" s="283">
        <v>11730</v>
      </c>
      <c r="B260" s="274">
        <v>82727</v>
      </c>
      <c r="C260" s="274" t="s">
        <v>1393</v>
      </c>
      <c r="D260" s="279">
        <v>18264</v>
      </c>
      <c r="E260" s="274" t="s">
        <v>2662</v>
      </c>
      <c r="F260" s="274" t="s">
        <v>2663</v>
      </c>
      <c r="G260" s="274">
        <v>50794</v>
      </c>
      <c r="H260" s="274">
        <v>11730</v>
      </c>
      <c r="I260" s="274">
        <v>0</v>
      </c>
      <c r="J260" s="274" t="s">
        <v>2074</v>
      </c>
      <c r="K260" s="275">
        <v>0</v>
      </c>
      <c r="L260" s="274">
        <v>8338</v>
      </c>
      <c r="M260" s="274" t="s">
        <v>1445</v>
      </c>
      <c r="N260" s="275">
        <v>0</v>
      </c>
      <c r="P260" s="274" t="s">
        <v>1969</v>
      </c>
      <c r="R260" s="274" t="s">
        <v>2664</v>
      </c>
      <c r="T260" s="274" t="s">
        <v>2664</v>
      </c>
      <c r="U260" s="274" t="s">
        <v>2715</v>
      </c>
      <c r="Z260" s="274" t="s">
        <v>2666</v>
      </c>
      <c r="AA260" s="274" t="s">
        <v>2666</v>
      </c>
      <c r="AB260" s="274" t="s">
        <v>2666</v>
      </c>
      <c r="AE260" s="279">
        <v>37846</v>
      </c>
      <c r="AF260" s="275">
        <v>10</v>
      </c>
      <c r="AG260" s="275">
        <v>0</v>
      </c>
      <c r="AI260" s="274" t="s">
        <v>2716</v>
      </c>
      <c r="AJ260" s="274" t="s">
        <v>2664</v>
      </c>
      <c r="AK260" s="274" t="s">
        <v>8</v>
      </c>
      <c r="AL260" s="274">
        <v>0</v>
      </c>
      <c r="AM260" s="275">
        <v>0</v>
      </c>
      <c r="AP260" s="274" t="s">
        <v>1968</v>
      </c>
      <c r="AQ260" s="275">
        <v>0</v>
      </c>
      <c r="AR260" s="275">
        <v>0</v>
      </c>
      <c r="AS260" s="274" t="s">
        <v>1968</v>
      </c>
      <c r="AW260" s="277">
        <v>0</v>
      </c>
      <c r="AZ260" s="274" t="s">
        <v>2668</v>
      </c>
      <c r="BA260" s="274" t="s">
        <v>2669</v>
      </c>
      <c r="BD260" s="274" t="s">
        <v>2700</v>
      </c>
      <c r="BE260" s="274" t="s">
        <v>2704</v>
      </c>
      <c r="BF260" s="274" t="s">
        <v>2702</v>
      </c>
      <c r="BH260" s="274" t="s">
        <v>1968</v>
      </c>
      <c r="BL260" s="277">
        <v>0</v>
      </c>
      <c r="BQ260" s="274" t="s">
        <v>2666</v>
      </c>
      <c r="BR260" s="274" t="s">
        <v>2666</v>
      </c>
      <c r="BW260" s="274">
        <v>16543</v>
      </c>
      <c r="BX260" s="274" t="s">
        <v>3396</v>
      </c>
      <c r="BY260" s="274" t="s">
        <v>1968</v>
      </c>
      <c r="CA260" s="274">
        <v>0</v>
      </c>
      <c r="CC260" s="274" t="s">
        <v>1968</v>
      </c>
      <c r="CE260" s="274" t="s">
        <v>1968</v>
      </c>
      <c r="CG260" s="274" t="s">
        <v>1968</v>
      </c>
      <c r="CI260" s="274" t="s">
        <v>1968</v>
      </c>
      <c r="CN260" s="274">
        <v>3</v>
      </c>
      <c r="CO260" s="274" t="s">
        <v>1968</v>
      </c>
      <c r="CT260" s="275">
        <v>0</v>
      </c>
      <c r="CU260" s="274" t="s">
        <v>1968</v>
      </c>
      <c r="CV260" s="275">
        <v>0</v>
      </c>
      <c r="CY260" s="274" t="s">
        <v>2662</v>
      </c>
      <c r="CZ260" s="274">
        <v>680863</v>
      </c>
      <c r="DA260" s="274">
        <v>6209492</v>
      </c>
      <c r="DB260" s="274" t="s">
        <v>2666</v>
      </c>
      <c r="DC260" s="275">
        <v>4</v>
      </c>
      <c r="DG260" s="274">
        <v>0</v>
      </c>
      <c r="DI260" s="274">
        <v>0</v>
      </c>
      <c r="DJ260" s="274" t="s">
        <v>2664</v>
      </c>
      <c r="DK260" s="279">
        <v>37846</v>
      </c>
      <c r="DL260" s="279">
        <v>40546</v>
      </c>
      <c r="DN260" s="274" t="s">
        <v>2029</v>
      </c>
      <c r="DO260" s="274" t="s">
        <v>2689</v>
      </c>
      <c r="DR260" s="278">
        <v>0</v>
      </c>
    </row>
    <row r="261" spans="1:122" x14ac:dyDescent="0.25">
      <c r="A261" s="283">
        <v>86541</v>
      </c>
      <c r="B261" s="274">
        <v>83760</v>
      </c>
      <c r="D261" s="279">
        <v>38966</v>
      </c>
      <c r="E261" s="274" t="s">
        <v>2801</v>
      </c>
      <c r="F261" s="274" t="s">
        <v>2663</v>
      </c>
      <c r="G261" s="274">
        <v>87401</v>
      </c>
      <c r="H261" s="274">
        <v>86541</v>
      </c>
      <c r="I261" s="274">
        <v>0</v>
      </c>
      <c r="K261" s="275">
        <v>0</v>
      </c>
      <c r="L261" s="274">
        <v>10060</v>
      </c>
      <c r="M261" s="274" t="s">
        <v>1722</v>
      </c>
      <c r="N261" s="275">
        <v>25</v>
      </c>
      <c r="P261" s="274" t="s">
        <v>1968</v>
      </c>
      <c r="S261" s="279">
        <v>38966</v>
      </c>
      <c r="AC261" s="274" t="s">
        <v>3397</v>
      </c>
      <c r="AF261" s="275">
        <v>120</v>
      </c>
      <c r="AG261" s="275">
        <v>0</v>
      </c>
      <c r="AJ261" s="274" t="s">
        <v>2690</v>
      </c>
      <c r="AK261" s="274" t="s">
        <v>2691</v>
      </c>
      <c r="AL261" s="274">
        <v>0</v>
      </c>
      <c r="AM261" s="275">
        <v>2487</v>
      </c>
      <c r="AO261" s="274" t="s">
        <v>1723</v>
      </c>
      <c r="AP261" s="274" t="s">
        <v>1968</v>
      </c>
      <c r="AQ261" s="275">
        <v>0</v>
      </c>
      <c r="AR261" s="275">
        <v>0</v>
      </c>
      <c r="AS261" s="274" t="s">
        <v>1968</v>
      </c>
      <c r="AW261" s="277">
        <v>0</v>
      </c>
      <c r="AY261" s="274" t="s">
        <v>3398</v>
      </c>
      <c r="AZ261" s="274" t="s">
        <v>2668</v>
      </c>
      <c r="BA261" s="274" t="s">
        <v>2669</v>
      </c>
      <c r="BH261" s="274" t="s">
        <v>1969</v>
      </c>
      <c r="BI261" s="274" t="s">
        <v>2803</v>
      </c>
      <c r="BL261" s="277">
        <v>0</v>
      </c>
      <c r="BW261" s="274">
        <v>66937</v>
      </c>
      <c r="BX261" s="274" t="s">
        <v>3399</v>
      </c>
      <c r="BY261" s="274" t="s">
        <v>1968</v>
      </c>
      <c r="BZ261" s="274" t="s">
        <v>3400</v>
      </c>
      <c r="CA261" s="274">
        <v>0</v>
      </c>
      <c r="CB261" s="274" t="s">
        <v>3397</v>
      </c>
      <c r="CC261" s="274" t="s">
        <v>1968</v>
      </c>
      <c r="CE261" s="274" t="s">
        <v>1968</v>
      </c>
      <c r="CG261" s="274" t="s">
        <v>1968</v>
      </c>
      <c r="CI261" s="274" t="s">
        <v>1968</v>
      </c>
      <c r="CN261" s="274">
        <v>1</v>
      </c>
      <c r="CO261" s="274" t="s">
        <v>1968</v>
      </c>
      <c r="CP261" s="274" t="s">
        <v>2845</v>
      </c>
      <c r="CS261" s="274" t="s">
        <v>3401</v>
      </c>
      <c r="CT261" s="275">
        <v>15</v>
      </c>
      <c r="CU261" s="274" t="s">
        <v>1969</v>
      </c>
      <c r="CV261" s="275">
        <v>0</v>
      </c>
      <c r="CW261" s="274" t="s">
        <v>2714</v>
      </c>
      <c r="CY261" s="274" t="s">
        <v>2801</v>
      </c>
      <c r="CZ261" s="274">
        <v>621640</v>
      </c>
      <c r="DA261" s="274">
        <v>6185807</v>
      </c>
      <c r="DB261" s="274" t="s">
        <v>2666</v>
      </c>
      <c r="DC261" s="275">
        <v>8</v>
      </c>
      <c r="DG261" s="274">
        <v>18851</v>
      </c>
      <c r="DH261" s="274" t="s">
        <v>2880</v>
      </c>
      <c r="DI261" s="274">
        <v>0</v>
      </c>
      <c r="DK261" s="279">
        <v>39169</v>
      </c>
      <c r="DL261" s="279">
        <v>39682</v>
      </c>
      <c r="DM261" s="274" t="s">
        <v>2979</v>
      </c>
      <c r="DN261" s="274" t="s">
        <v>2029</v>
      </c>
      <c r="DO261" s="274" t="s">
        <v>2689</v>
      </c>
      <c r="DP261" s="274" t="s">
        <v>2733</v>
      </c>
      <c r="DQ261" s="274" t="s">
        <v>2734</v>
      </c>
      <c r="DR261" s="278">
        <v>20</v>
      </c>
    </row>
    <row r="262" spans="1:122" x14ac:dyDescent="0.25">
      <c r="A262" s="283">
        <v>98549</v>
      </c>
      <c r="B262" s="274">
        <v>94555</v>
      </c>
      <c r="C262" s="274" t="s">
        <v>1395</v>
      </c>
      <c r="D262" s="279">
        <v>39502</v>
      </c>
      <c r="E262" s="274" t="s">
        <v>2709</v>
      </c>
      <c r="F262" s="274" t="s">
        <v>2663</v>
      </c>
      <c r="G262" s="274">
        <v>99431</v>
      </c>
      <c r="H262" s="274">
        <v>98549</v>
      </c>
      <c r="I262" s="274">
        <v>0</v>
      </c>
      <c r="K262" s="275">
        <v>0</v>
      </c>
      <c r="L262" s="274">
        <v>11777</v>
      </c>
      <c r="M262" s="274" t="s">
        <v>1736</v>
      </c>
      <c r="N262" s="275">
        <v>120</v>
      </c>
      <c r="P262" s="274" t="s">
        <v>1969</v>
      </c>
      <c r="S262" s="279">
        <v>39502</v>
      </c>
      <c r="AC262" s="274" t="s">
        <v>2849</v>
      </c>
      <c r="AE262" s="279">
        <v>40220</v>
      </c>
      <c r="AF262" s="275">
        <v>300</v>
      </c>
      <c r="AG262" s="275">
        <v>2</v>
      </c>
      <c r="AJ262" s="274" t="s">
        <v>2870</v>
      </c>
      <c r="AK262" s="274" t="s">
        <v>2871</v>
      </c>
      <c r="AL262" s="274">
        <v>0</v>
      </c>
      <c r="AM262" s="275">
        <v>0</v>
      </c>
      <c r="AP262" s="274" t="s">
        <v>1968</v>
      </c>
      <c r="AQ262" s="275">
        <v>0</v>
      </c>
      <c r="AR262" s="275">
        <v>0</v>
      </c>
      <c r="AS262" s="274" t="s">
        <v>1968</v>
      </c>
      <c r="AW262" s="277">
        <v>0</v>
      </c>
      <c r="AZ262" s="274" t="s">
        <v>2668</v>
      </c>
      <c r="BA262" s="274" t="s">
        <v>2669</v>
      </c>
      <c r="BH262" s="274" t="s">
        <v>1968</v>
      </c>
      <c r="BL262" s="277">
        <v>0</v>
      </c>
      <c r="BW262" s="274">
        <v>77880</v>
      </c>
      <c r="BX262" s="274" t="s">
        <v>3402</v>
      </c>
      <c r="BY262" s="274" t="s">
        <v>1968</v>
      </c>
      <c r="BZ262" s="274" t="s">
        <v>2873</v>
      </c>
      <c r="CA262" s="274">
        <v>0</v>
      </c>
      <c r="CB262" s="274" t="s">
        <v>2849</v>
      </c>
      <c r="CC262" s="274" t="s">
        <v>1968</v>
      </c>
      <c r="CE262" s="274" t="s">
        <v>1968</v>
      </c>
      <c r="CG262" s="274" t="s">
        <v>1968</v>
      </c>
      <c r="CI262" s="274" t="s">
        <v>1968</v>
      </c>
      <c r="CN262" s="274">
        <v>0</v>
      </c>
      <c r="CO262" s="274" t="s">
        <v>1968</v>
      </c>
      <c r="CT262" s="275">
        <v>160</v>
      </c>
      <c r="CU262" s="274" t="s">
        <v>1968</v>
      </c>
      <c r="CV262" s="275">
        <v>0</v>
      </c>
      <c r="CW262" s="274" t="s">
        <v>2714</v>
      </c>
      <c r="CY262" s="274" t="s">
        <v>2709</v>
      </c>
      <c r="CZ262" s="274">
        <v>678323</v>
      </c>
      <c r="DA262" s="274">
        <v>6159388</v>
      </c>
      <c r="DB262" s="274" t="s">
        <v>2666</v>
      </c>
      <c r="DC262" s="275">
        <v>0</v>
      </c>
      <c r="DG262" s="274">
        <v>22394</v>
      </c>
      <c r="DH262" s="274" t="s">
        <v>3403</v>
      </c>
      <c r="DI262" s="274">
        <v>0</v>
      </c>
      <c r="DJ262" s="274" t="s">
        <v>2677</v>
      </c>
      <c r="DK262" s="279">
        <v>40220</v>
      </c>
      <c r="DL262" s="279">
        <v>40562</v>
      </c>
      <c r="DM262" s="274" t="s">
        <v>12</v>
      </c>
      <c r="DN262" s="274" t="s">
        <v>2860</v>
      </c>
      <c r="DO262" s="274" t="s">
        <v>2689</v>
      </c>
      <c r="DP262" s="274" t="s">
        <v>2733</v>
      </c>
      <c r="DQ262" s="274" t="s">
        <v>2734</v>
      </c>
      <c r="DR262" s="278">
        <v>17</v>
      </c>
    </row>
    <row r="263" spans="1:122" x14ac:dyDescent="0.25">
      <c r="A263" s="283">
        <v>98832</v>
      </c>
      <c r="B263" s="274">
        <v>94643</v>
      </c>
      <c r="C263" s="274" t="s">
        <v>1395</v>
      </c>
      <c r="D263" s="279">
        <v>39673</v>
      </c>
      <c r="E263" s="274" t="s">
        <v>2801</v>
      </c>
      <c r="F263" s="274" t="s">
        <v>2663</v>
      </c>
      <c r="G263" s="274">
        <v>99714</v>
      </c>
      <c r="H263" s="274">
        <v>98832</v>
      </c>
      <c r="I263" s="274">
        <v>0</v>
      </c>
      <c r="J263" s="274" t="s">
        <v>1966</v>
      </c>
      <c r="K263" s="275">
        <v>0</v>
      </c>
      <c r="L263" s="274">
        <v>11386</v>
      </c>
      <c r="M263" s="274" t="s">
        <v>1739</v>
      </c>
      <c r="N263" s="275">
        <v>530</v>
      </c>
      <c r="P263" s="274" t="s">
        <v>1968</v>
      </c>
      <c r="S263" s="279">
        <v>39675</v>
      </c>
      <c r="V263" s="274" t="s">
        <v>3404</v>
      </c>
      <c r="W263" s="274" t="s">
        <v>2876</v>
      </c>
      <c r="AC263" s="274" t="s">
        <v>2802</v>
      </c>
      <c r="AE263" s="279">
        <v>40225</v>
      </c>
      <c r="AF263" s="275">
        <v>520</v>
      </c>
      <c r="AG263" s="275">
        <v>0</v>
      </c>
      <c r="AJ263" s="274" t="s">
        <v>2690</v>
      </c>
      <c r="AK263" s="274" t="s">
        <v>2691</v>
      </c>
      <c r="AL263" s="274">
        <v>0</v>
      </c>
      <c r="AM263" s="275">
        <v>2283</v>
      </c>
      <c r="AP263" s="274" t="s">
        <v>1968</v>
      </c>
      <c r="AQ263" s="275">
        <v>0</v>
      </c>
      <c r="AR263" s="275">
        <v>0</v>
      </c>
      <c r="AS263" s="274" t="s">
        <v>1968</v>
      </c>
      <c r="AW263" s="277">
        <v>0</v>
      </c>
      <c r="BH263" s="274" t="s">
        <v>1969</v>
      </c>
      <c r="BI263" s="274" t="s">
        <v>2803</v>
      </c>
      <c r="BL263" s="277">
        <v>0</v>
      </c>
      <c r="BW263" s="274">
        <v>78165</v>
      </c>
      <c r="BX263" s="274" t="s">
        <v>3405</v>
      </c>
      <c r="BY263" s="274" t="s">
        <v>1968</v>
      </c>
      <c r="BZ263" s="274" t="s">
        <v>2878</v>
      </c>
      <c r="CA263" s="274">
        <v>0</v>
      </c>
      <c r="CB263" s="274" t="s">
        <v>2802</v>
      </c>
      <c r="CC263" s="274" t="s">
        <v>1968</v>
      </c>
      <c r="CE263" s="274" t="s">
        <v>1968</v>
      </c>
      <c r="CG263" s="274" t="s">
        <v>1968</v>
      </c>
      <c r="CI263" s="274" t="s">
        <v>1968</v>
      </c>
      <c r="CN263" s="274">
        <v>0</v>
      </c>
      <c r="CO263" s="274" t="s">
        <v>1968</v>
      </c>
      <c r="CP263" s="274" t="s">
        <v>12</v>
      </c>
      <c r="CS263" s="274" t="s">
        <v>12</v>
      </c>
      <c r="CT263" s="275">
        <v>18</v>
      </c>
      <c r="CU263" s="274" t="s">
        <v>1969</v>
      </c>
      <c r="CV263" s="275">
        <v>0</v>
      </c>
      <c r="CW263" s="274" t="s">
        <v>2714</v>
      </c>
      <c r="CY263" s="274" t="s">
        <v>2801</v>
      </c>
      <c r="CZ263" s="274">
        <v>644611</v>
      </c>
      <c r="DA263" s="274">
        <v>6203018</v>
      </c>
      <c r="DB263" s="274" t="s">
        <v>2666</v>
      </c>
      <c r="DC263" s="275">
        <v>280</v>
      </c>
      <c r="DG263" s="274">
        <v>27617</v>
      </c>
      <c r="DH263" s="274" t="s">
        <v>2880</v>
      </c>
      <c r="DI263" s="274">
        <v>0</v>
      </c>
      <c r="DJ263" s="274" t="s">
        <v>2677</v>
      </c>
      <c r="DK263" s="279">
        <v>40225</v>
      </c>
      <c r="DL263" s="279">
        <v>40448</v>
      </c>
      <c r="DM263" s="274" t="s">
        <v>2979</v>
      </c>
      <c r="DN263" s="274" t="s">
        <v>2860</v>
      </c>
      <c r="DO263" s="274" t="s">
        <v>2689</v>
      </c>
      <c r="DP263" s="274" t="s">
        <v>2733</v>
      </c>
      <c r="DQ263" s="274" t="s">
        <v>2734</v>
      </c>
      <c r="DR263" s="278">
        <v>30</v>
      </c>
    </row>
    <row r="264" spans="1:122" x14ac:dyDescent="0.25">
      <c r="A264" s="283">
        <v>102895</v>
      </c>
      <c r="B264" s="274">
        <v>98415</v>
      </c>
      <c r="D264" s="279">
        <v>33970</v>
      </c>
      <c r="E264" s="274" t="s">
        <v>2709</v>
      </c>
      <c r="F264" s="274" t="s">
        <v>2663</v>
      </c>
      <c r="G264" s="274">
        <v>103777</v>
      </c>
      <c r="H264" s="274">
        <v>102895</v>
      </c>
      <c r="I264" s="274">
        <v>0</v>
      </c>
      <c r="K264" s="275">
        <v>0</v>
      </c>
      <c r="L264" s="274">
        <v>0</v>
      </c>
      <c r="N264" s="275">
        <v>0</v>
      </c>
      <c r="P264" s="274" t="s">
        <v>1968</v>
      </c>
      <c r="S264" s="279">
        <v>33970</v>
      </c>
      <c r="AC264" s="274" t="s">
        <v>3097</v>
      </c>
      <c r="AE264" s="279">
        <v>40525</v>
      </c>
      <c r="AF264" s="275">
        <v>312</v>
      </c>
      <c r="AG264" s="275">
        <v>0</v>
      </c>
      <c r="AL264" s="274">
        <v>0</v>
      </c>
      <c r="AM264" s="275">
        <v>0</v>
      </c>
      <c r="AO264" s="274" t="s">
        <v>1861</v>
      </c>
      <c r="AQ264" s="275">
        <v>0</v>
      </c>
      <c r="AR264" s="275">
        <v>0</v>
      </c>
      <c r="AW264" s="277">
        <v>0</v>
      </c>
      <c r="AZ264" s="274" t="s">
        <v>2668</v>
      </c>
      <c r="BA264" s="274" t="s">
        <v>2669</v>
      </c>
      <c r="BL264" s="277">
        <v>0</v>
      </c>
      <c r="BW264" s="274">
        <v>82251</v>
      </c>
      <c r="BX264" s="274" t="s">
        <v>3406</v>
      </c>
      <c r="BZ264" s="274" t="s">
        <v>2857</v>
      </c>
      <c r="CA264" s="274">
        <v>14224046</v>
      </c>
      <c r="CN264" s="274">
        <v>0</v>
      </c>
      <c r="CT264" s="275">
        <v>0</v>
      </c>
      <c r="CV264" s="275">
        <v>0</v>
      </c>
      <c r="CW264" s="274" t="s">
        <v>2714</v>
      </c>
      <c r="CY264" s="274" t="s">
        <v>2709</v>
      </c>
      <c r="CZ264" s="274">
        <v>682900</v>
      </c>
      <c r="DA264" s="274">
        <v>6177921</v>
      </c>
      <c r="DC264" s="275">
        <v>0</v>
      </c>
      <c r="DG264" s="274">
        <v>0</v>
      </c>
      <c r="DH264" s="274" t="s">
        <v>3407</v>
      </c>
      <c r="DI264" s="274">
        <v>0</v>
      </c>
      <c r="DK264" s="279">
        <v>40525</v>
      </c>
      <c r="DL264" s="279">
        <v>40548</v>
      </c>
      <c r="DN264" s="274" t="s">
        <v>2860</v>
      </c>
      <c r="DO264" s="274" t="s">
        <v>2689</v>
      </c>
      <c r="DR264" s="278">
        <v>0</v>
      </c>
    </row>
    <row r="265" spans="1:122" x14ac:dyDescent="0.25">
      <c r="A265" s="283">
        <v>102901</v>
      </c>
      <c r="B265" s="274">
        <v>98420</v>
      </c>
      <c r="D265" s="279">
        <v>36309</v>
      </c>
      <c r="E265" s="274" t="s">
        <v>2843</v>
      </c>
      <c r="F265" s="274" t="s">
        <v>2663</v>
      </c>
      <c r="G265" s="274">
        <v>103783</v>
      </c>
      <c r="H265" s="274">
        <v>102901</v>
      </c>
      <c r="I265" s="274">
        <v>0</v>
      </c>
      <c r="K265" s="275">
        <v>0</v>
      </c>
      <c r="L265" s="274">
        <v>0</v>
      </c>
      <c r="N265" s="275">
        <v>0</v>
      </c>
      <c r="P265" s="274" t="s">
        <v>1968</v>
      </c>
      <c r="S265" s="279">
        <v>36309</v>
      </c>
      <c r="AC265" s="274" t="s">
        <v>2957</v>
      </c>
      <c r="AE265" s="279">
        <v>40525</v>
      </c>
      <c r="AF265" s="275">
        <v>180</v>
      </c>
      <c r="AG265" s="275">
        <v>0</v>
      </c>
      <c r="AL265" s="274">
        <v>0</v>
      </c>
      <c r="AM265" s="275">
        <v>0</v>
      </c>
      <c r="AO265" s="274" t="s">
        <v>1863</v>
      </c>
      <c r="AQ265" s="275">
        <v>0</v>
      </c>
      <c r="AR265" s="275">
        <v>0</v>
      </c>
      <c r="AW265" s="277">
        <v>0</v>
      </c>
      <c r="AZ265" s="274" t="s">
        <v>2668</v>
      </c>
      <c r="BA265" s="274" t="s">
        <v>2669</v>
      </c>
      <c r="BE265" s="274" t="s">
        <v>2719</v>
      </c>
      <c r="BF265" s="274" t="s">
        <v>2752</v>
      </c>
      <c r="BL265" s="277">
        <v>0</v>
      </c>
      <c r="BW265" s="274">
        <v>82257</v>
      </c>
      <c r="BX265" s="274" t="s">
        <v>3408</v>
      </c>
      <c r="BZ265" s="274" t="s">
        <v>2857</v>
      </c>
      <c r="CA265" s="274">
        <v>6529721</v>
      </c>
      <c r="CN265" s="274">
        <v>0</v>
      </c>
      <c r="CT265" s="275">
        <v>0</v>
      </c>
      <c r="CV265" s="275">
        <v>0</v>
      </c>
      <c r="CW265" s="274" t="s">
        <v>2714</v>
      </c>
      <c r="CY265" s="274" t="s">
        <v>2843</v>
      </c>
      <c r="CZ265" s="274">
        <v>688315</v>
      </c>
      <c r="DA265" s="274">
        <v>6158724</v>
      </c>
      <c r="DC265" s="275">
        <v>8.5</v>
      </c>
      <c r="DG265" s="274">
        <v>0</v>
      </c>
      <c r="DH265" s="274" t="s">
        <v>3409</v>
      </c>
      <c r="DI265" s="274">
        <v>0</v>
      </c>
      <c r="DK265" s="279">
        <v>40525</v>
      </c>
      <c r="DL265" s="279">
        <v>40548</v>
      </c>
      <c r="DN265" s="274" t="s">
        <v>2860</v>
      </c>
      <c r="DO265" s="274" t="s">
        <v>2689</v>
      </c>
      <c r="DP265" s="274" t="s">
        <v>2733</v>
      </c>
      <c r="DQ265" s="274" t="s">
        <v>2734</v>
      </c>
      <c r="DR265" s="278">
        <v>25</v>
      </c>
    </row>
    <row r="266" spans="1:122" x14ac:dyDescent="0.25">
      <c r="A266" s="283">
        <v>102468</v>
      </c>
      <c r="B266" s="274">
        <v>98686</v>
      </c>
      <c r="C266" s="274" t="s">
        <v>1395</v>
      </c>
      <c r="D266" s="279">
        <v>40326</v>
      </c>
      <c r="E266" s="274" t="s">
        <v>2709</v>
      </c>
      <c r="F266" s="274" t="s">
        <v>2663</v>
      </c>
      <c r="G266" s="274">
        <v>103350</v>
      </c>
      <c r="H266" s="274">
        <v>102468</v>
      </c>
      <c r="I266" s="274">
        <v>0</v>
      </c>
      <c r="J266" s="274" t="s">
        <v>2074</v>
      </c>
      <c r="K266" s="275">
        <v>0</v>
      </c>
      <c r="L266" s="274">
        <v>8131</v>
      </c>
      <c r="M266" s="274" t="s">
        <v>1458</v>
      </c>
      <c r="N266" s="275">
        <v>0</v>
      </c>
      <c r="P266" s="274" t="s">
        <v>1969</v>
      </c>
      <c r="S266" s="279">
        <v>40326</v>
      </c>
      <c r="AC266" s="274" t="s">
        <v>2811</v>
      </c>
      <c r="AE266" s="279">
        <v>40519</v>
      </c>
      <c r="AF266" s="275">
        <v>135</v>
      </c>
      <c r="AG266" s="275">
        <v>0</v>
      </c>
      <c r="AJ266" s="274" t="s">
        <v>2885</v>
      </c>
      <c r="AK266" s="274" t="s">
        <v>2886</v>
      </c>
      <c r="AL266" s="274">
        <v>0</v>
      </c>
      <c r="AM266" s="275">
        <v>0</v>
      </c>
      <c r="AO266" s="274" t="s">
        <v>1761</v>
      </c>
      <c r="AP266" s="274" t="s">
        <v>1968</v>
      </c>
      <c r="AQ266" s="275">
        <v>0</v>
      </c>
      <c r="AR266" s="275">
        <v>0</v>
      </c>
      <c r="AS266" s="274" t="s">
        <v>1968</v>
      </c>
      <c r="AW266" s="277">
        <v>0</v>
      </c>
      <c r="AZ266" s="274" t="s">
        <v>2668</v>
      </c>
      <c r="BA266" s="274" t="s">
        <v>2669</v>
      </c>
      <c r="BC266" s="274" t="s">
        <v>3410</v>
      </c>
      <c r="BH266" s="274" t="s">
        <v>1969</v>
      </c>
      <c r="BI266" s="274" t="s">
        <v>2803</v>
      </c>
      <c r="BL266" s="277">
        <v>0</v>
      </c>
      <c r="BM266" s="274" t="s">
        <v>2834</v>
      </c>
      <c r="BW266" s="274">
        <v>81825</v>
      </c>
      <c r="BX266" s="274" t="s">
        <v>3411</v>
      </c>
      <c r="BY266" s="274" t="s">
        <v>1968</v>
      </c>
      <c r="BZ266" s="274" t="s">
        <v>2857</v>
      </c>
      <c r="CA266" s="274">
        <v>23492759</v>
      </c>
      <c r="CB266" s="274" t="s">
        <v>2811</v>
      </c>
      <c r="CC266" s="274" t="s">
        <v>1968</v>
      </c>
      <c r="CE266" s="274" t="s">
        <v>1968</v>
      </c>
      <c r="CG266" s="274" t="s">
        <v>1968</v>
      </c>
      <c r="CI266" s="274" t="s">
        <v>1968</v>
      </c>
      <c r="CN266" s="274">
        <v>0</v>
      </c>
      <c r="CO266" s="274" t="s">
        <v>1968</v>
      </c>
      <c r="CT266" s="275">
        <v>0</v>
      </c>
      <c r="CU266" s="274" t="s">
        <v>1968</v>
      </c>
      <c r="CV266" s="275">
        <v>0</v>
      </c>
      <c r="CW266" s="274" t="s">
        <v>2714</v>
      </c>
      <c r="CY266" s="274" t="s">
        <v>2709</v>
      </c>
      <c r="CZ266" s="274">
        <v>627348</v>
      </c>
      <c r="DA266" s="274">
        <v>6181913</v>
      </c>
      <c r="DB266" s="274" t="s">
        <v>2666</v>
      </c>
      <c r="DC266" s="275">
        <v>83</v>
      </c>
      <c r="DG266" s="274">
        <v>12215</v>
      </c>
      <c r="DH266" s="274" t="s">
        <v>3412</v>
      </c>
      <c r="DI266" s="274">
        <v>0</v>
      </c>
      <c r="DJ266" s="274" t="s">
        <v>2677</v>
      </c>
      <c r="DK266" s="279">
        <v>40519</v>
      </c>
      <c r="DL266" s="279">
        <v>40547</v>
      </c>
      <c r="DM266" s="274" t="s">
        <v>12</v>
      </c>
      <c r="DN266" s="274" t="s">
        <v>2860</v>
      </c>
      <c r="DO266" s="274" t="s">
        <v>2689</v>
      </c>
      <c r="DP266" s="274" t="s">
        <v>2679</v>
      </c>
      <c r="DQ266" s="274" t="s">
        <v>2680</v>
      </c>
      <c r="DR266" s="278">
        <v>20</v>
      </c>
    </row>
    <row r="267" spans="1:122" x14ac:dyDescent="0.25">
      <c r="A267" s="283">
        <v>102547</v>
      </c>
      <c r="B267" s="274">
        <v>98994</v>
      </c>
      <c r="C267" s="274" t="s">
        <v>1393</v>
      </c>
      <c r="E267" s="274" t="s">
        <v>2709</v>
      </c>
      <c r="F267" s="274" t="s">
        <v>2663</v>
      </c>
      <c r="G267" s="274">
        <v>103429</v>
      </c>
      <c r="H267" s="274">
        <v>102547</v>
      </c>
      <c r="I267" s="274">
        <v>0</v>
      </c>
      <c r="K267" s="275">
        <v>0</v>
      </c>
      <c r="L267" s="274">
        <v>8260</v>
      </c>
      <c r="M267" s="274" t="s">
        <v>1469</v>
      </c>
      <c r="N267" s="275">
        <v>0</v>
      </c>
      <c r="P267" s="274" t="s">
        <v>1968</v>
      </c>
      <c r="AC267" s="274" t="s">
        <v>2924</v>
      </c>
      <c r="AE267" s="279">
        <v>40519</v>
      </c>
      <c r="AF267" s="275">
        <v>0</v>
      </c>
      <c r="AG267" s="275">
        <v>0</v>
      </c>
      <c r="AJ267" s="274" t="s">
        <v>3413</v>
      </c>
      <c r="AK267" s="274" t="s">
        <v>3414</v>
      </c>
      <c r="AL267" s="274">
        <v>0</v>
      </c>
      <c r="AM267" s="275">
        <v>0</v>
      </c>
      <c r="AO267" s="274" t="s">
        <v>1792</v>
      </c>
      <c r="AP267" s="274" t="s">
        <v>1968</v>
      </c>
      <c r="AQ267" s="275">
        <v>0</v>
      </c>
      <c r="AR267" s="275">
        <v>0</v>
      </c>
      <c r="AS267" s="274" t="s">
        <v>1968</v>
      </c>
      <c r="AW267" s="277">
        <v>0</v>
      </c>
      <c r="AZ267" s="274" t="s">
        <v>2668</v>
      </c>
      <c r="BA267" s="274" t="s">
        <v>2669</v>
      </c>
      <c r="BD267" s="274" t="s">
        <v>2692</v>
      </c>
      <c r="BE267" s="274" t="s">
        <v>2736</v>
      </c>
      <c r="BF267" s="274" t="s">
        <v>2763</v>
      </c>
      <c r="BH267" s="274" t="s">
        <v>1968</v>
      </c>
      <c r="BL267" s="277">
        <v>0</v>
      </c>
      <c r="BW267" s="274">
        <v>81903</v>
      </c>
      <c r="BX267" s="274" t="s">
        <v>3415</v>
      </c>
      <c r="BY267" s="274" t="s">
        <v>1968</v>
      </c>
      <c r="BZ267" s="274" t="s">
        <v>2857</v>
      </c>
      <c r="CA267" s="274">
        <v>0</v>
      </c>
      <c r="CC267" s="274" t="s">
        <v>1968</v>
      </c>
      <c r="CE267" s="274" t="s">
        <v>1968</v>
      </c>
      <c r="CG267" s="274" t="s">
        <v>1968</v>
      </c>
      <c r="CI267" s="274" t="s">
        <v>1968</v>
      </c>
      <c r="CN267" s="274">
        <v>0</v>
      </c>
      <c r="CO267" s="274" t="s">
        <v>1968</v>
      </c>
      <c r="CP267" s="274" t="s">
        <v>3416</v>
      </c>
      <c r="CT267" s="275">
        <v>0</v>
      </c>
      <c r="CU267" s="274" t="s">
        <v>1968</v>
      </c>
      <c r="CV267" s="275">
        <v>0</v>
      </c>
      <c r="CW267" s="274" t="s">
        <v>2688</v>
      </c>
      <c r="CY267" s="274" t="s">
        <v>2709</v>
      </c>
      <c r="CZ267" s="274">
        <v>642380</v>
      </c>
      <c r="DA267" s="274">
        <v>6192115</v>
      </c>
      <c r="DB267" s="274" t="s">
        <v>2666</v>
      </c>
      <c r="DC267" s="275">
        <v>18</v>
      </c>
      <c r="DG267" s="274">
        <v>0</v>
      </c>
      <c r="DH267" s="274" t="s">
        <v>2905</v>
      </c>
      <c r="DI267" s="274">
        <v>0</v>
      </c>
      <c r="DJ267" s="274" t="s">
        <v>2664</v>
      </c>
      <c r="DK267" s="279">
        <v>40519</v>
      </c>
      <c r="DL267" s="279">
        <v>40526</v>
      </c>
      <c r="DN267" s="274" t="s">
        <v>2860</v>
      </c>
      <c r="DO267" s="274" t="s">
        <v>2689</v>
      </c>
      <c r="DR267" s="278">
        <v>0</v>
      </c>
    </row>
    <row r="268" spans="1:122" x14ac:dyDescent="0.25">
      <c r="A268" s="283">
        <v>102615</v>
      </c>
      <c r="B268" s="274">
        <v>99301</v>
      </c>
      <c r="C268" s="274" t="s">
        <v>1395</v>
      </c>
      <c r="D268" s="279">
        <v>37156</v>
      </c>
      <c r="E268" s="274" t="s">
        <v>2709</v>
      </c>
      <c r="F268" s="274" t="s">
        <v>2663</v>
      </c>
      <c r="G268" s="274">
        <v>103497</v>
      </c>
      <c r="H268" s="274">
        <v>102615</v>
      </c>
      <c r="I268" s="274">
        <v>0</v>
      </c>
      <c r="K268" s="275">
        <v>0</v>
      </c>
      <c r="L268" s="274">
        <v>8180</v>
      </c>
      <c r="M268" s="274" t="s">
        <v>1603</v>
      </c>
      <c r="N268" s="275">
        <v>4</v>
      </c>
      <c r="P268" s="274" t="s">
        <v>1968</v>
      </c>
      <c r="S268" s="279">
        <v>37156</v>
      </c>
      <c r="AC268" s="274" t="s">
        <v>2849</v>
      </c>
      <c r="AE268" s="279">
        <v>40520</v>
      </c>
      <c r="AF268" s="275">
        <v>0</v>
      </c>
      <c r="AG268" s="275">
        <v>0</v>
      </c>
      <c r="AJ268" s="274" t="s">
        <v>2682</v>
      </c>
      <c r="AK268" s="274" t="s">
        <v>2683</v>
      </c>
      <c r="AL268" s="274">
        <v>0</v>
      </c>
      <c r="AM268" s="275">
        <v>0</v>
      </c>
      <c r="AO268" s="274" t="s">
        <v>1813</v>
      </c>
      <c r="AP268" s="274" t="s">
        <v>1968</v>
      </c>
      <c r="AQ268" s="275">
        <v>0</v>
      </c>
      <c r="AR268" s="275">
        <v>0</v>
      </c>
      <c r="AS268" s="274" t="s">
        <v>1968</v>
      </c>
      <c r="AW268" s="277">
        <v>0</v>
      </c>
      <c r="AZ268" s="274" t="s">
        <v>2668</v>
      </c>
      <c r="BA268" s="274" t="s">
        <v>2669</v>
      </c>
      <c r="BC268" s="274" t="s">
        <v>3039</v>
      </c>
      <c r="BD268" s="274" t="s">
        <v>2736</v>
      </c>
      <c r="BE268" s="274" t="s">
        <v>3014</v>
      </c>
      <c r="BF268" s="274" t="s">
        <v>2720</v>
      </c>
      <c r="BH268" s="274" t="s">
        <v>1969</v>
      </c>
      <c r="BI268" s="274" t="s">
        <v>2803</v>
      </c>
      <c r="BL268" s="277">
        <v>0</v>
      </c>
      <c r="BM268" s="274" t="s">
        <v>2789</v>
      </c>
      <c r="BW268" s="274">
        <v>81971</v>
      </c>
      <c r="BX268" s="274" t="s">
        <v>3417</v>
      </c>
      <c r="BY268" s="274" t="s">
        <v>1968</v>
      </c>
      <c r="BZ268" s="274" t="s">
        <v>2857</v>
      </c>
      <c r="CA268" s="274">
        <v>8428891</v>
      </c>
      <c r="CC268" s="274" t="s">
        <v>1968</v>
      </c>
      <c r="CE268" s="274" t="s">
        <v>1968</v>
      </c>
      <c r="CG268" s="274" t="s">
        <v>1968</v>
      </c>
      <c r="CI268" s="274" t="s">
        <v>1968</v>
      </c>
      <c r="CN268" s="274">
        <v>0</v>
      </c>
      <c r="CO268" s="274" t="s">
        <v>1968</v>
      </c>
      <c r="CT268" s="275">
        <v>0</v>
      </c>
      <c r="CU268" s="274" t="s">
        <v>1968</v>
      </c>
      <c r="CV268" s="275">
        <v>0</v>
      </c>
      <c r="CW268" s="274" t="s">
        <v>2714</v>
      </c>
      <c r="CY268" s="274" t="s">
        <v>2709</v>
      </c>
      <c r="CZ268" s="274">
        <v>671127</v>
      </c>
      <c r="DA268" s="274">
        <v>6178504</v>
      </c>
      <c r="DB268" s="274" t="s">
        <v>2666</v>
      </c>
      <c r="DC268" s="275">
        <v>0</v>
      </c>
      <c r="DG268" s="274">
        <v>0</v>
      </c>
      <c r="DH268" s="274" t="s">
        <v>3418</v>
      </c>
      <c r="DI268" s="274">
        <v>0</v>
      </c>
      <c r="DJ268" s="274" t="s">
        <v>2677</v>
      </c>
      <c r="DK268" s="279">
        <v>40520</v>
      </c>
      <c r="DL268" s="279">
        <v>40547</v>
      </c>
      <c r="DN268" s="274" t="s">
        <v>2860</v>
      </c>
      <c r="DO268" s="274" t="s">
        <v>2689</v>
      </c>
      <c r="DP268" s="274" t="s">
        <v>1664</v>
      </c>
      <c r="DQ268" s="274" t="s">
        <v>1392</v>
      </c>
      <c r="DR268" s="278">
        <v>0</v>
      </c>
    </row>
    <row r="269" spans="1:122" x14ac:dyDescent="0.25">
      <c r="A269" s="283">
        <v>102512</v>
      </c>
      <c r="B269" s="274">
        <v>99316</v>
      </c>
      <c r="D269" s="279">
        <v>35345</v>
      </c>
      <c r="E269" s="274" t="s">
        <v>2709</v>
      </c>
      <c r="F269" s="274" t="s">
        <v>2663</v>
      </c>
      <c r="G269" s="274">
        <v>103394</v>
      </c>
      <c r="H269" s="274">
        <v>102512</v>
      </c>
      <c r="I269" s="274">
        <v>0</v>
      </c>
      <c r="K269" s="275">
        <v>0</v>
      </c>
      <c r="L269" s="274">
        <v>11568</v>
      </c>
      <c r="M269" s="274" t="s">
        <v>1771</v>
      </c>
      <c r="N269" s="275">
        <v>0</v>
      </c>
      <c r="P269" s="274" t="s">
        <v>1968</v>
      </c>
      <c r="S269" s="279">
        <v>35345</v>
      </c>
      <c r="AC269" s="274" t="s">
        <v>2924</v>
      </c>
      <c r="AE269" s="279">
        <v>40519</v>
      </c>
      <c r="AF269" s="275">
        <v>160</v>
      </c>
      <c r="AG269" s="275">
        <v>0</v>
      </c>
      <c r="AJ269" s="274" t="s">
        <v>2925</v>
      </c>
      <c r="AK269" s="274" t="s">
        <v>2926</v>
      </c>
      <c r="AL269" s="274">
        <v>0</v>
      </c>
      <c r="AM269" s="275">
        <v>0</v>
      </c>
      <c r="AO269" s="274" t="s">
        <v>1772</v>
      </c>
      <c r="AP269" s="274" t="s">
        <v>1968</v>
      </c>
      <c r="AQ269" s="275">
        <v>0</v>
      </c>
      <c r="AR269" s="275">
        <v>0</v>
      </c>
      <c r="AS269" s="274" t="s">
        <v>1968</v>
      </c>
      <c r="AW269" s="277">
        <v>0</v>
      </c>
      <c r="AY269" s="274" t="s">
        <v>3419</v>
      </c>
      <c r="AZ269" s="274" t="s">
        <v>2668</v>
      </c>
      <c r="BA269" s="274" t="s">
        <v>2669</v>
      </c>
      <c r="BH269" s="274" t="s">
        <v>1968</v>
      </c>
      <c r="BL269" s="277">
        <v>0</v>
      </c>
      <c r="BW269" s="274">
        <v>81868</v>
      </c>
      <c r="BX269" s="274" t="s">
        <v>2927</v>
      </c>
      <c r="BY269" s="274" t="s">
        <v>1968</v>
      </c>
      <c r="BZ269" s="274" t="s">
        <v>2857</v>
      </c>
      <c r="CA269" s="274">
        <v>0</v>
      </c>
      <c r="CC269" s="274" t="s">
        <v>1968</v>
      </c>
      <c r="CE269" s="274" t="s">
        <v>1968</v>
      </c>
      <c r="CG269" s="274" t="s">
        <v>1968</v>
      </c>
      <c r="CI269" s="274" t="s">
        <v>1968</v>
      </c>
      <c r="CN269" s="274">
        <v>0</v>
      </c>
      <c r="CO269" s="274" t="s">
        <v>1968</v>
      </c>
      <c r="CP269" s="274" t="s">
        <v>2713</v>
      </c>
      <c r="CT269" s="275">
        <v>0</v>
      </c>
      <c r="CU269" s="274" t="s">
        <v>1968</v>
      </c>
      <c r="CV269" s="275">
        <v>0</v>
      </c>
      <c r="CW269" s="274" t="s">
        <v>2714</v>
      </c>
      <c r="CY269" s="274" t="s">
        <v>2709</v>
      </c>
      <c r="CZ269" s="274">
        <v>618504</v>
      </c>
      <c r="DA269" s="274">
        <v>6180646</v>
      </c>
      <c r="DB269" s="274" t="s">
        <v>2666</v>
      </c>
      <c r="DC269" s="275">
        <v>79</v>
      </c>
      <c r="DG269" s="274">
        <v>0</v>
      </c>
      <c r="DH269" s="274" t="s">
        <v>3420</v>
      </c>
      <c r="DI269" s="274">
        <v>0</v>
      </c>
      <c r="DK269" s="279">
        <v>40519</v>
      </c>
      <c r="DL269" s="279">
        <v>40526</v>
      </c>
      <c r="DN269" s="274" t="s">
        <v>2860</v>
      </c>
      <c r="DO269" s="274" t="s">
        <v>2689</v>
      </c>
      <c r="DP269" s="274" t="s">
        <v>2679</v>
      </c>
      <c r="DQ269" s="274" t="s">
        <v>2680</v>
      </c>
      <c r="DR269" s="278">
        <v>3</v>
      </c>
    </row>
    <row r="270" spans="1:122" x14ac:dyDescent="0.25">
      <c r="A270" s="283">
        <v>102595</v>
      </c>
      <c r="B270" s="274">
        <v>99454</v>
      </c>
      <c r="C270" s="274" t="s">
        <v>1389</v>
      </c>
      <c r="D270" s="279">
        <v>39834</v>
      </c>
      <c r="E270" s="274" t="s">
        <v>2923</v>
      </c>
      <c r="F270" s="274" t="s">
        <v>2663</v>
      </c>
      <c r="G270" s="274">
        <v>103477</v>
      </c>
      <c r="H270" s="274">
        <v>102595</v>
      </c>
      <c r="I270" s="274">
        <v>0</v>
      </c>
      <c r="K270" s="275">
        <v>0</v>
      </c>
      <c r="L270" s="274">
        <v>0</v>
      </c>
      <c r="N270" s="275">
        <v>180</v>
      </c>
      <c r="P270" s="274" t="s">
        <v>1968</v>
      </c>
      <c r="S270" s="279">
        <v>39834</v>
      </c>
      <c r="AC270" s="274" t="s">
        <v>2884</v>
      </c>
      <c r="AE270" s="279">
        <v>40520</v>
      </c>
      <c r="AF270" s="275">
        <v>220</v>
      </c>
      <c r="AG270" s="275">
        <v>0</v>
      </c>
      <c r="AJ270" s="274" t="s">
        <v>2885</v>
      </c>
      <c r="AK270" s="274" t="s">
        <v>2886</v>
      </c>
      <c r="AL270" s="274">
        <v>0</v>
      </c>
      <c r="AM270" s="275">
        <v>0</v>
      </c>
      <c r="AO270" s="274" t="s">
        <v>1809</v>
      </c>
      <c r="AQ270" s="275">
        <v>0</v>
      </c>
      <c r="AR270" s="275">
        <v>0</v>
      </c>
      <c r="AW270" s="277">
        <v>0</v>
      </c>
      <c r="AZ270" s="274" t="s">
        <v>2668</v>
      </c>
      <c r="BA270" s="274" t="s">
        <v>2669</v>
      </c>
      <c r="BL270" s="277">
        <v>0</v>
      </c>
      <c r="BW270" s="274">
        <v>81951</v>
      </c>
      <c r="BX270" s="274" t="s">
        <v>3421</v>
      </c>
      <c r="BZ270" s="274" t="s">
        <v>2857</v>
      </c>
      <c r="CA270" s="274">
        <v>0</v>
      </c>
      <c r="CB270" s="274" t="s">
        <v>2884</v>
      </c>
      <c r="CN270" s="274">
        <v>0</v>
      </c>
      <c r="CT270" s="275">
        <v>0</v>
      </c>
      <c r="CV270" s="275">
        <v>0</v>
      </c>
      <c r="CW270" s="274" t="s">
        <v>2714</v>
      </c>
      <c r="CY270" s="274" t="s">
        <v>2923</v>
      </c>
      <c r="CZ270" s="274">
        <v>635191</v>
      </c>
      <c r="DA270" s="274">
        <v>6187414</v>
      </c>
      <c r="DC270" s="275">
        <v>166</v>
      </c>
      <c r="DG270" s="274">
        <v>12120</v>
      </c>
      <c r="DH270" s="274" t="s">
        <v>3422</v>
      </c>
      <c r="DI270" s="274">
        <v>0</v>
      </c>
      <c r="DJ270" s="274" t="s">
        <v>3083</v>
      </c>
      <c r="DK270" s="279">
        <v>40520</v>
      </c>
      <c r="DL270" s="279">
        <v>40616</v>
      </c>
      <c r="DM270" s="274" t="s">
        <v>12</v>
      </c>
      <c r="DN270" s="274" t="s">
        <v>2860</v>
      </c>
      <c r="DO270" s="274" t="s">
        <v>2689</v>
      </c>
      <c r="DP270" s="274" t="s">
        <v>2679</v>
      </c>
      <c r="DQ270" s="274" t="s">
        <v>2680</v>
      </c>
      <c r="DR270" s="278">
        <v>15</v>
      </c>
    </row>
    <row r="271" spans="1:122" x14ac:dyDescent="0.25">
      <c r="A271" s="283">
        <v>107654</v>
      </c>
      <c r="B271" s="274">
        <v>99813</v>
      </c>
      <c r="E271" s="274" t="s">
        <v>2801</v>
      </c>
      <c r="F271" s="274" t="s">
        <v>2663</v>
      </c>
      <c r="G271" s="274">
        <v>108537</v>
      </c>
      <c r="H271" s="274">
        <v>107654</v>
      </c>
      <c r="I271" s="274">
        <v>0</v>
      </c>
      <c r="K271" s="275">
        <v>0</v>
      </c>
      <c r="L271" s="274">
        <v>8120</v>
      </c>
      <c r="M271" s="274" t="s">
        <v>1432</v>
      </c>
      <c r="N271" s="275">
        <v>0</v>
      </c>
      <c r="P271" s="274" t="s">
        <v>1969</v>
      </c>
      <c r="Q271" s="274" t="s">
        <v>3423</v>
      </c>
      <c r="AE271" s="279">
        <v>41344</v>
      </c>
      <c r="AF271" s="275">
        <v>0</v>
      </c>
      <c r="AG271" s="275">
        <v>0</v>
      </c>
      <c r="AL271" s="274">
        <v>0</v>
      </c>
      <c r="AM271" s="275">
        <v>2319</v>
      </c>
      <c r="AO271" s="274" t="s">
        <v>3424</v>
      </c>
      <c r="AP271" s="274" t="s">
        <v>1968</v>
      </c>
      <c r="AQ271" s="275">
        <v>0</v>
      </c>
      <c r="AR271" s="275">
        <v>0</v>
      </c>
      <c r="AS271" s="274" t="s">
        <v>1969</v>
      </c>
      <c r="AW271" s="277">
        <v>0</v>
      </c>
      <c r="AZ271" s="274" t="s">
        <v>2668</v>
      </c>
      <c r="BA271" s="274" t="s">
        <v>2669</v>
      </c>
      <c r="BD271" s="274" t="s">
        <v>2725</v>
      </c>
      <c r="BE271" s="274" t="s">
        <v>2736</v>
      </c>
      <c r="BF271" s="274" t="s">
        <v>2672</v>
      </c>
      <c r="BH271" s="274" t="s">
        <v>1968</v>
      </c>
      <c r="BL271" s="277">
        <v>0</v>
      </c>
      <c r="BN271" s="274" t="s">
        <v>2933</v>
      </c>
      <c r="BW271" s="274">
        <v>87084</v>
      </c>
      <c r="BX271" s="274" t="s">
        <v>3425</v>
      </c>
      <c r="BY271" s="274" t="s">
        <v>1968</v>
      </c>
      <c r="CA271" s="274">
        <v>14629437</v>
      </c>
      <c r="CC271" s="274" t="s">
        <v>1968</v>
      </c>
      <c r="CE271" s="274" t="s">
        <v>1968</v>
      </c>
      <c r="CF271" s="274" t="s">
        <v>2749</v>
      </c>
      <c r="CG271" s="274" t="s">
        <v>1968</v>
      </c>
      <c r="CI271" s="274" t="s">
        <v>1968</v>
      </c>
      <c r="CN271" s="274">
        <v>0</v>
      </c>
      <c r="CO271" s="274" t="s">
        <v>1968</v>
      </c>
      <c r="CP271" s="274" t="s">
        <v>2713</v>
      </c>
      <c r="CS271" s="274" t="s">
        <v>3426</v>
      </c>
      <c r="CT271" s="275">
        <v>0</v>
      </c>
      <c r="CU271" s="274" t="s">
        <v>1968</v>
      </c>
      <c r="CV271" s="275">
        <v>0</v>
      </c>
      <c r="CY271" s="274" t="s">
        <v>2801</v>
      </c>
      <c r="CZ271" s="274">
        <v>625162</v>
      </c>
      <c r="DA271" s="274">
        <v>6181798</v>
      </c>
      <c r="DB271" s="274" t="s">
        <v>2666</v>
      </c>
      <c r="DC271" s="275">
        <v>131</v>
      </c>
      <c r="DG271" s="274">
        <v>0</v>
      </c>
      <c r="DH271" s="274" t="s">
        <v>3427</v>
      </c>
      <c r="DI271" s="274">
        <v>0</v>
      </c>
      <c r="DK271" s="279">
        <v>41344</v>
      </c>
      <c r="DL271" s="279">
        <v>41389</v>
      </c>
      <c r="DN271" s="274" t="s">
        <v>2689</v>
      </c>
      <c r="DO271" s="274" t="s">
        <v>2689</v>
      </c>
      <c r="DR271" s="278">
        <v>0</v>
      </c>
    </row>
    <row r="272" spans="1:122" x14ac:dyDescent="0.25">
      <c r="A272" s="283">
        <v>107650</v>
      </c>
      <c r="B272" s="274">
        <v>100361</v>
      </c>
      <c r="E272" s="274" t="s">
        <v>2801</v>
      </c>
      <c r="F272" s="274" t="s">
        <v>2663</v>
      </c>
      <c r="G272" s="274">
        <v>108533</v>
      </c>
      <c r="H272" s="274">
        <v>107650</v>
      </c>
      <c r="I272" s="274">
        <v>0</v>
      </c>
      <c r="K272" s="275">
        <v>0</v>
      </c>
      <c r="L272" s="274">
        <v>8034</v>
      </c>
      <c r="M272" s="274" t="s">
        <v>1631</v>
      </c>
      <c r="N272" s="275">
        <v>0</v>
      </c>
      <c r="P272" s="274" t="s">
        <v>1969</v>
      </c>
      <c r="Q272" s="274" t="s">
        <v>3428</v>
      </c>
      <c r="AE272" s="279">
        <v>41343</v>
      </c>
      <c r="AF272" s="275">
        <v>0</v>
      </c>
      <c r="AG272" s="275">
        <v>0</v>
      </c>
      <c r="AL272" s="274">
        <v>0</v>
      </c>
      <c r="AM272" s="275">
        <v>0</v>
      </c>
      <c r="AO272" s="274" t="s">
        <v>2961</v>
      </c>
      <c r="AP272" s="274" t="s">
        <v>1968</v>
      </c>
      <c r="AQ272" s="275">
        <v>0</v>
      </c>
      <c r="AR272" s="275">
        <v>0</v>
      </c>
      <c r="AS272" s="274" t="s">
        <v>1969</v>
      </c>
      <c r="AW272" s="277">
        <v>0</v>
      </c>
      <c r="AZ272" s="274" t="s">
        <v>2668</v>
      </c>
      <c r="BA272" s="274" t="s">
        <v>2669</v>
      </c>
      <c r="BE272" s="274" t="s">
        <v>3316</v>
      </c>
      <c r="BF272" s="274" t="s">
        <v>2752</v>
      </c>
      <c r="BH272" s="274" t="s">
        <v>1968</v>
      </c>
      <c r="BL272" s="277">
        <v>0</v>
      </c>
      <c r="BW272" s="274">
        <v>87081</v>
      </c>
      <c r="BX272" s="274" t="s">
        <v>3429</v>
      </c>
      <c r="BY272" s="274" t="s">
        <v>1968</v>
      </c>
      <c r="CA272" s="274">
        <v>14161222</v>
      </c>
      <c r="CC272" s="274" t="s">
        <v>1968</v>
      </c>
      <c r="CE272" s="274" t="s">
        <v>1968</v>
      </c>
      <c r="CG272" s="274" t="s">
        <v>1968</v>
      </c>
      <c r="CI272" s="274" t="s">
        <v>1968</v>
      </c>
      <c r="CN272" s="274">
        <v>0</v>
      </c>
      <c r="CO272" s="274" t="s">
        <v>1968</v>
      </c>
      <c r="CP272" s="274" t="s">
        <v>3005</v>
      </c>
      <c r="CS272" s="274" t="s">
        <v>3430</v>
      </c>
      <c r="CT272" s="275">
        <v>0</v>
      </c>
      <c r="CU272" s="274" t="s">
        <v>1968</v>
      </c>
      <c r="CV272" s="275">
        <v>0</v>
      </c>
      <c r="CY272" s="274" t="s">
        <v>2801</v>
      </c>
      <c r="CZ272" s="274">
        <v>683927</v>
      </c>
      <c r="DA272" s="274">
        <v>6156149</v>
      </c>
      <c r="DB272" s="274" t="s">
        <v>2666</v>
      </c>
      <c r="DC272" s="275">
        <v>0</v>
      </c>
      <c r="DG272" s="274">
        <v>0</v>
      </c>
      <c r="DI272" s="274">
        <v>0</v>
      </c>
      <c r="DK272" s="279">
        <v>41343</v>
      </c>
      <c r="DL272" s="279">
        <v>41389</v>
      </c>
      <c r="DN272" s="274" t="s">
        <v>2689</v>
      </c>
      <c r="DO272" s="274" t="s">
        <v>2689</v>
      </c>
      <c r="DR272" s="278">
        <v>0</v>
      </c>
    </row>
    <row r="273" spans="1:122" x14ac:dyDescent="0.25">
      <c r="A273" s="283">
        <v>107679</v>
      </c>
      <c r="B273" s="274">
        <v>100513</v>
      </c>
      <c r="E273" s="274" t="s">
        <v>2801</v>
      </c>
      <c r="F273" s="274" t="s">
        <v>2663</v>
      </c>
      <c r="G273" s="274">
        <v>108562</v>
      </c>
      <c r="H273" s="274">
        <v>107679</v>
      </c>
      <c r="I273" s="274">
        <v>0</v>
      </c>
      <c r="K273" s="275">
        <v>0</v>
      </c>
      <c r="L273" s="274">
        <v>0</v>
      </c>
      <c r="N273" s="275">
        <v>0</v>
      </c>
      <c r="Q273" s="274" t="s">
        <v>3431</v>
      </c>
      <c r="AE273" s="279">
        <v>41349</v>
      </c>
      <c r="AF273" s="275">
        <v>0</v>
      </c>
      <c r="AG273" s="275">
        <v>0</v>
      </c>
      <c r="AL273" s="274">
        <v>0</v>
      </c>
      <c r="AM273" s="275">
        <v>2658</v>
      </c>
      <c r="AO273" s="274" t="s">
        <v>2961</v>
      </c>
      <c r="AP273" s="274" t="s">
        <v>1968</v>
      </c>
      <c r="AQ273" s="275">
        <v>0</v>
      </c>
      <c r="AR273" s="275">
        <v>0</v>
      </c>
      <c r="AS273" s="274" t="s">
        <v>1968</v>
      </c>
      <c r="AW273" s="277">
        <v>0</v>
      </c>
      <c r="AZ273" s="274" t="s">
        <v>2668</v>
      </c>
      <c r="BA273" s="274" t="s">
        <v>2669</v>
      </c>
      <c r="BD273" s="274" t="s">
        <v>2692</v>
      </c>
      <c r="BE273" s="274" t="s">
        <v>2692</v>
      </c>
      <c r="BF273" s="274" t="s">
        <v>2672</v>
      </c>
      <c r="BH273" s="274" t="s">
        <v>1968</v>
      </c>
      <c r="BL273" s="277">
        <v>0</v>
      </c>
      <c r="BW273" s="274">
        <v>87104</v>
      </c>
      <c r="BX273" s="274" t="s">
        <v>3125</v>
      </c>
      <c r="BY273" s="274" t="s">
        <v>1968</v>
      </c>
      <c r="CA273" s="274">
        <v>0</v>
      </c>
      <c r="CC273" s="274" t="s">
        <v>1968</v>
      </c>
      <c r="CE273" s="274" t="s">
        <v>1968</v>
      </c>
      <c r="CG273" s="274" t="s">
        <v>1968</v>
      </c>
      <c r="CI273" s="274" t="s">
        <v>1968</v>
      </c>
      <c r="CN273" s="274">
        <v>0</v>
      </c>
      <c r="CO273" s="274" t="s">
        <v>1968</v>
      </c>
      <c r="CP273" s="274" t="s">
        <v>2696</v>
      </c>
      <c r="CS273" s="274" t="s">
        <v>3126</v>
      </c>
      <c r="CT273" s="275">
        <v>0</v>
      </c>
      <c r="CU273" s="274" t="s">
        <v>1968</v>
      </c>
      <c r="CV273" s="275">
        <v>0</v>
      </c>
      <c r="CY273" s="274" t="s">
        <v>2801</v>
      </c>
      <c r="CZ273" s="274">
        <v>639913</v>
      </c>
      <c r="DA273" s="274">
        <v>6181919</v>
      </c>
      <c r="DB273" s="274" t="s">
        <v>2666</v>
      </c>
      <c r="DC273" s="275">
        <v>28</v>
      </c>
      <c r="DG273" s="274">
        <v>0</v>
      </c>
      <c r="DI273" s="274">
        <v>0</v>
      </c>
      <c r="DK273" s="279">
        <v>41349</v>
      </c>
      <c r="DL273" s="279">
        <v>41389</v>
      </c>
      <c r="DN273" s="274" t="s">
        <v>2689</v>
      </c>
      <c r="DO273" s="274" t="s">
        <v>2689</v>
      </c>
      <c r="DR273" s="278">
        <v>0</v>
      </c>
    </row>
    <row r="274" spans="1:122" x14ac:dyDescent="0.25">
      <c r="A274" s="283">
        <v>107644</v>
      </c>
      <c r="B274" s="274">
        <v>101588</v>
      </c>
      <c r="E274" s="274" t="s">
        <v>2801</v>
      </c>
      <c r="F274" s="274" t="s">
        <v>2663</v>
      </c>
      <c r="G274" s="274">
        <v>108527</v>
      </c>
      <c r="H274" s="274">
        <v>107644</v>
      </c>
      <c r="I274" s="274">
        <v>0</v>
      </c>
      <c r="K274" s="275">
        <v>0</v>
      </c>
      <c r="L274" s="274">
        <v>8083</v>
      </c>
      <c r="M274" s="274" t="s">
        <v>1634</v>
      </c>
      <c r="N274" s="275">
        <v>0</v>
      </c>
      <c r="P274" s="274" t="s">
        <v>1969</v>
      </c>
      <c r="Q274" s="274" t="s">
        <v>3432</v>
      </c>
      <c r="AE274" s="279">
        <v>41343</v>
      </c>
      <c r="AF274" s="275">
        <v>0</v>
      </c>
      <c r="AG274" s="275">
        <v>0</v>
      </c>
      <c r="AL274" s="274">
        <v>0</v>
      </c>
      <c r="AM274" s="275">
        <v>2787</v>
      </c>
      <c r="AO274" s="274" t="s">
        <v>2961</v>
      </c>
      <c r="AP274" s="274" t="s">
        <v>1968</v>
      </c>
      <c r="AQ274" s="275">
        <v>0</v>
      </c>
      <c r="AR274" s="275">
        <v>0</v>
      </c>
      <c r="AS274" s="274" t="s">
        <v>1969</v>
      </c>
      <c r="AW274" s="277">
        <v>0</v>
      </c>
      <c r="AZ274" s="274" t="s">
        <v>2668</v>
      </c>
      <c r="BA274" s="274" t="s">
        <v>2669</v>
      </c>
      <c r="BE274" s="274" t="s">
        <v>2955</v>
      </c>
      <c r="BF274" s="274" t="s">
        <v>2737</v>
      </c>
      <c r="BH274" s="274" t="s">
        <v>1968</v>
      </c>
      <c r="BL274" s="277">
        <v>0</v>
      </c>
      <c r="BW274" s="274">
        <v>87075</v>
      </c>
      <c r="BX274" s="274" t="s">
        <v>3433</v>
      </c>
      <c r="BY274" s="274" t="s">
        <v>1968</v>
      </c>
      <c r="CA274" s="274">
        <v>14189496</v>
      </c>
      <c r="CC274" s="274" t="s">
        <v>1968</v>
      </c>
      <c r="CE274" s="274" t="s">
        <v>1968</v>
      </c>
      <c r="CF274" s="274" t="s">
        <v>2722</v>
      </c>
      <c r="CG274" s="274" t="s">
        <v>1968</v>
      </c>
      <c r="CI274" s="274" t="s">
        <v>1968</v>
      </c>
      <c r="CN274" s="274">
        <v>0</v>
      </c>
      <c r="CO274" s="274" t="s">
        <v>1968</v>
      </c>
      <c r="CP274" s="274" t="s">
        <v>3028</v>
      </c>
      <c r="CS274" s="274" t="s">
        <v>3434</v>
      </c>
      <c r="CT274" s="275">
        <v>0</v>
      </c>
      <c r="CU274" s="274" t="s">
        <v>1968</v>
      </c>
      <c r="CV274" s="275">
        <v>0</v>
      </c>
      <c r="CY274" s="274" t="s">
        <v>2801</v>
      </c>
      <c r="CZ274" s="274">
        <v>680411</v>
      </c>
      <c r="DA274" s="274">
        <v>6168162</v>
      </c>
      <c r="DB274" s="274" t="s">
        <v>2666</v>
      </c>
      <c r="DC274" s="275">
        <v>176.7</v>
      </c>
      <c r="DG274" s="274">
        <v>0</v>
      </c>
      <c r="DH274" s="274" t="s">
        <v>3435</v>
      </c>
      <c r="DI274" s="274">
        <v>0</v>
      </c>
      <c r="DK274" s="279">
        <v>41343</v>
      </c>
      <c r="DL274" s="279">
        <v>41389</v>
      </c>
      <c r="DN274" s="274" t="s">
        <v>2689</v>
      </c>
      <c r="DO274" s="274" t="s">
        <v>2689</v>
      </c>
      <c r="DR274" s="278">
        <v>0</v>
      </c>
    </row>
    <row r="275" spans="1:122" x14ac:dyDescent="0.25">
      <c r="A275" s="283">
        <v>107660</v>
      </c>
      <c r="B275" s="274">
        <v>101748</v>
      </c>
      <c r="E275" s="274" t="s">
        <v>2801</v>
      </c>
      <c r="F275" s="274" t="s">
        <v>2663</v>
      </c>
      <c r="G275" s="274">
        <v>108543</v>
      </c>
      <c r="H275" s="274">
        <v>107660</v>
      </c>
      <c r="I275" s="274">
        <v>0</v>
      </c>
      <c r="K275" s="275">
        <v>0</v>
      </c>
      <c r="L275" s="274">
        <v>0</v>
      </c>
      <c r="N275" s="275">
        <v>0</v>
      </c>
      <c r="P275" s="274" t="s">
        <v>1969</v>
      </c>
      <c r="Q275" s="274" t="s">
        <v>3436</v>
      </c>
      <c r="AE275" s="279">
        <v>41345</v>
      </c>
      <c r="AF275" s="275">
        <v>0</v>
      </c>
      <c r="AG275" s="275">
        <v>0</v>
      </c>
      <c r="AL275" s="274">
        <v>0</v>
      </c>
      <c r="AM275" s="275">
        <v>2842</v>
      </c>
      <c r="AO275" s="274" t="s">
        <v>2961</v>
      </c>
      <c r="AP275" s="274" t="s">
        <v>1968</v>
      </c>
      <c r="AQ275" s="275">
        <v>0</v>
      </c>
      <c r="AR275" s="275">
        <v>0</v>
      </c>
      <c r="AS275" s="274" t="s">
        <v>1969</v>
      </c>
      <c r="AW275" s="277">
        <v>0</v>
      </c>
      <c r="AZ275" s="274" t="s">
        <v>2668</v>
      </c>
      <c r="BA275" s="274" t="s">
        <v>2669</v>
      </c>
      <c r="BB275" s="274" t="s">
        <v>3437</v>
      </c>
      <c r="BE275" s="274" t="s">
        <v>2725</v>
      </c>
      <c r="BF275" s="274" t="s">
        <v>2752</v>
      </c>
      <c r="BH275" s="274" t="s">
        <v>1968</v>
      </c>
      <c r="BL275" s="277">
        <v>0</v>
      </c>
      <c r="BW275" s="274">
        <v>87089</v>
      </c>
      <c r="BX275" s="274" t="s">
        <v>3438</v>
      </c>
      <c r="BY275" s="274" t="s">
        <v>1968</v>
      </c>
      <c r="CA275" s="274">
        <v>14161214</v>
      </c>
      <c r="CC275" s="274" t="s">
        <v>1968</v>
      </c>
      <c r="CE275" s="274" t="s">
        <v>1968</v>
      </c>
      <c r="CG275" s="274" t="s">
        <v>1968</v>
      </c>
      <c r="CI275" s="274" t="s">
        <v>1968</v>
      </c>
      <c r="CN275" s="274">
        <v>0</v>
      </c>
      <c r="CO275" s="274" t="s">
        <v>1968</v>
      </c>
      <c r="CP275" s="274" t="s">
        <v>2840</v>
      </c>
      <c r="CT275" s="275">
        <v>0</v>
      </c>
      <c r="CU275" s="274" t="s">
        <v>1968</v>
      </c>
      <c r="CV275" s="275">
        <v>0</v>
      </c>
      <c r="CY275" s="274" t="s">
        <v>2801</v>
      </c>
      <c r="CZ275" s="274">
        <v>680955</v>
      </c>
      <c r="DA275" s="274">
        <v>6155988</v>
      </c>
      <c r="DB275" s="274" t="s">
        <v>2666</v>
      </c>
      <c r="DC275" s="275">
        <v>44.4</v>
      </c>
      <c r="DG275" s="274">
        <v>12104</v>
      </c>
      <c r="DH275" s="274" t="s">
        <v>3439</v>
      </c>
      <c r="DI275" s="274">
        <v>0</v>
      </c>
      <c r="DK275" s="279">
        <v>41345</v>
      </c>
      <c r="DL275" s="279">
        <v>41389</v>
      </c>
      <c r="DM275" s="274" t="s">
        <v>3088</v>
      </c>
      <c r="DN275" s="274" t="s">
        <v>2689</v>
      </c>
      <c r="DO275" s="274" t="s">
        <v>2689</v>
      </c>
      <c r="DR275" s="278">
        <v>0</v>
      </c>
    </row>
    <row r="276" spans="1:122" x14ac:dyDescent="0.25">
      <c r="A276" s="283">
        <v>107662</v>
      </c>
      <c r="B276" s="274">
        <v>101750</v>
      </c>
      <c r="D276" s="279">
        <v>35065</v>
      </c>
      <c r="E276" s="274" t="s">
        <v>2801</v>
      </c>
      <c r="F276" s="274" t="s">
        <v>2663</v>
      </c>
      <c r="G276" s="274">
        <v>108545</v>
      </c>
      <c r="H276" s="274">
        <v>107662</v>
      </c>
      <c r="I276" s="274">
        <v>0</v>
      </c>
      <c r="K276" s="275">
        <v>0</v>
      </c>
      <c r="L276" s="274">
        <v>8044</v>
      </c>
      <c r="M276" s="274" t="s">
        <v>1579</v>
      </c>
      <c r="N276" s="275">
        <v>0</v>
      </c>
      <c r="P276" s="274" t="s">
        <v>1969</v>
      </c>
      <c r="Q276" s="274" t="s">
        <v>3440</v>
      </c>
      <c r="AE276" s="279">
        <v>41345</v>
      </c>
      <c r="AF276" s="275">
        <v>0</v>
      </c>
      <c r="AG276" s="275">
        <v>0</v>
      </c>
      <c r="AL276" s="274">
        <v>0</v>
      </c>
      <c r="AM276" s="275">
        <v>2486</v>
      </c>
      <c r="AO276" s="274" t="s">
        <v>2961</v>
      </c>
      <c r="AP276" s="274" t="s">
        <v>1968</v>
      </c>
      <c r="AQ276" s="275">
        <v>0</v>
      </c>
      <c r="AR276" s="275">
        <v>0</v>
      </c>
      <c r="AS276" s="274" t="s">
        <v>1969</v>
      </c>
      <c r="AW276" s="277">
        <v>0</v>
      </c>
      <c r="AZ276" s="274" t="s">
        <v>2668</v>
      </c>
      <c r="BA276" s="274" t="s">
        <v>2669</v>
      </c>
      <c r="BE276" s="274" t="s">
        <v>2736</v>
      </c>
      <c r="BF276" s="274" t="s">
        <v>2737</v>
      </c>
      <c r="BH276" s="274" t="s">
        <v>1968</v>
      </c>
      <c r="BL276" s="277">
        <v>0</v>
      </c>
      <c r="BW276" s="274">
        <v>87068</v>
      </c>
      <c r="BX276" s="274" t="s">
        <v>3441</v>
      </c>
      <c r="BY276" s="274" t="s">
        <v>1968</v>
      </c>
      <c r="CA276" s="274">
        <v>14143381</v>
      </c>
      <c r="CC276" s="274" t="s">
        <v>1968</v>
      </c>
      <c r="CE276" s="274" t="s">
        <v>1968</v>
      </c>
      <c r="CF276" s="274" t="s">
        <v>2739</v>
      </c>
      <c r="CG276" s="274" t="s">
        <v>1968</v>
      </c>
      <c r="CI276" s="274" t="s">
        <v>1968</v>
      </c>
      <c r="CN276" s="274">
        <v>0</v>
      </c>
      <c r="CO276" s="274" t="s">
        <v>1968</v>
      </c>
      <c r="CS276" s="274" t="s">
        <v>3442</v>
      </c>
      <c r="CT276" s="275">
        <v>0</v>
      </c>
      <c r="CU276" s="274" t="s">
        <v>1968</v>
      </c>
      <c r="CV276" s="275">
        <v>0</v>
      </c>
      <c r="CY276" s="274" t="s">
        <v>2801</v>
      </c>
      <c r="CZ276" s="274">
        <v>684892</v>
      </c>
      <c r="DA276" s="274">
        <v>6163814</v>
      </c>
      <c r="DB276" s="274" t="s">
        <v>2666</v>
      </c>
      <c r="DC276" s="275">
        <v>11.8</v>
      </c>
      <c r="DG276" s="274">
        <v>0</v>
      </c>
      <c r="DI276" s="274">
        <v>0</v>
      </c>
      <c r="DK276" s="279">
        <v>41345</v>
      </c>
      <c r="DL276" s="279">
        <v>41389</v>
      </c>
      <c r="DN276" s="274" t="s">
        <v>2689</v>
      </c>
      <c r="DO276" s="274" t="s">
        <v>2689</v>
      </c>
      <c r="DR276" s="278">
        <v>0</v>
      </c>
    </row>
    <row r="277" spans="1:122" x14ac:dyDescent="0.25">
      <c r="A277" s="283">
        <v>106783</v>
      </c>
      <c r="B277" s="274">
        <v>101842</v>
      </c>
      <c r="C277" s="274" t="s">
        <v>1395</v>
      </c>
      <c r="D277" s="279">
        <v>41022</v>
      </c>
      <c r="E277" s="274" t="s">
        <v>2801</v>
      </c>
      <c r="F277" s="274" t="s">
        <v>2663</v>
      </c>
      <c r="G277" s="274">
        <v>107665</v>
      </c>
      <c r="H277" s="274">
        <v>106783</v>
      </c>
      <c r="I277" s="274">
        <v>0</v>
      </c>
      <c r="K277" s="275">
        <v>0</v>
      </c>
      <c r="L277" s="274">
        <v>8226</v>
      </c>
      <c r="M277" s="274" t="s">
        <v>1502</v>
      </c>
      <c r="N277" s="275">
        <v>52</v>
      </c>
      <c r="P277" s="274" t="s">
        <v>1969</v>
      </c>
      <c r="Q277" s="274" t="s">
        <v>3443</v>
      </c>
      <c r="S277" s="279">
        <v>41036</v>
      </c>
      <c r="AC277" s="274" t="s">
        <v>3444</v>
      </c>
      <c r="AE277" s="279">
        <v>41184</v>
      </c>
      <c r="AF277" s="275">
        <v>80</v>
      </c>
      <c r="AG277" s="275">
        <v>2</v>
      </c>
      <c r="AJ277" s="274" t="s">
        <v>3085</v>
      </c>
      <c r="AK277" s="274" t="s">
        <v>3086</v>
      </c>
      <c r="AL277" s="274">
        <v>0</v>
      </c>
      <c r="AM277" s="275">
        <v>2371</v>
      </c>
      <c r="AP277" s="274" t="s">
        <v>1968</v>
      </c>
      <c r="AQ277" s="275">
        <v>0</v>
      </c>
      <c r="AR277" s="275">
        <v>0</v>
      </c>
      <c r="AS277" s="274" t="s">
        <v>1969</v>
      </c>
      <c r="AW277" s="277">
        <v>0</v>
      </c>
      <c r="AZ277" s="274" t="s">
        <v>2668</v>
      </c>
      <c r="BA277" s="274" t="s">
        <v>2669</v>
      </c>
      <c r="BD277" s="274" t="s">
        <v>2725</v>
      </c>
      <c r="BE277" s="274" t="s">
        <v>2782</v>
      </c>
      <c r="BF277" s="274" t="s">
        <v>2763</v>
      </c>
      <c r="BH277" s="274" t="s">
        <v>1968</v>
      </c>
      <c r="BL277" s="277">
        <v>0</v>
      </c>
      <c r="BN277" s="274" t="s">
        <v>2933</v>
      </c>
      <c r="BW277" s="274">
        <v>86227</v>
      </c>
      <c r="BX277" s="274" t="s">
        <v>3089</v>
      </c>
      <c r="BY277" s="274" t="s">
        <v>1968</v>
      </c>
      <c r="BZ277" s="274" t="s">
        <v>3445</v>
      </c>
      <c r="CA277" s="274">
        <v>5889839</v>
      </c>
      <c r="CB277" s="274" t="s">
        <v>3444</v>
      </c>
      <c r="CC277" s="274" t="s">
        <v>1968</v>
      </c>
      <c r="CE277" s="274" t="s">
        <v>1968</v>
      </c>
      <c r="CF277" s="274" t="s">
        <v>2749</v>
      </c>
      <c r="CG277" s="274" t="s">
        <v>1968</v>
      </c>
      <c r="CI277" s="274" t="s">
        <v>1968</v>
      </c>
      <c r="CN277" s="274">
        <v>0</v>
      </c>
      <c r="CO277" s="274" t="s">
        <v>1968</v>
      </c>
      <c r="CP277" s="274" t="s">
        <v>2675</v>
      </c>
      <c r="CS277" s="274" t="s">
        <v>3446</v>
      </c>
      <c r="CT277" s="275">
        <v>0</v>
      </c>
      <c r="CU277" s="274" t="s">
        <v>1968</v>
      </c>
      <c r="CV277" s="275">
        <v>0.01</v>
      </c>
      <c r="CW277" s="274" t="s">
        <v>2714</v>
      </c>
      <c r="CY277" s="274" t="s">
        <v>2801</v>
      </c>
      <c r="CZ277" s="274">
        <v>626724</v>
      </c>
      <c r="DA277" s="274">
        <v>6190000</v>
      </c>
      <c r="DB277" s="274" t="s">
        <v>2666</v>
      </c>
      <c r="DC277" s="275">
        <v>10.4</v>
      </c>
      <c r="DG277" s="274">
        <v>25795</v>
      </c>
      <c r="DH277" s="274" t="s">
        <v>3447</v>
      </c>
      <c r="DI277" s="274">
        <v>0</v>
      </c>
      <c r="DJ277" s="274" t="s">
        <v>2677</v>
      </c>
      <c r="DK277" s="279">
        <v>41184</v>
      </c>
      <c r="DL277" s="279">
        <v>41393</v>
      </c>
      <c r="DM277" s="274" t="s">
        <v>3088</v>
      </c>
      <c r="DN277" s="274" t="s">
        <v>2860</v>
      </c>
      <c r="DO277" s="274" t="s">
        <v>2689</v>
      </c>
      <c r="DP277" s="274" t="s">
        <v>2733</v>
      </c>
      <c r="DQ277" s="274" t="s">
        <v>2734</v>
      </c>
      <c r="DR277" s="278">
        <v>50</v>
      </c>
    </row>
    <row r="278" spans="1:122" x14ac:dyDescent="0.25">
      <c r="A278" s="283">
        <v>107667</v>
      </c>
      <c r="B278" s="274">
        <v>101914</v>
      </c>
      <c r="E278" s="274" t="s">
        <v>2801</v>
      </c>
      <c r="F278" s="274" t="s">
        <v>2663</v>
      </c>
      <c r="G278" s="274">
        <v>108550</v>
      </c>
      <c r="H278" s="274">
        <v>107667</v>
      </c>
      <c r="I278" s="274">
        <v>0</v>
      </c>
      <c r="K278" s="275">
        <v>0</v>
      </c>
      <c r="L278" s="274">
        <v>0</v>
      </c>
      <c r="N278" s="275">
        <v>0</v>
      </c>
      <c r="P278" s="274" t="s">
        <v>1969</v>
      </c>
      <c r="Q278" s="274" t="s">
        <v>3448</v>
      </c>
      <c r="AE278" s="279">
        <v>41347</v>
      </c>
      <c r="AF278" s="275">
        <v>0</v>
      </c>
      <c r="AG278" s="275">
        <v>0</v>
      </c>
      <c r="AL278" s="274">
        <v>0</v>
      </c>
      <c r="AM278" s="275">
        <v>2505</v>
      </c>
      <c r="AO278" s="274" t="s">
        <v>3449</v>
      </c>
      <c r="AP278" s="274" t="s">
        <v>1968</v>
      </c>
      <c r="AQ278" s="275">
        <v>0</v>
      </c>
      <c r="AR278" s="275">
        <v>0</v>
      </c>
      <c r="AS278" s="274" t="s">
        <v>1968</v>
      </c>
      <c r="AW278" s="277">
        <v>0</v>
      </c>
      <c r="AZ278" s="274" t="s">
        <v>2668</v>
      </c>
      <c r="BA278" s="274" t="s">
        <v>2669</v>
      </c>
      <c r="BC278" s="274" t="s">
        <v>3450</v>
      </c>
      <c r="BD278" s="274" t="s">
        <v>2670</v>
      </c>
      <c r="BE278" s="274" t="s">
        <v>2719</v>
      </c>
      <c r="BF278" s="274" t="s">
        <v>2763</v>
      </c>
      <c r="BH278" s="274" t="s">
        <v>1968</v>
      </c>
      <c r="BL278" s="277">
        <v>0</v>
      </c>
      <c r="BM278" s="274" t="s">
        <v>2759</v>
      </c>
      <c r="BN278" s="274" t="s">
        <v>2933</v>
      </c>
      <c r="BW278" s="274">
        <v>87094</v>
      </c>
      <c r="BX278" s="274" t="s">
        <v>3451</v>
      </c>
      <c r="BY278" s="274" t="s">
        <v>1968</v>
      </c>
      <c r="CA278" s="274">
        <v>26737680</v>
      </c>
      <c r="CC278" s="274" t="s">
        <v>1968</v>
      </c>
      <c r="CE278" s="274" t="s">
        <v>1968</v>
      </c>
      <c r="CG278" s="274" t="s">
        <v>1968</v>
      </c>
      <c r="CI278" s="274" t="s">
        <v>1968</v>
      </c>
      <c r="CN278" s="274">
        <v>0</v>
      </c>
      <c r="CO278" s="274" t="s">
        <v>1968</v>
      </c>
      <c r="CP278" s="274" t="s">
        <v>2809</v>
      </c>
      <c r="CS278" s="274" t="s">
        <v>3452</v>
      </c>
      <c r="CT278" s="275">
        <v>0</v>
      </c>
      <c r="CU278" s="274" t="s">
        <v>1968</v>
      </c>
      <c r="CV278" s="275">
        <v>0</v>
      </c>
      <c r="CY278" s="274" t="s">
        <v>2801</v>
      </c>
      <c r="CZ278" s="274">
        <v>664410</v>
      </c>
      <c r="DA278" s="274">
        <v>6197098</v>
      </c>
      <c r="DB278" s="274" t="s">
        <v>2666</v>
      </c>
      <c r="DC278" s="275">
        <v>0</v>
      </c>
      <c r="DG278" s="274">
        <v>0</v>
      </c>
      <c r="DH278" s="274" t="s">
        <v>3453</v>
      </c>
      <c r="DI278" s="274">
        <v>0</v>
      </c>
      <c r="DK278" s="279">
        <v>41347</v>
      </c>
      <c r="DL278" s="279">
        <v>41389</v>
      </c>
      <c r="DN278" s="274" t="s">
        <v>2689</v>
      </c>
      <c r="DO278" s="274" t="s">
        <v>2689</v>
      </c>
      <c r="DR278" s="278">
        <v>0</v>
      </c>
    </row>
    <row r="279" spans="1:122" x14ac:dyDescent="0.25">
      <c r="A279" s="283">
        <v>107670</v>
      </c>
      <c r="B279" s="274">
        <v>101917</v>
      </c>
      <c r="E279" s="274" t="s">
        <v>2801</v>
      </c>
      <c r="F279" s="274" t="s">
        <v>2663</v>
      </c>
      <c r="G279" s="274">
        <v>108553</v>
      </c>
      <c r="H279" s="274">
        <v>107670</v>
      </c>
      <c r="I279" s="274">
        <v>0</v>
      </c>
      <c r="K279" s="275">
        <v>0</v>
      </c>
      <c r="L279" s="274">
        <v>8327</v>
      </c>
      <c r="M279" s="274" t="s">
        <v>1663</v>
      </c>
      <c r="N279" s="275">
        <v>0</v>
      </c>
      <c r="Q279" s="274" t="s">
        <v>3454</v>
      </c>
      <c r="AE279" s="279">
        <v>41347</v>
      </c>
      <c r="AF279" s="275">
        <v>0</v>
      </c>
      <c r="AG279" s="275">
        <v>0</v>
      </c>
      <c r="AL279" s="274">
        <v>0</v>
      </c>
      <c r="AM279" s="275">
        <v>2482</v>
      </c>
      <c r="AO279" s="274" t="s">
        <v>3455</v>
      </c>
      <c r="AP279" s="274" t="s">
        <v>1968</v>
      </c>
      <c r="AQ279" s="275">
        <v>0</v>
      </c>
      <c r="AR279" s="275">
        <v>0</v>
      </c>
      <c r="AS279" s="274" t="s">
        <v>1968</v>
      </c>
      <c r="AW279" s="277">
        <v>0</v>
      </c>
      <c r="AZ279" s="274" t="s">
        <v>2668</v>
      </c>
      <c r="BA279" s="274" t="s">
        <v>2669</v>
      </c>
      <c r="BD279" s="274" t="s">
        <v>2781</v>
      </c>
      <c r="BE279" s="274" t="s">
        <v>3014</v>
      </c>
      <c r="BF279" s="274" t="s">
        <v>2774</v>
      </c>
      <c r="BH279" s="274" t="s">
        <v>1968</v>
      </c>
      <c r="BL279" s="277">
        <v>0</v>
      </c>
      <c r="BN279" s="274" t="s">
        <v>2933</v>
      </c>
      <c r="BW279" s="274">
        <v>87097</v>
      </c>
      <c r="BX279" s="274" t="s">
        <v>3456</v>
      </c>
      <c r="BY279" s="274" t="s">
        <v>1968</v>
      </c>
      <c r="CA279" s="274">
        <v>24340880</v>
      </c>
      <c r="CC279" s="274" t="s">
        <v>1968</v>
      </c>
      <c r="CE279" s="274" t="s">
        <v>1968</v>
      </c>
      <c r="CF279" s="274" t="s">
        <v>2749</v>
      </c>
      <c r="CG279" s="274" t="s">
        <v>1968</v>
      </c>
      <c r="CI279" s="274" t="s">
        <v>1968</v>
      </c>
      <c r="CN279" s="274">
        <v>0</v>
      </c>
      <c r="CO279" s="274" t="s">
        <v>1968</v>
      </c>
      <c r="CS279" s="274" t="s">
        <v>3457</v>
      </c>
      <c r="CT279" s="275">
        <v>0</v>
      </c>
      <c r="CU279" s="274" t="s">
        <v>1968</v>
      </c>
      <c r="CV279" s="275">
        <v>0</v>
      </c>
      <c r="CY279" s="274" t="s">
        <v>2801</v>
      </c>
      <c r="CZ279" s="274">
        <v>650701</v>
      </c>
      <c r="DA279" s="274">
        <v>6207046</v>
      </c>
      <c r="DB279" s="274" t="s">
        <v>2666</v>
      </c>
      <c r="DC279" s="275">
        <v>0</v>
      </c>
      <c r="DG279" s="274">
        <v>0</v>
      </c>
      <c r="DH279" s="274" t="s">
        <v>3458</v>
      </c>
      <c r="DI279" s="274">
        <v>0</v>
      </c>
      <c r="DK279" s="279">
        <v>41347</v>
      </c>
      <c r="DL279" s="279">
        <v>41389</v>
      </c>
      <c r="DN279" s="274" t="s">
        <v>2689</v>
      </c>
      <c r="DO279" s="274" t="s">
        <v>2689</v>
      </c>
      <c r="DR279" s="278">
        <v>0</v>
      </c>
    </row>
    <row r="280" spans="1:122" x14ac:dyDescent="0.25">
      <c r="A280" s="283">
        <v>107689</v>
      </c>
      <c r="B280" s="274">
        <v>102286</v>
      </c>
      <c r="E280" s="274" t="s">
        <v>2801</v>
      </c>
      <c r="F280" s="274" t="s">
        <v>2663</v>
      </c>
      <c r="G280" s="274">
        <v>108572</v>
      </c>
      <c r="H280" s="274">
        <v>107689</v>
      </c>
      <c r="I280" s="274">
        <v>0</v>
      </c>
      <c r="K280" s="275">
        <v>0</v>
      </c>
      <c r="L280" s="274">
        <v>0</v>
      </c>
      <c r="N280" s="275">
        <v>0</v>
      </c>
      <c r="P280" s="274" t="s">
        <v>1969</v>
      </c>
      <c r="Q280" s="274" t="s">
        <v>3459</v>
      </c>
      <c r="AE280" s="279">
        <v>41352</v>
      </c>
      <c r="AF280" s="275">
        <v>0</v>
      </c>
      <c r="AG280" s="275">
        <v>0</v>
      </c>
      <c r="AI280" s="274" t="s">
        <v>3460</v>
      </c>
      <c r="AL280" s="274">
        <v>0</v>
      </c>
      <c r="AM280" s="275">
        <v>2377</v>
      </c>
      <c r="AO280" s="274" t="s">
        <v>3461</v>
      </c>
      <c r="AP280" s="274" t="s">
        <v>1968</v>
      </c>
      <c r="AQ280" s="275">
        <v>0</v>
      </c>
      <c r="AR280" s="275">
        <v>0</v>
      </c>
      <c r="AS280" s="274" t="s">
        <v>1969</v>
      </c>
      <c r="AW280" s="277">
        <v>0</v>
      </c>
      <c r="AZ280" s="274" t="s">
        <v>2668</v>
      </c>
      <c r="BA280" s="274" t="s">
        <v>2669</v>
      </c>
      <c r="BD280" s="274" t="s">
        <v>2728</v>
      </c>
      <c r="BE280" s="274" t="s">
        <v>2953</v>
      </c>
      <c r="BF280" s="274" t="s">
        <v>2763</v>
      </c>
      <c r="BH280" s="274" t="s">
        <v>1968</v>
      </c>
      <c r="BL280" s="277">
        <v>0</v>
      </c>
      <c r="BN280" s="274" t="s">
        <v>2933</v>
      </c>
      <c r="BW280" s="274">
        <v>87111</v>
      </c>
      <c r="BX280" s="274" t="s">
        <v>3462</v>
      </c>
      <c r="BY280" s="274" t="s">
        <v>1968</v>
      </c>
      <c r="CA280" s="274">
        <v>14686686</v>
      </c>
      <c r="CC280" s="274" t="s">
        <v>1968</v>
      </c>
      <c r="CE280" s="274" t="s">
        <v>1968</v>
      </c>
      <c r="CF280" s="274" t="s">
        <v>2706</v>
      </c>
      <c r="CG280" s="274" t="s">
        <v>1968</v>
      </c>
      <c r="CI280" s="274" t="s">
        <v>1968</v>
      </c>
      <c r="CN280" s="274">
        <v>0</v>
      </c>
      <c r="CO280" s="274" t="s">
        <v>1968</v>
      </c>
      <c r="CP280" s="274" t="s">
        <v>2836</v>
      </c>
      <c r="CT280" s="275">
        <v>0</v>
      </c>
      <c r="CU280" s="274" t="s">
        <v>1968</v>
      </c>
      <c r="CV280" s="275">
        <v>0</v>
      </c>
      <c r="CY280" s="274" t="s">
        <v>2801</v>
      </c>
      <c r="CZ280" s="274">
        <v>631741</v>
      </c>
      <c r="DA280" s="274">
        <v>6192709</v>
      </c>
      <c r="DB280" s="274" t="s">
        <v>2666</v>
      </c>
      <c r="DC280" s="275">
        <v>1.8</v>
      </c>
      <c r="DG280" s="274">
        <v>0</v>
      </c>
      <c r="DH280" s="274" t="s">
        <v>3463</v>
      </c>
      <c r="DI280" s="274">
        <v>0</v>
      </c>
      <c r="DK280" s="279">
        <v>41352</v>
      </c>
      <c r="DL280" s="279">
        <v>41389</v>
      </c>
      <c r="DN280" s="274" t="s">
        <v>2689</v>
      </c>
      <c r="DO280" s="274" t="s">
        <v>2689</v>
      </c>
      <c r="DR280" s="278">
        <v>0</v>
      </c>
    </row>
    <row r="281" spans="1:122" x14ac:dyDescent="0.25">
      <c r="A281" s="283">
        <v>107136</v>
      </c>
      <c r="B281" s="274">
        <v>102461</v>
      </c>
      <c r="C281" s="274" t="s">
        <v>1395</v>
      </c>
      <c r="D281" s="279">
        <v>41095</v>
      </c>
      <c r="E281" s="274" t="s">
        <v>2801</v>
      </c>
      <c r="F281" s="274" t="s">
        <v>2663</v>
      </c>
      <c r="G281" s="274">
        <v>108018</v>
      </c>
      <c r="H281" s="274">
        <v>107136</v>
      </c>
      <c r="I281" s="274">
        <v>0</v>
      </c>
      <c r="K281" s="275">
        <v>0</v>
      </c>
      <c r="L281" s="274">
        <v>0</v>
      </c>
      <c r="N281" s="275">
        <v>50</v>
      </c>
      <c r="P281" s="274" t="s">
        <v>1968</v>
      </c>
      <c r="S281" s="279">
        <v>41096</v>
      </c>
      <c r="AC281" s="274" t="s">
        <v>3464</v>
      </c>
      <c r="AE281" s="279">
        <v>41250</v>
      </c>
      <c r="AF281" s="275">
        <v>390</v>
      </c>
      <c r="AG281" s="275">
        <v>0.5</v>
      </c>
      <c r="AJ281" s="274" t="s">
        <v>2870</v>
      </c>
      <c r="AK281" s="274" t="s">
        <v>2871</v>
      </c>
      <c r="AL281" s="274">
        <v>0</v>
      </c>
      <c r="AM281" s="275">
        <v>0</v>
      </c>
      <c r="AO281" s="274" t="s">
        <v>1879</v>
      </c>
      <c r="AQ281" s="275">
        <v>0</v>
      </c>
      <c r="AR281" s="275">
        <v>0</v>
      </c>
      <c r="AW281" s="277">
        <v>55.788832999999997</v>
      </c>
      <c r="BL281" s="277">
        <v>120.9367</v>
      </c>
      <c r="BW281" s="274">
        <v>86562</v>
      </c>
      <c r="BX281" s="274" t="s">
        <v>3465</v>
      </c>
      <c r="BZ281" s="274" t="s">
        <v>2873</v>
      </c>
      <c r="CA281" s="274">
        <v>0</v>
      </c>
      <c r="CB281" s="274" t="s">
        <v>3464</v>
      </c>
      <c r="CN281" s="274">
        <v>0</v>
      </c>
      <c r="CT281" s="275">
        <v>30</v>
      </c>
      <c r="CV281" s="275">
        <v>1.5</v>
      </c>
      <c r="CW281" s="274" t="s">
        <v>2714</v>
      </c>
      <c r="CY281" s="274" t="s">
        <v>2801</v>
      </c>
      <c r="CZ281" s="274">
        <v>629374</v>
      </c>
      <c r="DA281" s="274">
        <v>6184504</v>
      </c>
      <c r="DC281" s="275">
        <v>166.2</v>
      </c>
      <c r="DG281" s="274">
        <v>31977</v>
      </c>
      <c r="DH281" s="274" t="s">
        <v>2880</v>
      </c>
      <c r="DI281" s="274">
        <v>0</v>
      </c>
      <c r="DJ281" s="274" t="s">
        <v>2677</v>
      </c>
      <c r="DK281" s="279">
        <v>41250</v>
      </c>
      <c r="DL281" s="279">
        <v>41302</v>
      </c>
      <c r="DM281" s="274" t="s">
        <v>12</v>
      </c>
      <c r="DN281" s="274" t="s">
        <v>2860</v>
      </c>
      <c r="DO281" s="274" t="s">
        <v>2689</v>
      </c>
      <c r="DP281" s="274" t="s">
        <v>2733</v>
      </c>
      <c r="DQ281" s="274" t="s">
        <v>2734</v>
      </c>
      <c r="DR281" s="278">
        <v>5</v>
      </c>
    </row>
    <row r="282" spans="1:122" x14ac:dyDescent="0.25">
      <c r="A282" s="283">
        <v>107702</v>
      </c>
      <c r="B282" s="274">
        <v>103457</v>
      </c>
      <c r="D282" s="279">
        <v>30682</v>
      </c>
      <c r="E282" s="274" t="s">
        <v>2801</v>
      </c>
      <c r="F282" s="274" t="s">
        <v>2663</v>
      </c>
      <c r="G282" s="274">
        <v>108585</v>
      </c>
      <c r="H282" s="274">
        <v>107702</v>
      </c>
      <c r="I282" s="274">
        <v>0</v>
      </c>
      <c r="K282" s="275">
        <v>0</v>
      </c>
      <c r="L282" s="274">
        <v>0</v>
      </c>
      <c r="N282" s="275">
        <v>0</v>
      </c>
      <c r="Q282" s="274" t="s">
        <v>3466</v>
      </c>
      <c r="AE282" s="279">
        <v>41352</v>
      </c>
      <c r="AF282" s="275">
        <v>0</v>
      </c>
      <c r="AG282" s="275">
        <v>0</v>
      </c>
      <c r="AI282" s="274" t="s">
        <v>3467</v>
      </c>
      <c r="AL282" s="274">
        <v>0</v>
      </c>
      <c r="AM282" s="275">
        <v>2348</v>
      </c>
      <c r="AO282" s="274" t="s">
        <v>3468</v>
      </c>
      <c r="AP282" s="274" t="s">
        <v>1968</v>
      </c>
      <c r="AQ282" s="275">
        <v>0</v>
      </c>
      <c r="AR282" s="275">
        <v>0</v>
      </c>
      <c r="AS282" s="274" t="s">
        <v>1968</v>
      </c>
      <c r="AW282" s="277">
        <v>0</v>
      </c>
      <c r="AZ282" s="274" t="s">
        <v>2668</v>
      </c>
      <c r="BA282" s="274" t="s">
        <v>2669</v>
      </c>
      <c r="BD282" s="274" t="s">
        <v>2728</v>
      </c>
      <c r="BE282" s="274" t="s">
        <v>3316</v>
      </c>
      <c r="BF282" s="274" t="s">
        <v>2763</v>
      </c>
      <c r="BH282" s="274" t="s">
        <v>1968</v>
      </c>
      <c r="BL282" s="277">
        <v>0</v>
      </c>
      <c r="BN282" s="274" t="s">
        <v>2933</v>
      </c>
      <c r="BW282" s="274">
        <v>87117</v>
      </c>
      <c r="BX282" s="274" t="s">
        <v>3469</v>
      </c>
      <c r="BY282" s="274" t="s">
        <v>1968</v>
      </c>
      <c r="CA282" s="274">
        <v>14565994</v>
      </c>
      <c r="CC282" s="274" t="s">
        <v>1968</v>
      </c>
      <c r="CE282" s="274" t="s">
        <v>1968</v>
      </c>
      <c r="CF282" s="274" t="s">
        <v>2706</v>
      </c>
      <c r="CG282" s="274" t="s">
        <v>1968</v>
      </c>
      <c r="CI282" s="274" t="s">
        <v>1968</v>
      </c>
      <c r="CN282" s="274">
        <v>0</v>
      </c>
      <c r="CO282" s="274" t="s">
        <v>1968</v>
      </c>
      <c r="CP282" s="274" t="s">
        <v>2836</v>
      </c>
      <c r="CS282" s="274" t="s">
        <v>3470</v>
      </c>
      <c r="CT282" s="275">
        <v>0</v>
      </c>
      <c r="CU282" s="274" t="s">
        <v>1968</v>
      </c>
      <c r="CV282" s="275">
        <v>0</v>
      </c>
      <c r="CY282" s="274" t="s">
        <v>2801</v>
      </c>
      <c r="CZ282" s="274">
        <v>630013</v>
      </c>
      <c r="DA282" s="274">
        <v>6192715</v>
      </c>
      <c r="DB282" s="274" t="s">
        <v>2666</v>
      </c>
      <c r="DC282" s="275">
        <v>5.08</v>
      </c>
      <c r="DG282" s="274">
        <v>0</v>
      </c>
      <c r="DI282" s="274">
        <v>0</v>
      </c>
      <c r="DK282" s="279">
        <v>41352</v>
      </c>
      <c r="DL282" s="279">
        <v>41389</v>
      </c>
      <c r="DN282" s="274" t="s">
        <v>2689</v>
      </c>
      <c r="DO282" s="274" t="s">
        <v>2689</v>
      </c>
      <c r="DR282" s="278">
        <v>0</v>
      </c>
    </row>
    <row r="283" spans="1:122" x14ac:dyDescent="0.25">
      <c r="A283" s="283">
        <v>60658</v>
      </c>
      <c r="B283" s="274">
        <v>4438</v>
      </c>
      <c r="C283" s="274" t="s">
        <v>1395</v>
      </c>
      <c r="D283" s="279">
        <v>34609</v>
      </c>
      <c r="E283" s="274" t="s">
        <v>2662</v>
      </c>
      <c r="F283" s="274" t="s">
        <v>2663</v>
      </c>
      <c r="G283" s="274">
        <v>61922</v>
      </c>
      <c r="H283" s="274">
        <v>60658</v>
      </c>
      <c r="I283" s="274">
        <v>0</v>
      </c>
      <c r="J283" s="274" t="s">
        <v>2074</v>
      </c>
      <c r="K283" s="275">
        <v>0</v>
      </c>
      <c r="L283" s="274">
        <v>8164</v>
      </c>
      <c r="M283" s="274" t="s">
        <v>1698</v>
      </c>
      <c r="N283" s="275">
        <v>0</v>
      </c>
      <c r="R283" s="274" t="s">
        <v>2664</v>
      </c>
      <c r="T283" s="274" t="s">
        <v>2665</v>
      </c>
      <c r="U283" s="274" t="s">
        <v>1967</v>
      </c>
      <c r="Z283" s="274" t="s">
        <v>2666</v>
      </c>
      <c r="AA283" s="274" t="s">
        <v>2666</v>
      </c>
      <c r="AB283" s="274" t="s">
        <v>2666</v>
      </c>
      <c r="AE283" s="279">
        <v>37846</v>
      </c>
      <c r="AF283" s="275">
        <v>200</v>
      </c>
      <c r="AG283" s="275">
        <v>0</v>
      </c>
      <c r="AI283" s="274" t="s">
        <v>2667</v>
      </c>
      <c r="AJ283" s="274" t="s">
        <v>2690</v>
      </c>
      <c r="AK283" s="274" t="s">
        <v>2691</v>
      </c>
      <c r="AL283" s="274">
        <v>0</v>
      </c>
      <c r="AM283" s="275">
        <v>0</v>
      </c>
      <c r="AQ283" s="275">
        <v>0</v>
      </c>
      <c r="AR283" s="275">
        <v>0</v>
      </c>
      <c r="AW283" s="277">
        <v>0</v>
      </c>
      <c r="AZ283" s="274" t="s">
        <v>2668</v>
      </c>
      <c r="BA283" s="274" t="s">
        <v>2669</v>
      </c>
      <c r="BD283" s="274" t="s">
        <v>2692</v>
      </c>
      <c r="BE283" s="274" t="s">
        <v>2752</v>
      </c>
      <c r="BF283" s="274" t="s">
        <v>2672</v>
      </c>
      <c r="BG283" s="274" t="s">
        <v>2694</v>
      </c>
      <c r="BL283" s="277">
        <v>0</v>
      </c>
      <c r="BQ283" s="274" t="s">
        <v>2666</v>
      </c>
      <c r="BR283" s="274" t="s">
        <v>2666</v>
      </c>
      <c r="BW283" s="274">
        <v>2461</v>
      </c>
      <c r="BX283" s="274" t="s">
        <v>3471</v>
      </c>
      <c r="CA283" s="274">
        <v>0</v>
      </c>
      <c r="CN283" s="274">
        <v>1</v>
      </c>
      <c r="CP283" s="274" t="s">
        <v>3379</v>
      </c>
      <c r="CT283" s="275">
        <v>0</v>
      </c>
      <c r="CV283" s="275">
        <v>0</v>
      </c>
      <c r="CW283" s="274" t="s">
        <v>2664</v>
      </c>
      <c r="CY283" s="274" t="s">
        <v>2662</v>
      </c>
      <c r="CZ283" s="274">
        <v>645133</v>
      </c>
      <c r="DA283" s="274">
        <v>6185383</v>
      </c>
      <c r="DC283" s="275">
        <v>40</v>
      </c>
      <c r="DG283" s="274">
        <v>0</v>
      </c>
      <c r="DI283" s="274">
        <v>0</v>
      </c>
      <c r="DJ283" s="274" t="s">
        <v>2677</v>
      </c>
      <c r="DK283" s="279">
        <v>37846</v>
      </c>
      <c r="DL283" s="279">
        <v>39577</v>
      </c>
      <c r="DN283" s="274" t="s">
        <v>2029</v>
      </c>
      <c r="DO283" s="274" t="s">
        <v>2678</v>
      </c>
      <c r="DP283" s="274" t="s">
        <v>2679</v>
      </c>
      <c r="DQ283" s="274" t="s">
        <v>2680</v>
      </c>
      <c r="DR283" s="278">
        <v>8</v>
      </c>
    </row>
    <row r="284" spans="1:122" x14ac:dyDescent="0.25">
      <c r="A284" s="283">
        <v>58742</v>
      </c>
      <c r="B284" s="274">
        <v>5120</v>
      </c>
      <c r="C284" s="274" t="s">
        <v>1395</v>
      </c>
      <c r="D284" s="279">
        <v>32613</v>
      </c>
      <c r="E284" s="274" t="s">
        <v>2662</v>
      </c>
      <c r="F284" s="274" t="s">
        <v>2663</v>
      </c>
      <c r="G284" s="274">
        <v>61731</v>
      </c>
      <c r="H284" s="274">
        <v>58742</v>
      </c>
      <c r="I284" s="274">
        <v>0</v>
      </c>
      <c r="J284" s="274" t="s">
        <v>2074</v>
      </c>
      <c r="K284" s="275">
        <v>0</v>
      </c>
      <c r="L284" s="274">
        <v>8147</v>
      </c>
      <c r="M284" s="274" t="s">
        <v>1397</v>
      </c>
      <c r="N284" s="275">
        <v>0</v>
      </c>
      <c r="R284" s="274" t="s">
        <v>2664</v>
      </c>
      <c r="T284" s="274" t="s">
        <v>2665</v>
      </c>
      <c r="U284" s="274" t="s">
        <v>1967</v>
      </c>
      <c r="Z284" s="274" t="s">
        <v>2666</v>
      </c>
      <c r="AA284" s="274" t="s">
        <v>2666</v>
      </c>
      <c r="AB284" s="274" t="s">
        <v>2666</v>
      </c>
      <c r="AE284" s="279">
        <v>37846</v>
      </c>
      <c r="AF284" s="275">
        <v>200</v>
      </c>
      <c r="AG284" s="275">
        <v>0</v>
      </c>
      <c r="AI284" s="274" t="s">
        <v>2667</v>
      </c>
      <c r="AJ284" s="274" t="s">
        <v>2690</v>
      </c>
      <c r="AK284" s="274" t="s">
        <v>2691</v>
      </c>
      <c r="AL284" s="274">
        <v>0</v>
      </c>
      <c r="AM284" s="275">
        <v>0</v>
      </c>
      <c r="AQ284" s="275">
        <v>0</v>
      </c>
      <c r="AR284" s="275">
        <v>0</v>
      </c>
      <c r="AW284" s="277">
        <v>0</v>
      </c>
      <c r="AZ284" s="274" t="s">
        <v>2668</v>
      </c>
      <c r="BA284" s="274" t="s">
        <v>2669</v>
      </c>
      <c r="BD284" s="274" t="s">
        <v>2692</v>
      </c>
      <c r="BE284" s="274" t="s">
        <v>2693</v>
      </c>
      <c r="BF284" s="274" t="s">
        <v>2672</v>
      </c>
      <c r="BG284" s="274" t="s">
        <v>2730</v>
      </c>
      <c r="BL284" s="277">
        <v>0</v>
      </c>
      <c r="BQ284" s="274" t="s">
        <v>2666</v>
      </c>
      <c r="BR284" s="274" t="s">
        <v>2666</v>
      </c>
      <c r="BW284" s="274">
        <v>48976</v>
      </c>
      <c r="BX284" s="274" t="s">
        <v>2990</v>
      </c>
      <c r="CA284" s="274">
        <v>0</v>
      </c>
      <c r="CN284" s="274">
        <v>4</v>
      </c>
      <c r="CP284" s="274" t="s">
        <v>2696</v>
      </c>
      <c r="CS284" s="274" t="s">
        <v>3472</v>
      </c>
      <c r="CT284" s="275">
        <v>0</v>
      </c>
      <c r="CV284" s="275">
        <v>0</v>
      </c>
      <c r="CW284" s="274" t="s">
        <v>2664</v>
      </c>
      <c r="CY284" s="274" t="s">
        <v>2662</v>
      </c>
      <c r="CZ284" s="274">
        <v>638904</v>
      </c>
      <c r="DA284" s="274">
        <v>6179757</v>
      </c>
      <c r="DC284" s="275">
        <v>0</v>
      </c>
      <c r="DG284" s="274">
        <v>0</v>
      </c>
      <c r="DI284" s="274">
        <v>0</v>
      </c>
      <c r="DJ284" s="274" t="s">
        <v>2677</v>
      </c>
      <c r="DK284" s="279">
        <v>37846</v>
      </c>
      <c r="DL284" s="279">
        <v>39577</v>
      </c>
      <c r="DN284" s="274" t="s">
        <v>2029</v>
      </c>
      <c r="DO284" s="274" t="s">
        <v>2678</v>
      </c>
      <c r="DP284" s="274" t="s">
        <v>2679</v>
      </c>
      <c r="DQ284" s="274" t="s">
        <v>2680</v>
      </c>
      <c r="DR284" s="278">
        <v>0.5</v>
      </c>
    </row>
    <row r="285" spans="1:122" x14ac:dyDescent="0.25">
      <c r="A285" s="283">
        <v>59619</v>
      </c>
      <c r="B285" s="274">
        <v>5392</v>
      </c>
      <c r="C285" s="274" t="s">
        <v>1409</v>
      </c>
      <c r="D285" s="279">
        <v>33323</v>
      </c>
      <c r="E285" s="274" t="s">
        <v>2709</v>
      </c>
      <c r="F285" s="274" t="s">
        <v>2663</v>
      </c>
      <c r="G285" s="274">
        <v>61533</v>
      </c>
      <c r="H285" s="274">
        <v>59619</v>
      </c>
      <c r="I285" s="274">
        <v>0</v>
      </c>
      <c r="J285" s="274" t="s">
        <v>2074</v>
      </c>
      <c r="K285" s="275">
        <v>0</v>
      </c>
      <c r="L285" s="274">
        <v>8184</v>
      </c>
      <c r="M285" s="274" t="s">
        <v>1686</v>
      </c>
      <c r="N285" s="275">
        <v>0</v>
      </c>
      <c r="R285" s="274" t="s">
        <v>2664</v>
      </c>
      <c r="T285" s="274" t="s">
        <v>2665</v>
      </c>
      <c r="U285" s="274" t="s">
        <v>1967</v>
      </c>
      <c r="Z285" s="274" t="s">
        <v>2666</v>
      </c>
      <c r="AA285" s="274" t="s">
        <v>2666</v>
      </c>
      <c r="AB285" s="274" t="s">
        <v>2666</v>
      </c>
      <c r="AE285" s="279">
        <v>37846</v>
      </c>
      <c r="AF285" s="275">
        <v>82</v>
      </c>
      <c r="AG285" s="275">
        <v>0</v>
      </c>
      <c r="AI285" s="274" t="s">
        <v>2667</v>
      </c>
      <c r="AJ285" s="274" t="s">
        <v>2664</v>
      </c>
      <c r="AK285" s="274" t="s">
        <v>8</v>
      </c>
      <c r="AL285" s="274">
        <v>0</v>
      </c>
      <c r="AM285" s="275">
        <v>0</v>
      </c>
      <c r="AQ285" s="275">
        <v>0</v>
      </c>
      <c r="AR285" s="275">
        <v>0</v>
      </c>
      <c r="AW285" s="277">
        <v>0</v>
      </c>
      <c r="AZ285" s="274" t="s">
        <v>2668</v>
      </c>
      <c r="BA285" s="274" t="s">
        <v>2669</v>
      </c>
      <c r="BD285" s="274" t="s">
        <v>2670</v>
      </c>
      <c r="BE285" s="274" t="s">
        <v>2740</v>
      </c>
      <c r="BF285" s="274" t="s">
        <v>2672</v>
      </c>
      <c r="BG285" s="274" t="s">
        <v>2703</v>
      </c>
      <c r="BL285" s="277">
        <v>0</v>
      </c>
      <c r="BQ285" s="274" t="s">
        <v>2666</v>
      </c>
      <c r="BR285" s="274" t="s">
        <v>2666</v>
      </c>
      <c r="BW285" s="274">
        <v>32290</v>
      </c>
      <c r="BX285" s="274" t="s">
        <v>3473</v>
      </c>
      <c r="CA285" s="274">
        <v>0</v>
      </c>
      <c r="CE285" s="274" t="s">
        <v>1969</v>
      </c>
      <c r="CN285" s="274">
        <v>1</v>
      </c>
      <c r="CP285" s="274" t="s">
        <v>2675</v>
      </c>
      <c r="CS285" s="274" t="s">
        <v>3474</v>
      </c>
      <c r="CT285" s="275">
        <v>0</v>
      </c>
      <c r="CV285" s="275">
        <v>0</v>
      </c>
      <c r="CW285" s="274" t="s">
        <v>2664</v>
      </c>
      <c r="CY285" s="274" t="s">
        <v>2709</v>
      </c>
      <c r="CZ285" s="274">
        <v>663929</v>
      </c>
      <c r="DA285" s="274">
        <v>6186707</v>
      </c>
      <c r="DC285" s="275">
        <v>45</v>
      </c>
      <c r="DG285" s="274">
        <v>0</v>
      </c>
      <c r="DI285" s="274">
        <v>0</v>
      </c>
      <c r="DJ285" s="274" t="s">
        <v>2762</v>
      </c>
      <c r="DK285" s="279">
        <v>37846</v>
      </c>
      <c r="DL285" s="279">
        <v>39577</v>
      </c>
      <c r="DN285" s="274" t="s">
        <v>2029</v>
      </c>
      <c r="DO285" s="274" t="s">
        <v>2678</v>
      </c>
      <c r="DP285" s="274" t="s">
        <v>2679</v>
      </c>
      <c r="DQ285" s="274" t="s">
        <v>2680</v>
      </c>
      <c r="DR285" s="278">
        <v>10</v>
      </c>
    </row>
    <row r="286" spans="1:122" x14ac:dyDescent="0.25">
      <c r="A286" s="283">
        <v>46750</v>
      </c>
      <c r="B286" s="274">
        <v>6508</v>
      </c>
      <c r="C286" s="274" t="s">
        <v>1393</v>
      </c>
      <c r="D286" s="279">
        <v>29564</v>
      </c>
      <c r="E286" s="274" t="s">
        <v>2662</v>
      </c>
      <c r="F286" s="274" t="s">
        <v>2663</v>
      </c>
      <c r="G286" s="274">
        <v>57944</v>
      </c>
      <c r="H286" s="274">
        <v>46750</v>
      </c>
      <c r="I286" s="274">
        <v>0</v>
      </c>
      <c r="J286" s="274" t="s">
        <v>1966</v>
      </c>
      <c r="K286" s="275">
        <v>0</v>
      </c>
      <c r="L286" s="274">
        <v>8115</v>
      </c>
      <c r="M286" s="274" t="s">
        <v>1648</v>
      </c>
      <c r="N286" s="275">
        <v>50</v>
      </c>
      <c r="R286" s="274" t="s">
        <v>2664</v>
      </c>
      <c r="T286" s="274" t="s">
        <v>2664</v>
      </c>
      <c r="U286" s="274" t="s">
        <v>2715</v>
      </c>
      <c r="Z286" s="274" t="s">
        <v>2666</v>
      </c>
      <c r="AA286" s="274" t="s">
        <v>2666</v>
      </c>
      <c r="AB286" s="274" t="s">
        <v>2666</v>
      </c>
      <c r="AE286" s="279">
        <v>37846</v>
      </c>
      <c r="AF286" s="275">
        <v>130</v>
      </c>
      <c r="AG286" s="275">
        <v>0</v>
      </c>
      <c r="AI286" s="274" t="s">
        <v>2667</v>
      </c>
      <c r="AJ286" s="274" t="s">
        <v>2832</v>
      </c>
      <c r="AK286" s="274" t="s">
        <v>2833</v>
      </c>
      <c r="AL286" s="274">
        <v>0</v>
      </c>
      <c r="AM286" s="275">
        <v>0</v>
      </c>
      <c r="AQ286" s="275">
        <v>0</v>
      </c>
      <c r="AR286" s="275">
        <v>0</v>
      </c>
      <c r="AW286" s="277">
        <v>0</v>
      </c>
      <c r="AY286" s="274" t="s">
        <v>3475</v>
      </c>
      <c r="AZ286" s="274" t="s">
        <v>2668</v>
      </c>
      <c r="BA286" s="274" t="s">
        <v>2669</v>
      </c>
      <c r="BG286" s="274" t="s">
        <v>2703</v>
      </c>
      <c r="BL286" s="277">
        <v>0</v>
      </c>
      <c r="BQ286" s="274" t="s">
        <v>2666</v>
      </c>
      <c r="BR286" s="274" t="s">
        <v>2666</v>
      </c>
      <c r="BW286" s="274">
        <v>60699</v>
      </c>
      <c r="BX286" s="274" t="s">
        <v>3476</v>
      </c>
      <c r="CA286" s="274">
        <v>0</v>
      </c>
      <c r="CN286" s="274">
        <v>1</v>
      </c>
      <c r="CP286" s="274" t="s">
        <v>3213</v>
      </c>
      <c r="CS286" s="274" t="s">
        <v>2845</v>
      </c>
      <c r="CT286" s="275">
        <v>0</v>
      </c>
      <c r="CV286" s="275">
        <v>0</v>
      </c>
      <c r="CW286" s="274" t="s">
        <v>2664</v>
      </c>
      <c r="CY286" s="274" t="s">
        <v>2662</v>
      </c>
      <c r="CZ286" s="274">
        <v>616960</v>
      </c>
      <c r="DA286" s="274">
        <v>6181882</v>
      </c>
      <c r="DC286" s="275">
        <v>0</v>
      </c>
      <c r="DG286" s="274">
        <v>0</v>
      </c>
      <c r="DI286" s="274">
        <v>0</v>
      </c>
      <c r="DJ286" s="274" t="s">
        <v>2664</v>
      </c>
      <c r="DK286" s="279">
        <v>37846</v>
      </c>
      <c r="DL286" s="279">
        <v>39577</v>
      </c>
      <c r="DN286" s="274" t="s">
        <v>2029</v>
      </c>
      <c r="DO286" s="274" t="s">
        <v>2678</v>
      </c>
      <c r="DP286" s="274" t="s">
        <v>2679</v>
      </c>
      <c r="DQ286" s="274" t="s">
        <v>2680</v>
      </c>
      <c r="DR286" s="278">
        <v>3</v>
      </c>
    </row>
    <row r="287" spans="1:122" x14ac:dyDescent="0.25">
      <c r="A287" s="283">
        <v>49511</v>
      </c>
      <c r="B287" s="274">
        <v>6509</v>
      </c>
      <c r="C287" s="274" t="s">
        <v>1395</v>
      </c>
      <c r="D287" s="279">
        <v>29896</v>
      </c>
      <c r="E287" s="274" t="s">
        <v>2662</v>
      </c>
      <c r="F287" s="274" t="s">
        <v>2663</v>
      </c>
      <c r="G287" s="274">
        <v>57946</v>
      </c>
      <c r="H287" s="274">
        <v>49511</v>
      </c>
      <c r="I287" s="274">
        <v>0</v>
      </c>
      <c r="J287" s="274" t="s">
        <v>1966</v>
      </c>
      <c r="K287" s="275">
        <v>0</v>
      </c>
      <c r="L287" s="274">
        <v>8147</v>
      </c>
      <c r="M287" s="274" t="s">
        <v>1397</v>
      </c>
      <c r="N287" s="275">
        <v>18</v>
      </c>
      <c r="R287" s="274" t="s">
        <v>2664</v>
      </c>
      <c r="T287" s="274" t="s">
        <v>2665</v>
      </c>
      <c r="U287" s="274" t="s">
        <v>1967</v>
      </c>
      <c r="Z287" s="274" t="s">
        <v>2666</v>
      </c>
      <c r="AA287" s="274" t="s">
        <v>2666</v>
      </c>
      <c r="AB287" s="274" t="s">
        <v>2666</v>
      </c>
      <c r="AE287" s="279">
        <v>37846</v>
      </c>
      <c r="AF287" s="275">
        <v>70</v>
      </c>
      <c r="AG287" s="275">
        <v>0</v>
      </c>
      <c r="AI287" s="274" t="s">
        <v>2667</v>
      </c>
      <c r="AJ287" s="274" t="s">
        <v>2832</v>
      </c>
      <c r="AK287" s="274" t="s">
        <v>2833</v>
      </c>
      <c r="AL287" s="274">
        <v>0</v>
      </c>
      <c r="AM287" s="275">
        <v>0</v>
      </c>
      <c r="AQ287" s="275">
        <v>0</v>
      </c>
      <c r="AR287" s="275">
        <v>0</v>
      </c>
      <c r="AW287" s="277">
        <v>0</v>
      </c>
      <c r="AZ287" s="274" t="s">
        <v>2668</v>
      </c>
      <c r="BA287" s="274" t="s">
        <v>2669</v>
      </c>
      <c r="BD287" s="274" t="s">
        <v>2692</v>
      </c>
      <c r="BE287" s="274" t="s">
        <v>2693</v>
      </c>
      <c r="BF287" s="274" t="s">
        <v>2672</v>
      </c>
      <c r="BG287" s="274" t="s">
        <v>2993</v>
      </c>
      <c r="BL287" s="277">
        <v>0</v>
      </c>
      <c r="BQ287" s="274" t="s">
        <v>2666</v>
      </c>
      <c r="BR287" s="274" t="s">
        <v>2666</v>
      </c>
      <c r="BW287" s="274">
        <v>48976</v>
      </c>
      <c r="BX287" s="274" t="s">
        <v>2990</v>
      </c>
      <c r="CA287" s="274">
        <v>0</v>
      </c>
      <c r="CN287" s="274">
        <v>1</v>
      </c>
      <c r="CP287" s="274" t="s">
        <v>2696</v>
      </c>
      <c r="CT287" s="275">
        <v>0</v>
      </c>
      <c r="CV287" s="275">
        <v>0</v>
      </c>
      <c r="CW287" s="274" t="s">
        <v>2664</v>
      </c>
      <c r="CY287" s="274" t="s">
        <v>2662</v>
      </c>
      <c r="CZ287" s="274">
        <v>639579</v>
      </c>
      <c r="DA287" s="274">
        <v>6180199</v>
      </c>
      <c r="DC287" s="275">
        <v>35</v>
      </c>
      <c r="DG287" s="274">
        <v>0</v>
      </c>
      <c r="DI287" s="274">
        <v>0</v>
      </c>
      <c r="DJ287" s="274" t="s">
        <v>2677</v>
      </c>
      <c r="DK287" s="279">
        <v>37846</v>
      </c>
      <c r="DL287" s="279">
        <v>39577</v>
      </c>
      <c r="DN287" s="274" t="s">
        <v>2029</v>
      </c>
      <c r="DO287" s="274" t="s">
        <v>2678</v>
      </c>
      <c r="DP287" s="274" t="s">
        <v>2679</v>
      </c>
      <c r="DQ287" s="274" t="s">
        <v>2680</v>
      </c>
      <c r="DR287" s="278">
        <v>6</v>
      </c>
    </row>
    <row r="288" spans="1:122" x14ac:dyDescent="0.25">
      <c r="A288" s="283">
        <v>38957</v>
      </c>
      <c r="B288" s="274">
        <v>6922</v>
      </c>
      <c r="C288" s="274" t="s">
        <v>1393</v>
      </c>
      <c r="D288" s="279">
        <v>28491</v>
      </c>
      <c r="E288" s="274" t="s">
        <v>2662</v>
      </c>
      <c r="F288" s="274" t="s">
        <v>2663</v>
      </c>
      <c r="G288" s="274">
        <v>57795</v>
      </c>
      <c r="H288" s="274">
        <v>38957</v>
      </c>
      <c r="I288" s="274">
        <v>0</v>
      </c>
      <c r="J288" s="274" t="s">
        <v>2074</v>
      </c>
      <c r="K288" s="275">
        <v>0</v>
      </c>
      <c r="L288" s="274">
        <v>8015</v>
      </c>
      <c r="M288" s="274" t="s">
        <v>3477</v>
      </c>
      <c r="N288" s="275">
        <v>180</v>
      </c>
      <c r="R288" s="274" t="s">
        <v>2664</v>
      </c>
      <c r="S288" s="279">
        <v>28491</v>
      </c>
      <c r="T288" s="274" t="s">
        <v>2664</v>
      </c>
      <c r="U288" s="274" t="s">
        <v>2715</v>
      </c>
      <c r="Z288" s="274" t="s">
        <v>2666</v>
      </c>
      <c r="AA288" s="274" t="s">
        <v>2666</v>
      </c>
      <c r="AB288" s="274" t="s">
        <v>2666</v>
      </c>
      <c r="AC288" s="274" t="s">
        <v>2913</v>
      </c>
      <c r="AE288" s="279">
        <v>37846</v>
      </c>
      <c r="AF288" s="275">
        <v>220</v>
      </c>
      <c r="AG288" s="275">
        <v>0</v>
      </c>
      <c r="AI288" s="274" t="s">
        <v>2716</v>
      </c>
      <c r="AJ288" s="274" t="s">
        <v>3478</v>
      </c>
      <c r="AK288" s="274" t="s">
        <v>3479</v>
      </c>
      <c r="AL288" s="274">
        <v>0</v>
      </c>
      <c r="AM288" s="275">
        <v>0</v>
      </c>
      <c r="AP288" s="274" t="s">
        <v>1968</v>
      </c>
      <c r="AQ288" s="275">
        <v>0</v>
      </c>
      <c r="AR288" s="275">
        <v>0</v>
      </c>
      <c r="AS288" s="274" t="s">
        <v>1968</v>
      </c>
      <c r="AW288" s="277">
        <v>0</v>
      </c>
      <c r="AY288" s="274" t="s">
        <v>2918</v>
      </c>
      <c r="AZ288" s="274" t="s">
        <v>2668</v>
      </c>
      <c r="BA288" s="274" t="s">
        <v>2669</v>
      </c>
      <c r="BE288" s="274" t="s">
        <v>2782</v>
      </c>
      <c r="BF288" s="274" t="s">
        <v>2752</v>
      </c>
      <c r="BG288" s="274" t="s">
        <v>2694</v>
      </c>
      <c r="BH288" s="274" t="s">
        <v>1969</v>
      </c>
      <c r="BI288" s="274" t="s">
        <v>2803</v>
      </c>
      <c r="BL288" s="277">
        <v>0</v>
      </c>
      <c r="BQ288" s="274" t="s">
        <v>2666</v>
      </c>
      <c r="BW288" s="274">
        <v>81626</v>
      </c>
      <c r="BX288" s="274" t="s">
        <v>3480</v>
      </c>
      <c r="BY288" s="274" t="s">
        <v>1968</v>
      </c>
      <c r="CA288" s="274">
        <v>0</v>
      </c>
      <c r="CC288" s="274" t="s">
        <v>1968</v>
      </c>
      <c r="CE288" s="274" t="s">
        <v>1968</v>
      </c>
      <c r="CF288" s="274" t="s">
        <v>2706</v>
      </c>
      <c r="CG288" s="274" t="s">
        <v>1968</v>
      </c>
      <c r="CI288" s="274" t="s">
        <v>1968</v>
      </c>
      <c r="CN288" s="274">
        <v>1</v>
      </c>
      <c r="CO288" s="274" t="s">
        <v>1968</v>
      </c>
      <c r="CP288" s="274" t="s">
        <v>3005</v>
      </c>
      <c r="CT288" s="275">
        <v>0</v>
      </c>
      <c r="CU288" s="274" t="s">
        <v>1968</v>
      </c>
      <c r="CV288" s="275">
        <v>0</v>
      </c>
      <c r="CY288" s="274" t="s">
        <v>2662</v>
      </c>
      <c r="CZ288" s="274">
        <v>687755</v>
      </c>
      <c r="DA288" s="274">
        <v>6153029</v>
      </c>
      <c r="DB288" s="274" t="s">
        <v>2666</v>
      </c>
      <c r="DC288" s="275">
        <v>0</v>
      </c>
      <c r="DG288" s="274">
        <v>0</v>
      </c>
      <c r="DI288" s="274">
        <v>0</v>
      </c>
      <c r="DJ288" s="274" t="s">
        <v>2664</v>
      </c>
      <c r="DK288" s="279">
        <v>37846</v>
      </c>
      <c r="DL288" s="279">
        <v>40388</v>
      </c>
      <c r="DN288" s="274" t="s">
        <v>2029</v>
      </c>
      <c r="DO288" s="274" t="s">
        <v>2689</v>
      </c>
      <c r="DP288" s="274" t="s">
        <v>2679</v>
      </c>
      <c r="DQ288" s="274" t="s">
        <v>2680</v>
      </c>
      <c r="DR288" s="278">
        <v>15</v>
      </c>
    </row>
    <row r="289" spans="1:122" x14ac:dyDescent="0.25">
      <c r="A289" s="283">
        <v>11928</v>
      </c>
      <c r="B289" s="274">
        <v>10407</v>
      </c>
      <c r="C289" s="274" t="s">
        <v>1393</v>
      </c>
      <c r="D289" s="279">
        <v>18264</v>
      </c>
      <c r="E289" s="274" t="s">
        <v>2662</v>
      </c>
      <c r="F289" s="274" t="s">
        <v>2663</v>
      </c>
      <c r="G289" s="274">
        <v>50590</v>
      </c>
      <c r="H289" s="274">
        <v>11928</v>
      </c>
      <c r="I289" s="274">
        <v>0</v>
      </c>
      <c r="J289" s="274" t="s">
        <v>2074</v>
      </c>
      <c r="K289" s="275">
        <v>0</v>
      </c>
      <c r="L289" s="274">
        <v>8140</v>
      </c>
      <c r="M289" s="274" t="s">
        <v>1465</v>
      </c>
      <c r="N289" s="275">
        <v>0</v>
      </c>
      <c r="R289" s="274" t="s">
        <v>2664</v>
      </c>
      <c r="T289" s="274" t="s">
        <v>2665</v>
      </c>
      <c r="U289" s="274" t="s">
        <v>1967</v>
      </c>
      <c r="Z289" s="274" t="s">
        <v>2666</v>
      </c>
      <c r="AA289" s="274" t="s">
        <v>2666</v>
      </c>
      <c r="AB289" s="274" t="s">
        <v>2666</v>
      </c>
      <c r="AE289" s="279">
        <v>37846</v>
      </c>
      <c r="AF289" s="275">
        <v>160</v>
      </c>
      <c r="AG289" s="275">
        <v>0</v>
      </c>
      <c r="AI289" s="274" t="s">
        <v>2776</v>
      </c>
      <c r="AJ289" s="274" t="s">
        <v>2717</v>
      </c>
      <c r="AK289" s="274" t="s">
        <v>2718</v>
      </c>
      <c r="AL289" s="274">
        <v>0</v>
      </c>
      <c r="AM289" s="275">
        <v>0</v>
      </c>
      <c r="AO289" s="274" t="s">
        <v>1474</v>
      </c>
      <c r="AQ289" s="275">
        <v>0</v>
      </c>
      <c r="AR289" s="275">
        <v>0</v>
      </c>
      <c r="AW289" s="277">
        <v>0</v>
      </c>
      <c r="AZ289" s="274" t="s">
        <v>2668</v>
      </c>
      <c r="BA289" s="274" t="s">
        <v>2669</v>
      </c>
      <c r="BD289" s="274" t="s">
        <v>2728</v>
      </c>
      <c r="BE289" s="274" t="s">
        <v>2701</v>
      </c>
      <c r="BF289" s="274" t="s">
        <v>2672</v>
      </c>
      <c r="BG289" s="274" t="s">
        <v>2730</v>
      </c>
      <c r="BL289" s="277">
        <v>0</v>
      </c>
      <c r="BQ289" s="274" t="s">
        <v>2666</v>
      </c>
      <c r="BR289" s="274" t="s">
        <v>2666</v>
      </c>
      <c r="BW289" s="274">
        <v>50905</v>
      </c>
      <c r="BX289" s="274" t="s">
        <v>3481</v>
      </c>
      <c r="CA289" s="274">
        <v>0</v>
      </c>
      <c r="CF289" s="274" t="s">
        <v>2749</v>
      </c>
      <c r="CN289" s="274">
        <v>1</v>
      </c>
      <c r="CT289" s="275">
        <v>0</v>
      </c>
      <c r="CV289" s="275">
        <v>0</v>
      </c>
      <c r="CW289" s="274" t="s">
        <v>2664</v>
      </c>
      <c r="CY289" s="274" t="s">
        <v>2662</v>
      </c>
      <c r="CZ289" s="274">
        <v>631855</v>
      </c>
      <c r="DA289" s="274">
        <v>6180218</v>
      </c>
      <c r="DC289" s="275">
        <v>0</v>
      </c>
      <c r="DG289" s="274">
        <v>0</v>
      </c>
      <c r="DI289" s="274">
        <v>0</v>
      </c>
      <c r="DJ289" s="274" t="s">
        <v>2664</v>
      </c>
      <c r="DK289" s="279">
        <v>37846</v>
      </c>
      <c r="DL289" s="279">
        <v>39577</v>
      </c>
      <c r="DN289" s="274" t="s">
        <v>2029</v>
      </c>
      <c r="DO289" s="274" t="s">
        <v>2678</v>
      </c>
      <c r="DR289" s="278">
        <v>0</v>
      </c>
    </row>
    <row r="290" spans="1:122" x14ac:dyDescent="0.25">
      <c r="A290" s="283">
        <v>11720</v>
      </c>
      <c r="B290" s="274">
        <v>10409</v>
      </c>
      <c r="C290" s="274" t="s">
        <v>1395</v>
      </c>
      <c r="D290" s="279">
        <v>18264</v>
      </c>
      <c r="E290" s="274" t="s">
        <v>3003</v>
      </c>
      <c r="F290" s="274" t="s">
        <v>2663</v>
      </c>
      <c r="G290" s="274">
        <v>50529</v>
      </c>
      <c r="H290" s="274">
        <v>11720</v>
      </c>
      <c r="I290" s="274">
        <v>0</v>
      </c>
      <c r="J290" s="274" t="s">
        <v>2074</v>
      </c>
      <c r="K290" s="275">
        <v>0</v>
      </c>
      <c r="L290" s="274">
        <v>8041</v>
      </c>
      <c r="M290" s="274" t="s">
        <v>1443</v>
      </c>
      <c r="N290" s="275">
        <v>0</v>
      </c>
      <c r="R290" s="274" t="s">
        <v>2664</v>
      </c>
      <c r="T290" s="274" t="s">
        <v>2665</v>
      </c>
      <c r="U290" s="274" t="s">
        <v>1967</v>
      </c>
      <c r="Z290" s="274" t="s">
        <v>2666</v>
      </c>
      <c r="AA290" s="274" t="s">
        <v>2666</v>
      </c>
      <c r="AB290" s="274" t="s">
        <v>2666</v>
      </c>
      <c r="AE290" s="279">
        <v>37846</v>
      </c>
      <c r="AF290" s="275">
        <v>260</v>
      </c>
      <c r="AG290" s="275">
        <v>0</v>
      </c>
      <c r="AI290" s="274" t="s">
        <v>2716</v>
      </c>
      <c r="AJ290" s="274" t="s">
        <v>3000</v>
      </c>
      <c r="AK290" s="274" t="s">
        <v>3001</v>
      </c>
      <c r="AL290" s="274">
        <v>0</v>
      </c>
      <c r="AM290" s="275">
        <v>0</v>
      </c>
      <c r="AQ290" s="275">
        <v>0</v>
      </c>
      <c r="AR290" s="275">
        <v>0</v>
      </c>
      <c r="AW290" s="277">
        <v>0</v>
      </c>
      <c r="AZ290" s="274" t="s">
        <v>2668</v>
      </c>
      <c r="BA290" s="274" t="s">
        <v>2669</v>
      </c>
      <c r="BE290" s="274" t="s">
        <v>2932</v>
      </c>
      <c r="BF290" s="274" t="s">
        <v>2737</v>
      </c>
      <c r="BG290" s="274" t="s">
        <v>2694</v>
      </c>
      <c r="BL290" s="277">
        <v>0</v>
      </c>
      <c r="BQ290" s="274" t="s">
        <v>2666</v>
      </c>
      <c r="BR290" s="274" t="s">
        <v>2666</v>
      </c>
      <c r="BW290" s="274">
        <v>19996</v>
      </c>
      <c r="BX290" s="274" t="s">
        <v>3482</v>
      </c>
      <c r="CA290" s="274">
        <v>0</v>
      </c>
      <c r="CF290" s="274" t="s">
        <v>2722</v>
      </c>
      <c r="CN290" s="274">
        <v>2</v>
      </c>
      <c r="CT290" s="275">
        <v>0</v>
      </c>
      <c r="CV290" s="275">
        <v>0</v>
      </c>
      <c r="CW290" s="274" t="s">
        <v>2664</v>
      </c>
      <c r="CY290" s="274" t="s">
        <v>3003</v>
      </c>
      <c r="CZ290" s="274">
        <v>685764</v>
      </c>
      <c r="DA290" s="274">
        <v>6160329</v>
      </c>
      <c r="DC290" s="275">
        <v>0</v>
      </c>
      <c r="DG290" s="274">
        <v>0</v>
      </c>
      <c r="DI290" s="274">
        <v>0</v>
      </c>
      <c r="DJ290" s="274" t="s">
        <v>2677</v>
      </c>
      <c r="DK290" s="279">
        <v>37846</v>
      </c>
      <c r="DL290" s="279">
        <v>39577</v>
      </c>
      <c r="DN290" s="274" t="s">
        <v>2029</v>
      </c>
      <c r="DO290" s="274" t="s">
        <v>2678</v>
      </c>
      <c r="DR290" s="278">
        <v>0</v>
      </c>
    </row>
    <row r="291" spans="1:122" x14ac:dyDescent="0.25">
      <c r="A291" s="283">
        <v>39112</v>
      </c>
      <c r="B291" s="274">
        <v>10421</v>
      </c>
      <c r="C291" s="274" t="s">
        <v>1393</v>
      </c>
      <c r="D291" s="279">
        <v>28491</v>
      </c>
      <c r="E291" s="274" t="s">
        <v>2662</v>
      </c>
      <c r="F291" s="274" t="s">
        <v>2663</v>
      </c>
      <c r="G291" s="274">
        <v>50545</v>
      </c>
      <c r="H291" s="274">
        <v>39112</v>
      </c>
      <c r="I291" s="274">
        <v>0</v>
      </c>
      <c r="J291" s="274" t="s">
        <v>2074</v>
      </c>
      <c r="K291" s="275">
        <v>0</v>
      </c>
      <c r="L291" s="274">
        <v>8083</v>
      </c>
      <c r="M291" s="274" t="s">
        <v>1634</v>
      </c>
      <c r="N291" s="275">
        <v>70</v>
      </c>
      <c r="R291" s="274" t="s">
        <v>2664</v>
      </c>
      <c r="T291" s="274" t="s">
        <v>2664</v>
      </c>
      <c r="U291" s="274" t="s">
        <v>2715</v>
      </c>
      <c r="Z291" s="274" t="s">
        <v>2666</v>
      </c>
      <c r="AA291" s="274" t="s">
        <v>2666</v>
      </c>
      <c r="AB291" s="274" t="s">
        <v>2666</v>
      </c>
      <c r="AE291" s="279">
        <v>37846</v>
      </c>
      <c r="AF291" s="275">
        <v>255</v>
      </c>
      <c r="AG291" s="275">
        <v>0</v>
      </c>
      <c r="AI291" s="274" t="s">
        <v>2716</v>
      </c>
      <c r="AJ291" s="274" t="s">
        <v>2717</v>
      </c>
      <c r="AK291" s="274" t="s">
        <v>2718</v>
      </c>
      <c r="AL291" s="274">
        <v>0</v>
      </c>
      <c r="AM291" s="275">
        <v>0</v>
      </c>
      <c r="AQ291" s="275">
        <v>0</v>
      </c>
      <c r="AR291" s="275">
        <v>0</v>
      </c>
      <c r="AW291" s="277">
        <v>0</v>
      </c>
      <c r="AZ291" s="274" t="s">
        <v>2668</v>
      </c>
      <c r="BA291" s="274" t="s">
        <v>2669</v>
      </c>
      <c r="BE291" s="274" t="s">
        <v>3073</v>
      </c>
      <c r="BF291" s="274" t="s">
        <v>2737</v>
      </c>
      <c r="BG291" s="274" t="s">
        <v>2694</v>
      </c>
      <c r="BL291" s="277">
        <v>0</v>
      </c>
      <c r="BQ291" s="274" t="s">
        <v>2666</v>
      </c>
      <c r="BR291" s="274" t="s">
        <v>2671</v>
      </c>
      <c r="BW291" s="274">
        <v>52036</v>
      </c>
      <c r="BX291" s="274" t="s">
        <v>3483</v>
      </c>
      <c r="CA291" s="274">
        <v>0</v>
      </c>
      <c r="CF291" s="274" t="s">
        <v>2749</v>
      </c>
      <c r="CN291" s="274">
        <v>1</v>
      </c>
      <c r="CP291" s="274" t="s">
        <v>3484</v>
      </c>
      <c r="CT291" s="275">
        <v>0</v>
      </c>
      <c r="CV291" s="275">
        <v>0</v>
      </c>
      <c r="CW291" s="274" t="s">
        <v>2664</v>
      </c>
      <c r="CY291" s="274" t="s">
        <v>2662</v>
      </c>
      <c r="CZ291" s="274">
        <v>680264</v>
      </c>
      <c r="DA291" s="274">
        <v>6168132</v>
      </c>
      <c r="DC291" s="275">
        <v>0</v>
      </c>
      <c r="DG291" s="274">
        <v>0</v>
      </c>
      <c r="DI291" s="274">
        <v>0</v>
      </c>
      <c r="DJ291" s="274" t="s">
        <v>2664</v>
      </c>
      <c r="DK291" s="279">
        <v>37846</v>
      </c>
      <c r="DL291" s="279">
        <v>39577</v>
      </c>
      <c r="DN291" s="274" t="s">
        <v>2029</v>
      </c>
      <c r="DO291" s="274" t="s">
        <v>2678</v>
      </c>
      <c r="DP291" s="274" t="s">
        <v>2679</v>
      </c>
      <c r="DQ291" s="274" t="s">
        <v>2680</v>
      </c>
      <c r="DR291" s="278">
        <v>12</v>
      </c>
    </row>
    <row r="292" spans="1:122" x14ac:dyDescent="0.25">
      <c r="A292" s="283">
        <v>34202</v>
      </c>
      <c r="B292" s="274">
        <v>10422</v>
      </c>
      <c r="C292" s="274" t="s">
        <v>1393</v>
      </c>
      <c r="D292" s="279">
        <v>27760</v>
      </c>
      <c r="E292" s="274" t="s">
        <v>3003</v>
      </c>
      <c r="F292" s="274" t="s">
        <v>2663</v>
      </c>
      <c r="G292" s="274">
        <v>50546</v>
      </c>
      <c r="H292" s="274">
        <v>34202</v>
      </c>
      <c r="I292" s="274">
        <v>0</v>
      </c>
      <c r="J292" s="274" t="s">
        <v>1966</v>
      </c>
      <c r="K292" s="275">
        <v>0</v>
      </c>
      <c r="L292" s="274">
        <v>8084</v>
      </c>
      <c r="M292" s="274" t="s">
        <v>1589</v>
      </c>
      <c r="N292" s="275">
        <v>65</v>
      </c>
      <c r="R292" s="274" t="s">
        <v>2664</v>
      </c>
      <c r="T292" s="274" t="s">
        <v>2665</v>
      </c>
      <c r="U292" s="274" t="s">
        <v>1967</v>
      </c>
      <c r="Z292" s="274" t="s">
        <v>2666</v>
      </c>
      <c r="AA292" s="274" t="s">
        <v>2666</v>
      </c>
      <c r="AB292" s="274" t="s">
        <v>2666</v>
      </c>
      <c r="AE292" s="279">
        <v>37846</v>
      </c>
      <c r="AF292" s="275">
        <v>225</v>
      </c>
      <c r="AG292" s="275">
        <v>0</v>
      </c>
      <c r="AI292" s="274" t="s">
        <v>2724</v>
      </c>
      <c r="AJ292" s="274" t="s">
        <v>2717</v>
      </c>
      <c r="AK292" s="274" t="s">
        <v>2718</v>
      </c>
      <c r="AL292" s="274">
        <v>0</v>
      </c>
      <c r="AM292" s="275">
        <v>0</v>
      </c>
      <c r="AQ292" s="275">
        <v>0</v>
      </c>
      <c r="AR292" s="275">
        <v>0</v>
      </c>
      <c r="AW292" s="277">
        <v>0</v>
      </c>
      <c r="AZ292" s="274" t="s">
        <v>2668</v>
      </c>
      <c r="BA292" s="274" t="s">
        <v>2669</v>
      </c>
      <c r="BD292" s="274" t="s">
        <v>2700</v>
      </c>
      <c r="BE292" s="274" t="s">
        <v>2671</v>
      </c>
      <c r="BF292" s="274" t="s">
        <v>2720</v>
      </c>
      <c r="BG292" s="274" t="s">
        <v>2694</v>
      </c>
      <c r="BL292" s="277">
        <v>0</v>
      </c>
      <c r="BQ292" s="274" t="s">
        <v>2666</v>
      </c>
      <c r="BR292" s="274" t="s">
        <v>2666</v>
      </c>
      <c r="BW292" s="274">
        <v>40344</v>
      </c>
      <c r="BX292" s="274" t="s">
        <v>3485</v>
      </c>
      <c r="CA292" s="274">
        <v>0</v>
      </c>
      <c r="CN292" s="274">
        <v>1</v>
      </c>
      <c r="CP292" s="274" t="s">
        <v>3028</v>
      </c>
      <c r="CT292" s="275">
        <v>0</v>
      </c>
      <c r="CV292" s="275">
        <v>0</v>
      </c>
      <c r="CW292" s="274" t="s">
        <v>2664</v>
      </c>
      <c r="CY292" s="274" t="s">
        <v>3003</v>
      </c>
      <c r="CZ292" s="274">
        <v>679878</v>
      </c>
      <c r="DA292" s="274">
        <v>6170047</v>
      </c>
      <c r="DC292" s="275">
        <v>0</v>
      </c>
      <c r="DG292" s="274">
        <v>0</v>
      </c>
      <c r="DI292" s="274">
        <v>0</v>
      </c>
      <c r="DJ292" s="274" t="s">
        <v>2664</v>
      </c>
      <c r="DK292" s="279">
        <v>37846</v>
      </c>
      <c r="DL292" s="279">
        <v>39577</v>
      </c>
      <c r="DN292" s="274" t="s">
        <v>2029</v>
      </c>
      <c r="DO292" s="274" t="s">
        <v>2678</v>
      </c>
      <c r="DP292" s="274" t="s">
        <v>2679</v>
      </c>
      <c r="DQ292" s="274" t="s">
        <v>2680</v>
      </c>
      <c r="DR292" s="278">
        <v>10</v>
      </c>
    </row>
    <row r="293" spans="1:122" x14ac:dyDescent="0.25">
      <c r="A293" s="283">
        <v>48792</v>
      </c>
      <c r="B293" s="274">
        <v>10425</v>
      </c>
      <c r="C293" s="274" t="s">
        <v>1395</v>
      </c>
      <c r="D293" s="279">
        <v>29806</v>
      </c>
      <c r="E293" s="274" t="s">
        <v>2801</v>
      </c>
      <c r="F293" s="274" t="s">
        <v>2663</v>
      </c>
      <c r="G293" s="274">
        <v>50551</v>
      </c>
      <c r="H293" s="274">
        <v>48792</v>
      </c>
      <c r="I293" s="274">
        <v>0</v>
      </c>
      <c r="J293" s="274" t="s">
        <v>2074</v>
      </c>
      <c r="K293" s="275">
        <v>0</v>
      </c>
      <c r="L293" s="274">
        <v>8116</v>
      </c>
      <c r="M293" s="274" t="s">
        <v>1652</v>
      </c>
      <c r="N293" s="275">
        <v>0</v>
      </c>
      <c r="P293" s="274" t="s">
        <v>1969</v>
      </c>
      <c r="Q293" s="274" t="s">
        <v>3486</v>
      </c>
      <c r="R293" s="274" t="s">
        <v>2664</v>
      </c>
      <c r="T293" s="274" t="s">
        <v>2665</v>
      </c>
      <c r="U293" s="274" t="s">
        <v>1967</v>
      </c>
      <c r="Z293" s="274" t="s">
        <v>2666</v>
      </c>
      <c r="AA293" s="274" t="s">
        <v>2666</v>
      </c>
      <c r="AB293" s="274" t="s">
        <v>2666</v>
      </c>
      <c r="AE293" s="279">
        <v>37846</v>
      </c>
      <c r="AF293" s="275">
        <v>140</v>
      </c>
      <c r="AG293" s="275">
        <v>0</v>
      </c>
      <c r="AI293" s="274" t="s">
        <v>2667</v>
      </c>
      <c r="AJ293" s="274" t="s">
        <v>2690</v>
      </c>
      <c r="AK293" s="274" t="s">
        <v>2691</v>
      </c>
      <c r="AL293" s="274">
        <v>0</v>
      </c>
      <c r="AM293" s="275">
        <v>2351</v>
      </c>
      <c r="AP293" s="274" t="s">
        <v>1968</v>
      </c>
      <c r="AQ293" s="275">
        <v>0</v>
      </c>
      <c r="AR293" s="275">
        <v>0</v>
      </c>
      <c r="AS293" s="274" t="s">
        <v>1968</v>
      </c>
      <c r="AW293" s="277">
        <v>0</v>
      </c>
      <c r="AY293" s="274" t="s">
        <v>3487</v>
      </c>
      <c r="AZ293" s="274" t="s">
        <v>2668</v>
      </c>
      <c r="BA293" s="274" t="s">
        <v>2669</v>
      </c>
      <c r="BG293" s="274" t="s">
        <v>2797</v>
      </c>
      <c r="BH293" s="274" t="s">
        <v>1968</v>
      </c>
      <c r="BL293" s="277">
        <v>0</v>
      </c>
      <c r="BQ293" s="274" t="s">
        <v>2666</v>
      </c>
      <c r="BR293" s="274" t="s">
        <v>2666</v>
      </c>
      <c r="BW293" s="274">
        <v>5416</v>
      </c>
      <c r="BX293" s="274" t="s">
        <v>3212</v>
      </c>
      <c r="BY293" s="274" t="s">
        <v>1968</v>
      </c>
      <c r="CA293" s="274">
        <v>14926865</v>
      </c>
      <c r="CC293" s="274" t="s">
        <v>1968</v>
      </c>
      <c r="CE293" s="274" t="s">
        <v>1968</v>
      </c>
      <c r="CG293" s="274" t="s">
        <v>1968</v>
      </c>
      <c r="CI293" s="274" t="s">
        <v>1968</v>
      </c>
      <c r="CN293" s="274">
        <v>1</v>
      </c>
      <c r="CO293" s="274" t="s">
        <v>1968</v>
      </c>
      <c r="CP293" s="274" t="s">
        <v>2713</v>
      </c>
      <c r="CS293" s="274" t="s">
        <v>3488</v>
      </c>
      <c r="CT293" s="275">
        <v>0</v>
      </c>
      <c r="CU293" s="274" t="s">
        <v>1968</v>
      </c>
      <c r="CV293" s="275">
        <v>0</v>
      </c>
      <c r="CY293" s="274" t="s">
        <v>2801</v>
      </c>
      <c r="CZ293" s="274">
        <v>620448</v>
      </c>
      <c r="DA293" s="274">
        <v>6181921</v>
      </c>
      <c r="DB293" s="274" t="s">
        <v>2666</v>
      </c>
      <c r="DC293" s="275">
        <v>84.6</v>
      </c>
      <c r="DG293" s="274">
        <v>0</v>
      </c>
      <c r="DI293" s="274">
        <v>0</v>
      </c>
      <c r="DJ293" s="274" t="s">
        <v>2677</v>
      </c>
      <c r="DK293" s="279">
        <v>37846</v>
      </c>
      <c r="DL293" s="279">
        <v>41389</v>
      </c>
      <c r="DN293" s="274" t="s">
        <v>2029</v>
      </c>
      <c r="DO293" s="274" t="s">
        <v>2689</v>
      </c>
      <c r="DP293" s="274" t="s">
        <v>2679</v>
      </c>
      <c r="DQ293" s="274" t="s">
        <v>2680</v>
      </c>
      <c r="DR293" s="278">
        <v>8</v>
      </c>
    </row>
    <row r="294" spans="1:122" x14ac:dyDescent="0.25">
      <c r="A294" s="283">
        <v>36508</v>
      </c>
      <c r="B294" s="274">
        <v>11961</v>
      </c>
      <c r="C294" s="274" t="s">
        <v>1393</v>
      </c>
      <c r="D294" s="279">
        <v>28126</v>
      </c>
      <c r="E294" s="274" t="s">
        <v>2662</v>
      </c>
      <c r="F294" s="274" t="s">
        <v>2663</v>
      </c>
      <c r="G294" s="274">
        <v>50835</v>
      </c>
      <c r="H294" s="274">
        <v>36508</v>
      </c>
      <c r="I294" s="274">
        <v>0</v>
      </c>
      <c r="J294" s="274" t="s">
        <v>1966</v>
      </c>
      <c r="K294" s="275">
        <v>0</v>
      </c>
      <c r="L294" s="274">
        <v>8368</v>
      </c>
      <c r="M294" s="274" t="s">
        <v>1587</v>
      </c>
      <c r="N294" s="275">
        <v>50</v>
      </c>
      <c r="R294" s="274" t="s">
        <v>2664</v>
      </c>
      <c r="T294" s="274" t="s">
        <v>2665</v>
      </c>
      <c r="U294" s="274" t="s">
        <v>1967</v>
      </c>
      <c r="Z294" s="274" t="s">
        <v>2666</v>
      </c>
      <c r="AA294" s="274" t="s">
        <v>2666</v>
      </c>
      <c r="AB294" s="274" t="s">
        <v>2666</v>
      </c>
      <c r="AE294" s="279">
        <v>37846</v>
      </c>
      <c r="AF294" s="275">
        <v>210</v>
      </c>
      <c r="AG294" s="275">
        <v>0</v>
      </c>
      <c r="AI294" s="274" t="s">
        <v>2724</v>
      </c>
      <c r="AJ294" s="274" t="s">
        <v>2717</v>
      </c>
      <c r="AK294" s="274" t="s">
        <v>2718</v>
      </c>
      <c r="AL294" s="274">
        <v>0</v>
      </c>
      <c r="AM294" s="275">
        <v>0</v>
      </c>
      <c r="AO294" s="274" t="s">
        <v>1596</v>
      </c>
      <c r="AQ294" s="275">
        <v>0</v>
      </c>
      <c r="AR294" s="275">
        <v>0</v>
      </c>
      <c r="AW294" s="277">
        <v>0</v>
      </c>
      <c r="AZ294" s="274" t="s">
        <v>2668</v>
      </c>
      <c r="BA294" s="274" t="s">
        <v>2669</v>
      </c>
      <c r="BD294" s="274" t="s">
        <v>2736</v>
      </c>
      <c r="BE294" s="274" t="s">
        <v>2904</v>
      </c>
      <c r="BF294" s="274" t="s">
        <v>2702</v>
      </c>
      <c r="BG294" s="274" t="s">
        <v>2682</v>
      </c>
      <c r="BL294" s="277">
        <v>0</v>
      </c>
      <c r="BQ294" s="274" t="s">
        <v>2666</v>
      </c>
      <c r="BR294" s="274" t="s">
        <v>2666</v>
      </c>
      <c r="BW294" s="274">
        <v>24498</v>
      </c>
      <c r="BX294" s="274" t="s">
        <v>3489</v>
      </c>
      <c r="CA294" s="274">
        <v>0</v>
      </c>
      <c r="CN294" s="274">
        <v>2</v>
      </c>
      <c r="CS294" s="274" t="s">
        <v>3065</v>
      </c>
      <c r="CT294" s="275">
        <v>0</v>
      </c>
      <c r="CV294" s="275">
        <v>0</v>
      </c>
      <c r="CW294" s="274" t="s">
        <v>2664</v>
      </c>
      <c r="CY294" s="274" t="s">
        <v>2662</v>
      </c>
      <c r="CZ294" s="274">
        <v>672332</v>
      </c>
      <c r="DA294" s="274">
        <v>6216759</v>
      </c>
      <c r="DC294" s="275">
        <v>0</v>
      </c>
      <c r="DG294" s="274">
        <v>0</v>
      </c>
      <c r="DI294" s="274">
        <v>0</v>
      </c>
      <c r="DJ294" s="274" t="s">
        <v>2664</v>
      </c>
      <c r="DK294" s="279">
        <v>37846</v>
      </c>
      <c r="DL294" s="279">
        <v>39577</v>
      </c>
      <c r="DN294" s="274" t="s">
        <v>2029</v>
      </c>
      <c r="DO294" s="274" t="s">
        <v>2678</v>
      </c>
      <c r="DP294" s="274" t="s">
        <v>2679</v>
      </c>
      <c r="DQ294" s="274" t="s">
        <v>2680</v>
      </c>
      <c r="DR294" s="278">
        <v>25</v>
      </c>
    </row>
    <row r="295" spans="1:122" x14ac:dyDescent="0.25">
      <c r="A295" s="283">
        <v>21226</v>
      </c>
      <c r="B295" s="274">
        <v>11963</v>
      </c>
      <c r="C295" s="274" t="s">
        <v>1393</v>
      </c>
      <c r="D295" s="279">
        <v>24838</v>
      </c>
      <c r="E295" s="274" t="s">
        <v>2662</v>
      </c>
      <c r="F295" s="274" t="s">
        <v>2663</v>
      </c>
      <c r="G295" s="274">
        <v>50838</v>
      </c>
      <c r="H295" s="274">
        <v>21226</v>
      </c>
      <c r="I295" s="274">
        <v>0</v>
      </c>
      <c r="J295" s="274" t="s">
        <v>2074</v>
      </c>
      <c r="K295" s="275">
        <v>0</v>
      </c>
      <c r="L295" s="274">
        <v>8370</v>
      </c>
      <c r="M295" s="274" t="s">
        <v>1727</v>
      </c>
      <c r="N295" s="275">
        <v>0</v>
      </c>
      <c r="R295" s="274" t="s">
        <v>2664</v>
      </c>
      <c r="T295" s="274" t="s">
        <v>2665</v>
      </c>
      <c r="U295" s="274" t="s">
        <v>1967</v>
      </c>
      <c r="Z295" s="274" t="s">
        <v>2666</v>
      </c>
      <c r="AA295" s="274" t="s">
        <v>2666</v>
      </c>
      <c r="AB295" s="274" t="s">
        <v>2666</v>
      </c>
      <c r="AE295" s="279">
        <v>37846</v>
      </c>
      <c r="AF295" s="275">
        <v>49</v>
      </c>
      <c r="AG295" s="275">
        <v>0</v>
      </c>
      <c r="AI295" s="274" t="s">
        <v>2716</v>
      </c>
      <c r="AJ295" s="274" t="s">
        <v>2746</v>
      </c>
      <c r="AK295" s="274" t="s">
        <v>2747</v>
      </c>
      <c r="AL295" s="274">
        <v>0</v>
      </c>
      <c r="AM295" s="275">
        <v>0</v>
      </c>
      <c r="AO295" s="274" t="s">
        <v>1392</v>
      </c>
      <c r="AQ295" s="275">
        <v>0</v>
      </c>
      <c r="AR295" s="275">
        <v>0</v>
      </c>
      <c r="AW295" s="277">
        <v>0</v>
      </c>
      <c r="AZ295" s="274" t="s">
        <v>2668</v>
      </c>
      <c r="BA295" s="274" t="s">
        <v>2669</v>
      </c>
      <c r="BD295" s="274" t="s">
        <v>2700</v>
      </c>
      <c r="BE295" s="274" t="s">
        <v>3079</v>
      </c>
      <c r="BF295" s="274" t="s">
        <v>2702</v>
      </c>
      <c r="BG295" s="274" t="s">
        <v>2673</v>
      </c>
      <c r="BL295" s="277">
        <v>0</v>
      </c>
      <c r="BQ295" s="274" t="s">
        <v>2666</v>
      </c>
      <c r="BR295" s="274" t="s">
        <v>2666</v>
      </c>
      <c r="BW295" s="274">
        <v>5294</v>
      </c>
      <c r="BX295" s="274" t="s">
        <v>3490</v>
      </c>
      <c r="CA295" s="274">
        <v>0</v>
      </c>
      <c r="CF295" s="274" t="s">
        <v>2739</v>
      </c>
      <c r="CN295" s="274">
        <v>1</v>
      </c>
      <c r="CT295" s="275">
        <v>0</v>
      </c>
      <c r="CV295" s="275">
        <v>0</v>
      </c>
      <c r="CW295" s="274" t="s">
        <v>2664</v>
      </c>
      <c r="CY295" s="274" t="s">
        <v>2662</v>
      </c>
      <c r="CZ295" s="274">
        <v>678856</v>
      </c>
      <c r="DA295" s="274">
        <v>6209706</v>
      </c>
      <c r="DC295" s="275">
        <v>0</v>
      </c>
      <c r="DG295" s="274">
        <v>0</v>
      </c>
      <c r="DI295" s="274">
        <v>0</v>
      </c>
      <c r="DJ295" s="274" t="s">
        <v>2664</v>
      </c>
      <c r="DK295" s="279">
        <v>37846</v>
      </c>
      <c r="DL295" s="279">
        <v>39577</v>
      </c>
      <c r="DN295" s="274" t="s">
        <v>2029</v>
      </c>
      <c r="DO295" s="274" t="s">
        <v>2678</v>
      </c>
      <c r="DR295" s="278">
        <v>0</v>
      </c>
    </row>
    <row r="296" spans="1:122" x14ac:dyDescent="0.25">
      <c r="A296" s="283">
        <v>2432</v>
      </c>
      <c r="B296" s="274">
        <v>11965</v>
      </c>
      <c r="C296" s="274" t="s">
        <v>1395</v>
      </c>
      <c r="D296" s="279">
        <v>16438</v>
      </c>
      <c r="E296" s="274" t="s">
        <v>2662</v>
      </c>
      <c r="F296" s="274" t="s">
        <v>2663</v>
      </c>
      <c r="G296" s="274">
        <v>50840</v>
      </c>
      <c r="H296" s="274">
        <v>2432</v>
      </c>
      <c r="I296" s="274">
        <v>0</v>
      </c>
      <c r="J296" s="274" t="s">
        <v>2074</v>
      </c>
      <c r="K296" s="275">
        <v>0</v>
      </c>
      <c r="L296" s="274">
        <v>8372</v>
      </c>
      <c r="M296" s="274" t="s">
        <v>3491</v>
      </c>
      <c r="N296" s="275">
        <v>0</v>
      </c>
      <c r="R296" s="274" t="s">
        <v>2664</v>
      </c>
      <c r="T296" s="274" t="s">
        <v>2665</v>
      </c>
      <c r="U296" s="274" t="s">
        <v>1967</v>
      </c>
      <c r="Z296" s="274" t="s">
        <v>2666</v>
      </c>
      <c r="AA296" s="274" t="s">
        <v>2666</v>
      </c>
      <c r="AB296" s="274" t="s">
        <v>2666</v>
      </c>
      <c r="AE296" s="279">
        <v>37846</v>
      </c>
      <c r="AF296" s="275">
        <v>20</v>
      </c>
      <c r="AG296" s="275">
        <v>0</v>
      </c>
      <c r="AI296" s="274" t="s">
        <v>2716</v>
      </c>
      <c r="AJ296" s="274" t="s">
        <v>2746</v>
      </c>
      <c r="AK296" s="274" t="s">
        <v>2747</v>
      </c>
      <c r="AL296" s="274">
        <v>0</v>
      </c>
      <c r="AM296" s="275">
        <v>0</v>
      </c>
      <c r="AQ296" s="275">
        <v>0</v>
      </c>
      <c r="AR296" s="275">
        <v>0</v>
      </c>
      <c r="AW296" s="277">
        <v>0</v>
      </c>
      <c r="AZ296" s="274" t="s">
        <v>2668</v>
      </c>
      <c r="BA296" s="274" t="s">
        <v>2669</v>
      </c>
      <c r="BD296" s="274" t="s">
        <v>2700</v>
      </c>
      <c r="BE296" s="274" t="s">
        <v>2670</v>
      </c>
      <c r="BF296" s="274" t="s">
        <v>2702</v>
      </c>
      <c r="BG296" s="274" t="s">
        <v>2694</v>
      </c>
      <c r="BL296" s="277">
        <v>0</v>
      </c>
      <c r="BQ296" s="274" t="s">
        <v>2666</v>
      </c>
      <c r="BR296" s="274" t="s">
        <v>2666</v>
      </c>
      <c r="BW296" s="274">
        <v>3344</v>
      </c>
      <c r="BX296" s="274" t="s">
        <v>3492</v>
      </c>
      <c r="CA296" s="274">
        <v>0</v>
      </c>
      <c r="CF296" s="274" t="s">
        <v>2739</v>
      </c>
      <c r="CN296" s="274">
        <v>1</v>
      </c>
      <c r="CT296" s="275">
        <v>0</v>
      </c>
      <c r="CV296" s="275">
        <v>0</v>
      </c>
      <c r="CW296" s="274" t="s">
        <v>2664</v>
      </c>
      <c r="CY296" s="274" t="s">
        <v>2662</v>
      </c>
      <c r="CZ296" s="274">
        <v>679628</v>
      </c>
      <c r="DA296" s="274">
        <v>6211311</v>
      </c>
      <c r="DC296" s="275">
        <v>10</v>
      </c>
      <c r="DG296" s="274">
        <v>0</v>
      </c>
      <c r="DI296" s="274">
        <v>0</v>
      </c>
      <c r="DJ296" s="274" t="s">
        <v>2677</v>
      </c>
      <c r="DK296" s="279">
        <v>37846</v>
      </c>
      <c r="DL296" s="279">
        <v>39577</v>
      </c>
      <c r="DN296" s="274" t="s">
        <v>2029</v>
      </c>
      <c r="DO296" s="274" t="s">
        <v>2678</v>
      </c>
      <c r="DR296" s="278">
        <v>0</v>
      </c>
    </row>
    <row r="297" spans="1:122" x14ac:dyDescent="0.25">
      <c r="A297" s="283">
        <v>11781</v>
      </c>
      <c r="B297" s="274">
        <v>11968</v>
      </c>
      <c r="C297" s="274" t="s">
        <v>1393</v>
      </c>
      <c r="D297" s="279">
        <v>18264</v>
      </c>
      <c r="E297" s="274" t="s">
        <v>2662</v>
      </c>
      <c r="F297" s="274" t="s">
        <v>2663</v>
      </c>
      <c r="G297" s="274">
        <v>50845</v>
      </c>
      <c r="H297" s="274">
        <v>11781</v>
      </c>
      <c r="I297" s="274">
        <v>0</v>
      </c>
      <c r="J297" s="274" t="s">
        <v>2074</v>
      </c>
      <c r="K297" s="275">
        <v>0</v>
      </c>
      <c r="L297" s="274">
        <v>8374</v>
      </c>
      <c r="M297" s="274" t="s">
        <v>1408</v>
      </c>
      <c r="N297" s="275">
        <v>0</v>
      </c>
      <c r="P297" s="274" t="s">
        <v>1969</v>
      </c>
      <c r="R297" s="274" t="s">
        <v>2664</v>
      </c>
      <c r="T297" s="274" t="s">
        <v>2664</v>
      </c>
      <c r="U297" s="274" t="s">
        <v>2715</v>
      </c>
      <c r="Z297" s="274" t="s">
        <v>2666</v>
      </c>
      <c r="AA297" s="274" t="s">
        <v>2666</v>
      </c>
      <c r="AB297" s="274" t="s">
        <v>2666</v>
      </c>
      <c r="AE297" s="279">
        <v>37846</v>
      </c>
      <c r="AF297" s="275">
        <v>22</v>
      </c>
      <c r="AG297" s="275">
        <v>0</v>
      </c>
      <c r="AI297" s="274" t="s">
        <v>2716</v>
      </c>
      <c r="AJ297" s="274" t="s">
        <v>2664</v>
      </c>
      <c r="AK297" s="274" t="s">
        <v>8</v>
      </c>
      <c r="AL297" s="274">
        <v>0</v>
      </c>
      <c r="AM297" s="275">
        <v>0</v>
      </c>
      <c r="AP297" s="274" t="s">
        <v>1968</v>
      </c>
      <c r="AQ297" s="275">
        <v>0</v>
      </c>
      <c r="AR297" s="275">
        <v>0</v>
      </c>
      <c r="AS297" s="274" t="s">
        <v>1968</v>
      </c>
      <c r="AW297" s="277">
        <v>0</v>
      </c>
      <c r="AZ297" s="274" t="s">
        <v>2668</v>
      </c>
      <c r="BA297" s="274" t="s">
        <v>2669</v>
      </c>
      <c r="BD297" s="274" t="s">
        <v>2700</v>
      </c>
      <c r="BE297" s="274" t="s">
        <v>2754</v>
      </c>
      <c r="BF297" s="274" t="s">
        <v>2702</v>
      </c>
      <c r="BH297" s="274" t="s">
        <v>1968</v>
      </c>
      <c r="BL297" s="277">
        <v>0</v>
      </c>
      <c r="BQ297" s="274" t="s">
        <v>2666</v>
      </c>
      <c r="BR297" s="274" t="s">
        <v>2666</v>
      </c>
      <c r="BW297" s="274">
        <v>1479</v>
      </c>
      <c r="BX297" s="274" t="s">
        <v>3493</v>
      </c>
      <c r="BY297" s="274" t="s">
        <v>1968</v>
      </c>
      <c r="CA297" s="274">
        <v>0</v>
      </c>
      <c r="CC297" s="274" t="s">
        <v>1968</v>
      </c>
      <c r="CE297" s="274" t="s">
        <v>1968</v>
      </c>
      <c r="CF297" s="274" t="s">
        <v>2722</v>
      </c>
      <c r="CG297" s="274" t="s">
        <v>1968</v>
      </c>
      <c r="CI297" s="274" t="s">
        <v>1968</v>
      </c>
      <c r="CN297" s="274">
        <v>5</v>
      </c>
      <c r="CO297" s="274" t="s">
        <v>1968</v>
      </c>
      <c r="CT297" s="275">
        <v>0</v>
      </c>
      <c r="CU297" s="274" t="s">
        <v>1968</v>
      </c>
      <c r="CV297" s="275">
        <v>0</v>
      </c>
      <c r="CY297" s="274" t="s">
        <v>2662</v>
      </c>
      <c r="CZ297" s="274">
        <v>681656</v>
      </c>
      <c r="DA297" s="274">
        <v>6210066</v>
      </c>
      <c r="DB297" s="274" t="s">
        <v>2666</v>
      </c>
      <c r="DC297" s="275">
        <v>17</v>
      </c>
      <c r="DG297" s="274">
        <v>0</v>
      </c>
      <c r="DI297" s="274">
        <v>0</v>
      </c>
      <c r="DJ297" s="274" t="s">
        <v>2664</v>
      </c>
      <c r="DK297" s="279">
        <v>37846</v>
      </c>
      <c r="DL297" s="279">
        <v>40546</v>
      </c>
      <c r="DN297" s="274" t="s">
        <v>2029</v>
      </c>
      <c r="DO297" s="274" t="s">
        <v>2689</v>
      </c>
      <c r="DR297" s="278">
        <v>0</v>
      </c>
    </row>
    <row r="298" spans="1:122" x14ac:dyDescent="0.25">
      <c r="A298" s="283">
        <v>11814</v>
      </c>
      <c r="B298" s="274">
        <v>12245</v>
      </c>
      <c r="C298" s="274" t="s">
        <v>1395</v>
      </c>
      <c r="D298" s="279">
        <v>18264</v>
      </c>
      <c r="E298" s="274" t="s">
        <v>2662</v>
      </c>
      <c r="F298" s="274" t="s">
        <v>2663</v>
      </c>
      <c r="G298" s="274">
        <v>50747</v>
      </c>
      <c r="H298" s="274">
        <v>11814</v>
      </c>
      <c r="I298" s="274">
        <v>0</v>
      </c>
      <c r="J298" s="274" t="s">
        <v>2074</v>
      </c>
      <c r="K298" s="275">
        <v>0</v>
      </c>
      <c r="L298" s="274">
        <v>8289</v>
      </c>
      <c r="M298" s="274" t="s">
        <v>3494</v>
      </c>
      <c r="N298" s="275">
        <v>0</v>
      </c>
      <c r="P298" s="274" t="s">
        <v>1969</v>
      </c>
      <c r="R298" s="274" t="s">
        <v>2664</v>
      </c>
      <c r="T298" s="274" t="s">
        <v>2664</v>
      </c>
      <c r="U298" s="274" t="s">
        <v>2715</v>
      </c>
      <c r="Z298" s="274" t="s">
        <v>2666</v>
      </c>
      <c r="AA298" s="274" t="s">
        <v>2666</v>
      </c>
      <c r="AB298" s="274" t="s">
        <v>2666</v>
      </c>
      <c r="AE298" s="279">
        <v>37846</v>
      </c>
      <c r="AF298" s="275">
        <v>0</v>
      </c>
      <c r="AG298" s="275">
        <v>0</v>
      </c>
      <c r="AI298" s="274" t="s">
        <v>2716</v>
      </c>
      <c r="AJ298" s="274" t="s">
        <v>2664</v>
      </c>
      <c r="AK298" s="274" t="s">
        <v>8</v>
      </c>
      <c r="AL298" s="274">
        <v>0</v>
      </c>
      <c r="AM298" s="275">
        <v>0</v>
      </c>
      <c r="AP298" s="274" t="s">
        <v>1968</v>
      </c>
      <c r="AQ298" s="275">
        <v>0</v>
      </c>
      <c r="AR298" s="275">
        <v>0</v>
      </c>
      <c r="AS298" s="274" t="s">
        <v>1968</v>
      </c>
      <c r="AW298" s="277">
        <v>0</v>
      </c>
      <c r="AZ298" s="274" t="s">
        <v>2668</v>
      </c>
      <c r="BA298" s="274" t="s">
        <v>2669</v>
      </c>
      <c r="BD298" s="274" t="s">
        <v>2670</v>
      </c>
      <c r="BE298" s="274" t="s">
        <v>2740</v>
      </c>
      <c r="BF298" s="274" t="s">
        <v>2763</v>
      </c>
      <c r="BG298" s="274" t="s">
        <v>2673</v>
      </c>
      <c r="BH298" s="274" t="s">
        <v>1968</v>
      </c>
      <c r="BL298" s="277">
        <v>0</v>
      </c>
      <c r="BQ298" s="274" t="s">
        <v>2666</v>
      </c>
      <c r="BR298" s="274" t="s">
        <v>2666</v>
      </c>
      <c r="BW298" s="274">
        <v>61437</v>
      </c>
      <c r="BX298" s="274" t="s">
        <v>3495</v>
      </c>
      <c r="BY298" s="274" t="s">
        <v>1968</v>
      </c>
      <c r="CA298" s="274">
        <v>0</v>
      </c>
      <c r="CC298" s="274" t="s">
        <v>1968</v>
      </c>
      <c r="CE298" s="274" t="s">
        <v>1968</v>
      </c>
      <c r="CF298" s="274" t="s">
        <v>2722</v>
      </c>
      <c r="CG298" s="274" t="s">
        <v>1968</v>
      </c>
      <c r="CI298" s="274" t="s">
        <v>1968</v>
      </c>
      <c r="CN298" s="274">
        <v>1</v>
      </c>
      <c r="CO298" s="274" t="s">
        <v>1968</v>
      </c>
      <c r="CT298" s="275">
        <v>0</v>
      </c>
      <c r="CU298" s="274" t="s">
        <v>1968</v>
      </c>
      <c r="CV298" s="275">
        <v>0</v>
      </c>
      <c r="CY298" s="274" t="s">
        <v>2662</v>
      </c>
      <c r="CZ298" s="274">
        <v>661398</v>
      </c>
      <c r="DA298" s="274">
        <v>6196550</v>
      </c>
      <c r="DB298" s="274" t="s">
        <v>2666</v>
      </c>
      <c r="DC298" s="275">
        <v>0</v>
      </c>
      <c r="DG298" s="274">
        <v>0</v>
      </c>
      <c r="DH298" s="274" t="s">
        <v>3496</v>
      </c>
      <c r="DI298" s="274">
        <v>0</v>
      </c>
      <c r="DJ298" s="274" t="s">
        <v>2677</v>
      </c>
      <c r="DK298" s="279">
        <v>37846</v>
      </c>
      <c r="DL298" s="279">
        <v>40546</v>
      </c>
      <c r="DN298" s="274" t="s">
        <v>2029</v>
      </c>
      <c r="DO298" s="274" t="s">
        <v>2689</v>
      </c>
      <c r="DR298" s="278">
        <v>0</v>
      </c>
    </row>
    <row r="299" spans="1:122" x14ac:dyDescent="0.25">
      <c r="A299" s="283">
        <v>45906</v>
      </c>
      <c r="B299" s="274">
        <v>12266</v>
      </c>
      <c r="C299" s="274" t="s">
        <v>1393</v>
      </c>
      <c r="D299" s="279">
        <v>29458</v>
      </c>
      <c r="E299" s="274" t="s">
        <v>2662</v>
      </c>
      <c r="F299" s="274" t="s">
        <v>2663</v>
      </c>
      <c r="G299" s="274">
        <v>50712</v>
      </c>
      <c r="H299" s="274">
        <v>45906</v>
      </c>
      <c r="I299" s="274">
        <v>0</v>
      </c>
      <c r="J299" s="274" t="s">
        <v>2074</v>
      </c>
      <c r="K299" s="275">
        <v>0</v>
      </c>
      <c r="L299" s="274">
        <v>8263</v>
      </c>
      <c r="M299" s="274" t="s">
        <v>1646</v>
      </c>
      <c r="N299" s="275">
        <v>0</v>
      </c>
      <c r="R299" s="274" t="s">
        <v>2664</v>
      </c>
      <c r="T299" s="274" t="s">
        <v>2665</v>
      </c>
      <c r="U299" s="274" t="s">
        <v>1967</v>
      </c>
      <c r="Z299" s="274" t="s">
        <v>2666</v>
      </c>
      <c r="AA299" s="274" t="s">
        <v>2666</v>
      </c>
      <c r="AB299" s="274" t="s">
        <v>2666</v>
      </c>
      <c r="AE299" s="279">
        <v>37846</v>
      </c>
      <c r="AF299" s="275">
        <v>88</v>
      </c>
      <c r="AG299" s="275">
        <v>0</v>
      </c>
      <c r="AI299" s="274" t="s">
        <v>2716</v>
      </c>
      <c r="AJ299" s="274" t="s">
        <v>2827</v>
      </c>
      <c r="AK299" s="274" t="s">
        <v>2828</v>
      </c>
      <c r="AL299" s="274">
        <v>0</v>
      </c>
      <c r="AM299" s="275">
        <v>0</v>
      </c>
      <c r="AN299" s="274" t="s">
        <v>1969</v>
      </c>
      <c r="AQ299" s="275">
        <v>0</v>
      </c>
      <c r="AR299" s="275">
        <v>0</v>
      </c>
      <c r="AW299" s="277">
        <v>0</v>
      </c>
      <c r="AZ299" s="274" t="s">
        <v>2668</v>
      </c>
      <c r="BA299" s="274" t="s">
        <v>2669</v>
      </c>
      <c r="BD299" s="274" t="s">
        <v>2781</v>
      </c>
      <c r="BE299" s="274" t="s">
        <v>2829</v>
      </c>
      <c r="BF299" s="274" t="s">
        <v>2763</v>
      </c>
      <c r="BG299" s="274" t="s">
        <v>3352</v>
      </c>
      <c r="BL299" s="277">
        <v>0</v>
      </c>
      <c r="BQ299" s="274" t="s">
        <v>2666</v>
      </c>
      <c r="BR299" s="274" t="s">
        <v>2666</v>
      </c>
      <c r="BW299" s="274">
        <v>18262</v>
      </c>
      <c r="BX299" s="274" t="s">
        <v>2830</v>
      </c>
      <c r="CA299" s="274">
        <v>0</v>
      </c>
      <c r="CN299" s="274">
        <v>1</v>
      </c>
      <c r="CT299" s="275">
        <v>0</v>
      </c>
      <c r="CV299" s="275">
        <v>0</v>
      </c>
      <c r="CW299" s="274" t="s">
        <v>2664</v>
      </c>
      <c r="CY299" s="274" t="s">
        <v>2662</v>
      </c>
      <c r="CZ299" s="274">
        <v>649808</v>
      </c>
      <c r="DA299" s="274">
        <v>6194843</v>
      </c>
      <c r="DC299" s="275">
        <v>0</v>
      </c>
      <c r="DG299" s="274">
        <v>0</v>
      </c>
      <c r="DI299" s="274">
        <v>0</v>
      </c>
      <c r="DJ299" s="274" t="s">
        <v>2664</v>
      </c>
      <c r="DK299" s="279">
        <v>37846</v>
      </c>
      <c r="DL299" s="279">
        <v>39577</v>
      </c>
      <c r="DN299" s="274" t="s">
        <v>2029</v>
      </c>
      <c r="DO299" s="274" t="s">
        <v>2678</v>
      </c>
      <c r="DR299" s="278">
        <v>0</v>
      </c>
    </row>
    <row r="300" spans="1:122" x14ac:dyDescent="0.25">
      <c r="A300" s="283">
        <v>11710</v>
      </c>
      <c r="B300" s="274">
        <v>12396</v>
      </c>
      <c r="C300" s="274" t="s">
        <v>1393</v>
      </c>
      <c r="D300" s="279">
        <v>18264</v>
      </c>
      <c r="E300" s="274" t="s">
        <v>2662</v>
      </c>
      <c r="F300" s="274" t="s">
        <v>2663</v>
      </c>
      <c r="G300" s="274">
        <v>50678</v>
      </c>
      <c r="H300" s="274">
        <v>11710</v>
      </c>
      <c r="I300" s="274">
        <v>0</v>
      </c>
      <c r="J300" s="274" t="s">
        <v>2074</v>
      </c>
      <c r="K300" s="275">
        <v>0</v>
      </c>
      <c r="L300" s="274">
        <v>8234</v>
      </c>
      <c r="M300" s="274" t="s">
        <v>1438</v>
      </c>
      <c r="N300" s="275">
        <v>0</v>
      </c>
      <c r="P300" s="274" t="s">
        <v>1969</v>
      </c>
      <c r="R300" s="274" t="s">
        <v>2664</v>
      </c>
      <c r="T300" s="274" t="s">
        <v>2665</v>
      </c>
      <c r="U300" s="274" t="s">
        <v>1967</v>
      </c>
      <c r="Z300" s="274" t="s">
        <v>2666</v>
      </c>
      <c r="AA300" s="274" t="s">
        <v>2666</v>
      </c>
      <c r="AB300" s="274" t="s">
        <v>2666</v>
      </c>
      <c r="AE300" s="279">
        <v>37846</v>
      </c>
      <c r="AF300" s="275">
        <v>50</v>
      </c>
      <c r="AG300" s="275">
        <v>0</v>
      </c>
      <c r="AI300" s="274" t="s">
        <v>2716</v>
      </c>
      <c r="AJ300" s="274" t="s">
        <v>2664</v>
      </c>
      <c r="AK300" s="274" t="s">
        <v>8</v>
      </c>
      <c r="AL300" s="274">
        <v>0</v>
      </c>
      <c r="AM300" s="275">
        <v>0</v>
      </c>
      <c r="AO300" s="274" t="s">
        <v>1412</v>
      </c>
      <c r="AP300" s="274" t="s">
        <v>1968</v>
      </c>
      <c r="AQ300" s="275">
        <v>0</v>
      </c>
      <c r="AR300" s="275">
        <v>0</v>
      </c>
      <c r="AS300" s="274" t="s">
        <v>1968</v>
      </c>
      <c r="AW300" s="277">
        <v>0</v>
      </c>
      <c r="AZ300" s="274" t="s">
        <v>2668</v>
      </c>
      <c r="BA300" s="274" t="s">
        <v>2669</v>
      </c>
      <c r="BD300" s="274" t="s">
        <v>2728</v>
      </c>
      <c r="BE300" s="274" t="s">
        <v>2700</v>
      </c>
      <c r="BF300" s="274" t="s">
        <v>2763</v>
      </c>
      <c r="BG300" s="274" t="s">
        <v>2694</v>
      </c>
      <c r="BH300" s="274" t="s">
        <v>1968</v>
      </c>
      <c r="BL300" s="277">
        <v>0</v>
      </c>
      <c r="BQ300" s="274" t="s">
        <v>2666</v>
      </c>
      <c r="BR300" s="274" t="s">
        <v>2666</v>
      </c>
      <c r="BW300" s="274">
        <v>21257</v>
      </c>
      <c r="BX300" s="274" t="s">
        <v>3265</v>
      </c>
      <c r="BY300" s="274" t="s">
        <v>1968</v>
      </c>
      <c r="CA300" s="274">
        <v>0</v>
      </c>
      <c r="CC300" s="274" t="s">
        <v>1968</v>
      </c>
      <c r="CE300" s="274" t="s">
        <v>1968</v>
      </c>
      <c r="CF300" s="274" t="s">
        <v>2749</v>
      </c>
      <c r="CG300" s="274" t="s">
        <v>1968</v>
      </c>
      <c r="CI300" s="274" t="s">
        <v>1968</v>
      </c>
      <c r="CN300" s="274">
        <v>1</v>
      </c>
      <c r="CO300" s="274" t="s">
        <v>1968</v>
      </c>
      <c r="CT300" s="275">
        <v>0</v>
      </c>
      <c r="CU300" s="274" t="s">
        <v>1968</v>
      </c>
      <c r="CV300" s="275">
        <v>0</v>
      </c>
      <c r="CY300" s="274" t="s">
        <v>2662</v>
      </c>
      <c r="CZ300" s="274">
        <v>635007</v>
      </c>
      <c r="DA300" s="274">
        <v>6191336</v>
      </c>
      <c r="DB300" s="274" t="s">
        <v>2666</v>
      </c>
      <c r="DC300" s="275">
        <v>20</v>
      </c>
      <c r="DG300" s="274">
        <v>0</v>
      </c>
      <c r="DI300" s="274">
        <v>0</v>
      </c>
      <c r="DJ300" s="274" t="s">
        <v>2664</v>
      </c>
      <c r="DK300" s="279">
        <v>37846</v>
      </c>
      <c r="DL300" s="279">
        <v>41333</v>
      </c>
      <c r="DN300" s="274" t="s">
        <v>2029</v>
      </c>
      <c r="DO300" s="274" t="s">
        <v>2689</v>
      </c>
      <c r="DR300" s="278">
        <v>0</v>
      </c>
    </row>
    <row r="301" spans="1:122" x14ac:dyDescent="0.25">
      <c r="A301" s="283">
        <v>11793</v>
      </c>
      <c r="B301" s="274">
        <v>12397</v>
      </c>
      <c r="C301" s="274" t="s">
        <v>1393</v>
      </c>
      <c r="D301" s="279">
        <v>18264</v>
      </c>
      <c r="E301" s="274" t="s">
        <v>2662</v>
      </c>
      <c r="F301" s="274" t="s">
        <v>2663</v>
      </c>
      <c r="G301" s="274">
        <v>50679</v>
      </c>
      <c r="H301" s="274">
        <v>11793</v>
      </c>
      <c r="I301" s="274">
        <v>0</v>
      </c>
      <c r="J301" s="274" t="s">
        <v>2074</v>
      </c>
      <c r="K301" s="275">
        <v>0</v>
      </c>
      <c r="L301" s="274">
        <v>8235</v>
      </c>
      <c r="M301" s="274" t="s">
        <v>1452</v>
      </c>
      <c r="N301" s="275">
        <v>0</v>
      </c>
      <c r="R301" s="274" t="s">
        <v>2664</v>
      </c>
      <c r="T301" s="274" t="s">
        <v>2757</v>
      </c>
      <c r="U301" s="274" t="s">
        <v>1973</v>
      </c>
      <c r="Z301" s="274" t="s">
        <v>2666</v>
      </c>
      <c r="AA301" s="274" t="s">
        <v>2666</v>
      </c>
      <c r="AB301" s="274" t="s">
        <v>2666</v>
      </c>
      <c r="AE301" s="279">
        <v>37846</v>
      </c>
      <c r="AF301" s="275">
        <v>37</v>
      </c>
      <c r="AG301" s="275">
        <v>0</v>
      </c>
      <c r="AI301" s="274" t="s">
        <v>2716</v>
      </c>
      <c r="AJ301" s="274" t="s">
        <v>2664</v>
      </c>
      <c r="AK301" s="274" t="s">
        <v>8</v>
      </c>
      <c r="AL301" s="274">
        <v>0</v>
      </c>
      <c r="AM301" s="275">
        <v>0</v>
      </c>
      <c r="AO301" s="274" t="s">
        <v>1392</v>
      </c>
      <c r="AQ301" s="275">
        <v>0</v>
      </c>
      <c r="AR301" s="275">
        <v>0</v>
      </c>
      <c r="AW301" s="277">
        <v>0</v>
      </c>
      <c r="AZ301" s="274" t="s">
        <v>2668</v>
      </c>
      <c r="BA301" s="274" t="s">
        <v>2669</v>
      </c>
      <c r="BD301" s="274" t="s">
        <v>2692</v>
      </c>
      <c r="BE301" s="274" t="s">
        <v>2693</v>
      </c>
      <c r="BF301" s="274" t="s">
        <v>2763</v>
      </c>
      <c r="BG301" s="274" t="s">
        <v>2694</v>
      </c>
      <c r="BL301" s="277">
        <v>0</v>
      </c>
      <c r="BQ301" s="274" t="s">
        <v>2666</v>
      </c>
      <c r="BR301" s="274" t="s">
        <v>2666</v>
      </c>
      <c r="BW301" s="274">
        <v>33947</v>
      </c>
      <c r="BX301" s="274" t="s">
        <v>2984</v>
      </c>
      <c r="CA301" s="274">
        <v>0</v>
      </c>
      <c r="CF301" s="274" t="s">
        <v>2706</v>
      </c>
      <c r="CN301" s="274">
        <v>1</v>
      </c>
      <c r="CT301" s="275">
        <v>0</v>
      </c>
      <c r="CV301" s="275">
        <v>0</v>
      </c>
      <c r="CW301" s="274" t="s">
        <v>2664</v>
      </c>
      <c r="CY301" s="274" t="s">
        <v>2662</v>
      </c>
      <c r="CZ301" s="274">
        <v>636781</v>
      </c>
      <c r="DA301" s="274">
        <v>6190183</v>
      </c>
      <c r="DC301" s="275">
        <v>0</v>
      </c>
      <c r="DG301" s="274">
        <v>0</v>
      </c>
      <c r="DI301" s="274">
        <v>0</v>
      </c>
      <c r="DJ301" s="274" t="s">
        <v>2664</v>
      </c>
      <c r="DK301" s="279">
        <v>37846</v>
      </c>
      <c r="DL301" s="279">
        <v>39577</v>
      </c>
      <c r="DN301" s="274" t="s">
        <v>2029</v>
      </c>
      <c r="DO301" s="274" t="s">
        <v>2678</v>
      </c>
      <c r="DR301" s="278">
        <v>0</v>
      </c>
    </row>
    <row r="302" spans="1:122" x14ac:dyDescent="0.25">
      <c r="A302" s="283">
        <v>19063</v>
      </c>
      <c r="B302" s="274">
        <v>12399</v>
      </c>
      <c r="C302" s="274" t="s">
        <v>1395</v>
      </c>
      <c r="D302" s="279">
        <v>23743</v>
      </c>
      <c r="E302" s="274" t="s">
        <v>2662</v>
      </c>
      <c r="F302" s="274" t="s">
        <v>2663</v>
      </c>
      <c r="G302" s="274">
        <v>50681</v>
      </c>
      <c r="H302" s="274">
        <v>19063</v>
      </c>
      <c r="I302" s="274">
        <v>0</v>
      </c>
      <c r="J302" s="274" t="s">
        <v>2074</v>
      </c>
      <c r="K302" s="275">
        <v>0</v>
      </c>
      <c r="L302" s="274">
        <v>8235</v>
      </c>
      <c r="M302" s="274" t="s">
        <v>1452</v>
      </c>
      <c r="N302" s="275">
        <v>120</v>
      </c>
      <c r="P302" s="274" t="s">
        <v>1969</v>
      </c>
      <c r="R302" s="274" t="s">
        <v>2664</v>
      </c>
      <c r="T302" s="274" t="s">
        <v>2665</v>
      </c>
      <c r="U302" s="274" t="s">
        <v>1967</v>
      </c>
      <c r="Z302" s="274" t="s">
        <v>2666</v>
      </c>
      <c r="AA302" s="274" t="s">
        <v>2666</v>
      </c>
      <c r="AB302" s="274" t="s">
        <v>2666</v>
      </c>
      <c r="AE302" s="279">
        <v>37846</v>
      </c>
      <c r="AF302" s="275">
        <v>125</v>
      </c>
      <c r="AG302" s="275">
        <v>0</v>
      </c>
      <c r="AI302" s="274" t="s">
        <v>2716</v>
      </c>
      <c r="AJ302" s="274" t="s">
        <v>2717</v>
      </c>
      <c r="AK302" s="274" t="s">
        <v>2718</v>
      </c>
      <c r="AL302" s="274">
        <v>0</v>
      </c>
      <c r="AM302" s="275">
        <v>2350</v>
      </c>
      <c r="AO302" s="274" t="s">
        <v>1535</v>
      </c>
      <c r="AP302" s="274" t="s">
        <v>1968</v>
      </c>
      <c r="AQ302" s="275">
        <v>0</v>
      </c>
      <c r="AR302" s="275">
        <v>0</v>
      </c>
      <c r="AS302" s="274" t="s">
        <v>1968</v>
      </c>
      <c r="AW302" s="277">
        <v>0</v>
      </c>
      <c r="AZ302" s="274" t="s">
        <v>2668</v>
      </c>
      <c r="BA302" s="274" t="s">
        <v>2669</v>
      </c>
      <c r="BD302" s="274" t="s">
        <v>2728</v>
      </c>
      <c r="BE302" s="274" t="s">
        <v>2807</v>
      </c>
      <c r="BF302" s="274" t="s">
        <v>2763</v>
      </c>
      <c r="BG302" s="274" t="s">
        <v>2694</v>
      </c>
      <c r="BH302" s="274" t="s">
        <v>1968</v>
      </c>
      <c r="BL302" s="277">
        <v>0</v>
      </c>
      <c r="BQ302" s="274" t="s">
        <v>2666</v>
      </c>
      <c r="BR302" s="274" t="s">
        <v>2666</v>
      </c>
      <c r="BW302" s="274">
        <v>5509</v>
      </c>
      <c r="BX302" s="274" t="s">
        <v>3497</v>
      </c>
      <c r="BY302" s="274" t="s">
        <v>1968</v>
      </c>
      <c r="CA302" s="274">
        <v>0</v>
      </c>
      <c r="CC302" s="274" t="s">
        <v>1968</v>
      </c>
      <c r="CE302" s="274" t="s">
        <v>1968</v>
      </c>
      <c r="CF302" s="274" t="s">
        <v>2739</v>
      </c>
      <c r="CG302" s="274" t="s">
        <v>1968</v>
      </c>
      <c r="CI302" s="274" t="s">
        <v>1968</v>
      </c>
      <c r="CN302" s="274">
        <v>3</v>
      </c>
      <c r="CO302" s="274" t="s">
        <v>1968</v>
      </c>
      <c r="CP302" s="274" t="s">
        <v>2836</v>
      </c>
      <c r="CT302" s="275">
        <v>0</v>
      </c>
      <c r="CU302" s="274" t="s">
        <v>1968</v>
      </c>
      <c r="CV302" s="275">
        <v>0</v>
      </c>
      <c r="CY302" s="274" t="s">
        <v>2662</v>
      </c>
      <c r="CZ302" s="274">
        <v>636269</v>
      </c>
      <c r="DA302" s="274">
        <v>6190509</v>
      </c>
      <c r="DB302" s="274" t="s">
        <v>2666</v>
      </c>
      <c r="DC302" s="275">
        <v>55</v>
      </c>
      <c r="DG302" s="274">
        <v>0</v>
      </c>
      <c r="DH302" s="274" t="s">
        <v>3498</v>
      </c>
      <c r="DI302" s="274">
        <v>0</v>
      </c>
      <c r="DJ302" s="274" t="s">
        <v>2677</v>
      </c>
      <c r="DK302" s="279">
        <v>37846</v>
      </c>
      <c r="DL302" s="279">
        <v>40547</v>
      </c>
      <c r="DN302" s="274" t="s">
        <v>2029</v>
      </c>
      <c r="DO302" s="274" t="s">
        <v>2689</v>
      </c>
      <c r="DR302" s="278">
        <v>0</v>
      </c>
    </row>
    <row r="303" spans="1:122" x14ac:dyDescent="0.25">
      <c r="A303" s="283">
        <v>11807</v>
      </c>
      <c r="B303" s="274">
        <v>12404</v>
      </c>
      <c r="C303" s="274" t="s">
        <v>1409</v>
      </c>
      <c r="D303" s="279">
        <v>18264</v>
      </c>
      <c r="E303" s="274" t="s">
        <v>3003</v>
      </c>
      <c r="F303" s="274" t="s">
        <v>2663</v>
      </c>
      <c r="G303" s="274">
        <v>50690</v>
      </c>
      <c r="H303" s="274">
        <v>11807</v>
      </c>
      <c r="I303" s="274">
        <v>0</v>
      </c>
      <c r="J303" s="274" t="s">
        <v>2074</v>
      </c>
      <c r="K303" s="275">
        <v>0</v>
      </c>
      <c r="L303" s="274">
        <v>8241</v>
      </c>
      <c r="M303" s="274" t="s">
        <v>3499</v>
      </c>
      <c r="N303" s="275">
        <v>0</v>
      </c>
      <c r="R303" s="274" t="s">
        <v>2664</v>
      </c>
      <c r="T303" s="274" t="s">
        <v>2762</v>
      </c>
      <c r="U303" s="274" t="s">
        <v>1409</v>
      </c>
      <c r="Z303" s="274" t="s">
        <v>2666</v>
      </c>
      <c r="AA303" s="274" t="s">
        <v>2666</v>
      </c>
      <c r="AB303" s="274" t="s">
        <v>2666</v>
      </c>
      <c r="AE303" s="279">
        <v>37846</v>
      </c>
      <c r="AF303" s="275">
        <v>81</v>
      </c>
      <c r="AG303" s="275">
        <v>0</v>
      </c>
      <c r="AI303" s="274" t="s">
        <v>2716</v>
      </c>
      <c r="AJ303" s="274" t="s">
        <v>2664</v>
      </c>
      <c r="AK303" s="274" t="s">
        <v>8</v>
      </c>
      <c r="AL303" s="274">
        <v>0</v>
      </c>
      <c r="AM303" s="275">
        <v>0</v>
      </c>
      <c r="AQ303" s="275">
        <v>0</v>
      </c>
      <c r="AR303" s="275">
        <v>0</v>
      </c>
      <c r="AW303" s="277">
        <v>0</v>
      </c>
      <c r="AZ303" s="274" t="s">
        <v>2668</v>
      </c>
      <c r="BA303" s="274" t="s">
        <v>2669</v>
      </c>
      <c r="BD303" s="274" t="s">
        <v>2728</v>
      </c>
      <c r="BE303" s="274" t="s">
        <v>2685</v>
      </c>
      <c r="BF303" s="274" t="s">
        <v>2763</v>
      </c>
      <c r="BG303" s="274" t="s">
        <v>2694</v>
      </c>
      <c r="BL303" s="277">
        <v>0</v>
      </c>
      <c r="BQ303" s="274" t="s">
        <v>2666</v>
      </c>
      <c r="BR303" s="274" t="s">
        <v>2754</v>
      </c>
      <c r="BW303" s="274">
        <v>46622</v>
      </c>
      <c r="BX303" s="274" t="s">
        <v>3500</v>
      </c>
      <c r="CA303" s="274">
        <v>0</v>
      </c>
      <c r="CF303" s="274" t="s">
        <v>2739</v>
      </c>
      <c r="CN303" s="274">
        <v>1</v>
      </c>
      <c r="CT303" s="275">
        <v>0</v>
      </c>
      <c r="CV303" s="275">
        <v>0</v>
      </c>
      <c r="CW303" s="274" t="s">
        <v>2664</v>
      </c>
      <c r="CY303" s="274" t="s">
        <v>3003</v>
      </c>
      <c r="CZ303" s="274">
        <v>634764</v>
      </c>
      <c r="DA303" s="274">
        <v>6192460</v>
      </c>
      <c r="DC303" s="275">
        <v>40</v>
      </c>
      <c r="DG303" s="274">
        <v>0</v>
      </c>
      <c r="DI303" s="274">
        <v>0</v>
      </c>
      <c r="DJ303" s="274" t="s">
        <v>2762</v>
      </c>
      <c r="DK303" s="279">
        <v>37846</v>
      </c>
      <c r="DL303" s="279">
        <v>39577</v>
      </c>
      <c r="DN303" s="274" t="s">
        <v>2029</v>
      </c>
      <c r="DO303" s="274" t="s">
        <v>2678</v>
      </c>
      <c r="DR303" s="278">
        <v>0</v>
      </c>
    </row>
    <row r="304" spans="1:122" x14ac:dyDescent="0.25">
      <c r="A304" s="283">
        <v>39098</v>
      </c>
      <c r="B304" s="274">
        <v>12409</v>
      </c>
      <c r="C304" s="274" t="s">
        <v>1393</v>
      </c>
      <c r="D304" s="279">
        <v>28491</v>
      </c>
      <c r="E304" s="274" t="s">
        <v>2662</v>
      </c>
      <c r="F304" s="274" t="s">
        <v>2663</v>
      </c>
      <c r="G304" s="274">
        <v>50632</v>
      </c>
      <c r="H304" s="274">
        <v>39098</v>
      </c>
      <c r="I304" s="274">
        <v>0</v>
      </c>
      <c r="J304" s="274" t="s">
        <v>2074</v>
      </c>
      <c r="K304" s="275">
        <v>0</v>
      </c>
      <c r="L304" s="274">
        <v>8175</v>
      </c>
      <c r="M304" s="274" t="s">
        <v>1619</v>
      </c>
      <c r="N304" s="275">
        <v>50</v>
      </c>
      <c r="R304" s="274" t="s">
        <v>2664</v>
      </c>
      <c r="T304" s="274" t="s">
        <v>2664</v>
      </c>
      <c r="U304" s="274" t="s">
        <v>2715</v>
      </c>
      <c r="Z304" s="274" t="s">
        <v>2666</v>
      </c>
      <c r="AA304" s="274" t="s">
        <v>2666</v>
      </c>
      <c r="AB304" s="274" t="s">
        <v>2666</v>
      </c>
      <c r="AE304" s="279">
        <v>37846</v>
      </c>
      <c r="AF304" s="275">
        <v>135</v>
      </c>
      <c r="AG304" s="275">
        <v>0</v>
      </c>
      <c r="AI304" s="274" t="s">
        <v>2716</v>
      </c>
      <c r="AJ304" s="274" t="s">
        <v>2717</v>
      </c>
      <c r="AK304" s="274" t="s">
        <v>2718</v>
      </c>
      <c r="AL304" s="274">
        <v>0</v>
      </c>
      <c r="AM304" s="275">
        <v>0</v>
      </c>
      <c r="AO304" s="274" t="s">
        <v>1620</v>
      </c>
      <c r="AQ304" s="275">
        <v>0</v>
      </c>
      <c r="AR304" s="275">
        <v>0</v>
      </c>
      <c r="AW304" s="277">
        <v>0</v>
      </c>
      <c r="AZ304" s="274" t="s">
        <v>2668</v>
      </c>
      <c r="BA304" s="274" t="s">
        <v>2669</v>
      </c>
      <c r="BC304" s="274" t="s">
        <v>3501</v>
      </c>
      <c r="BD304" s="274" t="s">
        <v>2670</v>
      </c>
      <c r="BE304" s="274" t="s">
        <v>2740</v>
      </c>
      <c r="BF304" s="274" t="s">
        <v>2720</v>
      </c>
      <c r="BG304" s="274" t="s">
        <v>2694</v>
      </c>
      <c r="BL304" s="277">
        <v>0</v>
      </c>
      <c r="BM304" s="274" t="s">
        <v>2704</v>
      </c>
      <c r="BQ304" s="274" t="s">
        <v>2666</v>
      </c>
      <c r="BR304" s="274" t="s">
        <v>2666</v>
      </c>
      <c r="BW304" s="274">
        <v>7632</v>
      </c>
      <c r="BX304" s="274" t="s">
        <v>3502</v>
      </c>
      <c r="CA304" s="274">
        <v>0</v>
      </c>
      <c r="CF304" s="274" t="s">
        <v>2706</v>
      </c>
      <c r="CN304" s="274">
        <v>1</v>
      </c>
      <c r="CP304" s="274" t="s">
        <v>2675</v>
      </c>
      <c r="CT304" s="275">
        <v>0</v>
      </c>
      <c r="CV304" s="275">
        <v>0</v>
      </c>
      <c r="CW304" s="274" t="s">
        <v>2664</v>
      </c>
      <c r="CY304" s="274" t="s">
        <v>2662</v>
      </c>
      <c r="CZ304" s="274">
        <v>663586</v>
      </c>
      <c r="DA304" s="274">
        <v>6178147</v>
      </c>
      <c r="DC304" s="275">
        <v>0</v>
      </c>
      <c r="DG304" s="274">
        <v>0</v>
      </c>
      <c r="DI304" s="274">
        <v>0</v>
      </c>
      <c r="DJ304" s="274" t="s">
        <v>2664</v>
      </c>
      <c r="DK304" s="279">
        <v>37846</v>
      </c>
      <c r="DL304" s="279">
        <v>39577</v>
      </c>
      <c r="DN304" s="274" t="s">
        <v>2029</v>
      </c>
      <c r="DO304" s="274" t="s">
        <v>2678</v>
      </c>
      <c r="DP304" s="274" t="s">
        <v>2679</v>
      </c>
      <c r="DQ304" s="274" t="s">
        <v>2680</v>
      </c>
      <c r="DR304" s="278">
        <v>5</v>
      </c>
    </row>
    <row r="305" spans="1:122" x14ac:dyDescent="0.25">
      <c r="A305" s="283">
        <v>1306</v>
      </c>
      <c r="B305" s="274">
        <v>12522</v>
      </c>
      <c r="C305" s="274" t="s">
        <v>1393</v>
      </c>
      <c r="D305" s="279">
        <v>5480</v>
      </c>
      <c r="E305" s="274" t="s">
        <v>2792</v>
      </c>
      <c r="F305" s="274" t="s">
        <v>2663</v>
      </c>
      <c r="G305" s="274">
        <v>50639</v>
      </c>
      <c r="H305" s="274">
        <v>1306</v>
      </c>
      <c r="I305" s="274">
        <v>0</v>
      </c>
      <c r="J305" s="274" t="s">
        <v>2074</v>
      </c>
      <c r="K305" s="275">
        <v>0</v>
      </c>
      <c r="L305" s="274">
        <v>8188</v>
      </c>
      <c r="M305" s="274" t="s">
        <v>1404</v>
      </c>
      <c r="N305" s="275">
        <v>0</v>
      </c>
      <c r="P305" s="274" t="s">
        <v>1969</v>
      </c>
      <c r="R305" s="274" t="s">
        <v>2664</v>
      </c>
      <c r="T305" s="274" t="s">
        <v>2757</v>
      </c>
      <c r="U305" s="274" t="s">
        <v>1973</v>
      </c>
      <c r="Z305" s="274" t="s">
        <v>2666</v>
      </c>
      <c r="AA305" s="274" t="s">
        <v>2666</v>
      </c>
      <c r="AB305" s="274" t="s">
        <v>2666</v>
      </c>
      <c r="AE305" s="279">
        <v>37846</v>
      </c>
      <c r="AF305" s="275">
        <v>60</v>
      </c>
      <c r="AG305" s="275">
        <v>0</v>
      </c>
      <c r="AI305" s="274" t="s">
        <v>2716</v>
      </c>
      <c r="AJ305" s="274" t="s">
        <v>2664</v>
      </c>
      <c r="AK305" s="274" t="s">
        <v>8</v>
      </c>
      <c r="AL305" s="274">
        <v>0</v>
      </c>
      <c r="AM305" s="275">
        <v>0</v>
      </c>
      <c r="AP305" s="274" t="s">
        <v>1968</v>
      </c>
      <c r="AQ305" s="275">
        <v>0</v>
      </c>
      <c r="AR305" s="275">
        <v>0</v>
      </c>
      <c r="AS305" s="274" t="s">
        <v>1968</v>
      </c>
      <c r="AW305" s="277">
        <v>0</v>
      </c>
      <c r="AZ305" s="274" t="s">
        <v>2668</v>
      </c>
      <c r="BA305" s="274" t="s">
        <v>2669</v>
      </c>
      <c r="BD305" s="274" t="s">
        <v>2736</v>
      </c>
      <c r="BE305" s="274" t="s">
        <v>2700</v>
      </c>
      <c r="BF305" s="274" t="s">
        <v>2672</v>
      </c>
      <c r="BH305" s="274" t="s">
        <v>1968</v>
      </c>
      <c r="BL305" s="277">
        <v>0</v>
      </c>
      <c r="BQ305" s="274" t="s">
        <v>2666</v>
      </c>
      <c r="BR305" s="274" t="s">
        <v>2666</v>
      </c>
      <c r="BW305" s="274">
        <v>16669</v>
      </c>
      <c r="BX305" s="274" t="s">
        <v>3503</v>
      </c>
      <c r="BY305" s="274" t="s">
        <v>1968</v>
      </c>
      <c r="CA305" s="274">
        <v>0</v>
      </c>
      <c r="CC305" s="274" t="s">
        <v>1968</v>
      </c>
      <c r="CE305" s="274" t="s">
        <v>1968</v>
      </c>
      <c r="CF305" s="274" t="s">
        <v>2739</v>
      </c>
      <c r="CG305" s="274" t="s">
        <v>1968</v>
      </c>
      <c r="CI305" s="274" t="s">
        <v>1968</v>
      </c>
      <c r="CN305" s="274">
        <v>1</v>
      </c>
      <c r="CO305" s="274" t="s">
        <v>1968</v>
      </c>
      <c r="CT305" s="275">
        <v>0</v>
      </c>
      <c r="CU305" s="274" t="s">
        <v>1968</v>
      </c>
      <c r="CV305" s="275">
        <v>0</v>
      </c>
      <c r="CY305" s="274" t="s">
        <v>2792</v>
      </c>
      <c r="CZ305" s="274">
        <v>675574</v>
      </c>
      <c r="DA305" s="274">
        <v>6182110</v>
      </c>
      <c r="DB305" s="274" t="s">
        <v>2666</v>
      </c>
      <c r="DC305" s="275">
        <v>0</v>
      </c>
      <c r="DG305" s="274">
        <v>0</v>
      </c>
      <c r="DI305" s="274">
        <v>0</v>
      </c>
      <c r="DJ305" s="274" t="s">
        <v>2664</v>
      </c>
      <c r="DK305" s="279">
        <v>37846</v>
      </c>
      <c r="DL305" s="279">
        <v>40549</v>
      </c>
      <c r="DN305" s="274" t="s">
        <v>2029</v>
      </c>
      <c r="DO305" s="274" t="s">
        <v>2689</v>
      </c>
      <c r="DR305" s="278">
        <v>0</v>
      </c>
    </row>
    <row r="306" spans="1:122" x14ac:dyDescent="0.25">
      <c r="A306" s="283">
        <v>27226</v>
      </c>
      <c r="B306" s="274">
        <v>12524</v>
      </c>
      <c r="C306" s="274" t="s">
        <v>1393</v>
      </c>
      <c r="D306" s="279">
        <v>26604</v>
      </c>
      <c r="E306" s="274" t="s">
        <v>2792</v>
      </c>
      <c r="F306" s="274" t="s">
        <v>2663</v>
      </c>
      <c r="G306" s="274">
        <v>50642</v>
      </c>
      <c r="H306" s="274">
        <v>27226</v>
      </c>
      <c r="I306" s="274">
        <v>0</v>
      </c>
      <c r="J306" s="274" t="s">
        <v>1966</v>
      </c>
      <c r="K306" s="275">
        <v>0</v>
      </c>
      <c r="L306" s="274">
        <v>8188</v>
      </c>
      <c r="M306" s="274" t="s">
        <v>1404</v>
      </c>
      <c r="N306" s="275">
        <v>120</v>
      </c>
      <c r="R306" s="274" t="s">
        <v>2664</v>
      </c>
      <c r="T306" s="274" t="s">
        <v>2665</v>
      </c>
      <c r="U306" s="274" t="s">
        <v>1967</v>
      </c>
      <c r="Z306" s="274" t="s">
        <v>2666</v>
      </c>
      <c r="AA306" s="274" t="s">
        <v>2666</v>
      </c>
      <c r="AB306" s="274" t="s">
        <v>2666</v>
      </c>
      <c r="AE306" s="279">
        <v>37846</v>
      </c>
      <c r="AF306" s="275">
        <v>300</v>
      </c>
      <c r="AG306" s="275">
        <v>0</v>
      </c>
      <c r="AI306" s="274" t="s">
        <v>2716</v>
      </c>
      <c r="AJ306" s="274" t="s">
        <v>2717</v>
      </c>
      <c r="AK306" s="274" t="s">
        <v>2718</v>
      </c>
      <c r="AL306" s="274">
        <v>0</v>
      </c>
      <c r="AM306" s="275">
        <v>0</v>
      </c>
      <c r="AO306" s="274" t="s">
        <v>1392</v>
      </c>
      <c r="AQ306" s="275">
        <v>0</v>
      </c>
      <c r="AR306" s="275">
        <v>0</v>
      </c>
      <c r="AW306" s="277">
        <v>0</v>
      </c>
      <c r="AZ306" s="274" t="s">
        <v>2668</v>
      </c>
      <c r="BA306" s="274" t="s">
        <v>2669</v>
      </c>
      <c r="BG306" s="274" t="s">
        <v>2694</v>
      </c>
      <c r="BL306" s="277">
        <v>0</v>
      </c>
      <c r="BQ306" s="274" t="s">
        <v>2666</v>
      </c>
      <c r="BR306" s="274" t="s">
        <v>2666</v>
      </c>
      <c r="BW306" s="274">
        <v>33241</v>
      </c>
      <c r="BX306" s="274" t="s">
        <v>3504</v>
      </c>
      <c r="CA306" s="274">
        <v>0</v>
      </c>
      <c r="CF306" s="274" t="s">
        <v>2739</v>
      </c>
      <c r="CN306" s="274">
        <v>4</v>
      </c>
      <c r="CP306" s="274" t="s">
        <v>2675</v>
      </c>
      <c r="CT306" s="275">
        <v>0</v>
      </c>
      <c r="CV306" s="275">
        <v>0</v>
      </c>
      <c r="CW306" s="274" t="s">
        <v>2664</v>
      </c>
      <c r="CY306" s="274" t="s">
        <v>2792</v>
      </c>
      <c r="CZ306" s="274">
        <v>675413</v>
      </c>
      <c r="DA306" s="274">
        <v>6182376</v>
      </c>
      <c r="DC306" s="275">
        <v>0</v>
      </c>
      <c r="DG306" s="274">
        <v>0</v>
      </c>
      <c r="DI306" s="274">
        <v>0</v>
      </c>
      <c r="DJ306" s="274" t="s">
        <v>2664</v>
      </c>
      <c r="DK306" s="279">
        <v>37846</v>
      </c>
      <c r="DL306" s="279">
        <v>39577</v>
      </c>
      <c r="DN306" s="274" t="s">
        <v>2029</v>
      </c>
      <c r="DO306" s="274" t="s">
        <v>2678</v>
      </c>
      <c r="DR306" s="278">
        <v>0</v>
      </c>
    </row>
    <row r="307" spans="1:122" x14ac:dyDescent="0.25">
      <c r="A307" s="283">
        <v>11941</v>
      </c>
      <c r="B307" s="274">
        <v>12526</v>
      </c>
      <c r="C307" s="274" t="s">
        <v>1393</v>
      </c>
      <c r="D307" s="279">
        <v>18264</v>
      </c>
      <c r="E307" s="274" t="s">
        <v>2662</v>
      </c>
      <c r="F307" s="274" t="s">
        <v>2663</v>
      </c>
      <c r="G307" s="274">
        <v>50644</v>
      </c>
      <c r="H307" s="274">
        <v>11941</v>
      </c>
      <c r="I307" s="274">
        <v>0</v>
      </c>
      <c r="J307" s="274" t="s">
        <v>2074</v>
      </c>
      <c r="K307" s="275">
        <v>0.01</v>
      </c>
      <c r="L307" s="274">
        <v>8190</v>
      </c>
      <c r="M307" s="274" t="s">
        <v>1477</v>
      </c>
      <c r="N307" s="275">
        <v>0</v>
      </c>
      <c r="P307" s="274" t="s">
        <v>1969</v>
      </c>
      <c r="R307" s="274" t="s">
        <v>2664</v>
      </c>
      <c r="T307" s="274" t="s">
        <v>2664</v>
      </c>
      <c r="U307" s="274" t="s">
        <v>2715</v>
      </c>
      <c r="Z307" s="274" t="s">
        <v>2666</v>
      </c>
      <c r="AA307" s="274" t="s">
        <v>2666</v>
      </c>
      <c r="AB307" s="274" t="s">
        <v>2666</v>
      </c>
      <c r="AE307" s="279">
        <v>37846</v>
      </c>
      <c r="AF307" s="275">
        <v>0</v>
      </c>
      <c r="AG307" s="275">
        <v>0</v>
      </c>
      <c r="AI307" s="274" t="s">
        <v>2716</v>
      </c>
      <c r="AJ307" s="274" t="s">
        <v>2664</v>
      </c>
      <c r="AK307" s="274" t="s">
        <v>8</v>
      </c>
      <c r="AL307" s="274">
        <v>0</v>
      </c>
      <c r="AM307" s="275">
        <v>0</v>
      </c>
      <c r="AO307" s="274" t="s">
        <v>3505</v>
      </c>
      <c r="AP307" s="274" t="s">
        <v>1968</v>
      </c>
      <c r="AQ307" s="275">
        <v>0</v>
      </c>
      <c r="AR307" s="275">
        <v>0</v>
      </c>
      <c r="AS307" s="274" t="s">
        <v>1968</v>
      </c>
      <c r="AW307" s="277">
        <v>0</v>
      </c>
      <c r="AZ307" s="274" t="s">
        <v>2668</v>
      </c>
      <c r="BA307" s="274" t="s">
        <v>2669</v>
      </c>
      <c r="BD307" s="274" t="s">
        <v>2736</v>
      </c>
      <c r="BE307" s="274" t="s">
        <v>2752</v>
      </c>
      <c r="BF307" s="274" t="s">
        <v>2720</v>
      </c>
      <c r="BG307" s="274" t="s">
        <v>2666</v>
      </c>
      <c r="BH307" s="274" t="s">
        <v>1968</v>
      </c>
      <c r="BL307" s="277">
        <v>0</v>
      </c>
      <c r="BQ307" s="274" t="s">
        <v>2666</v>
      </c>
      <c r="BR307" s="274" t="s">
        <v>2666</v>
      </c>
      <c r="BW307" s="274">
        <v>57371</v>
      </c>
      <c r="BX307" s="274" t="s">
        <v>3506</v>
      </c>
      <c r="BY307" s="274" t="s">
        <v>1968</v>
      </c>
      <c r="CA307" s="274">
        <v>0</v>
      </c>
      <c r="CC307" s="274" t="s">
        <v>1968</v>
      </c>
      <c r="CE307" s="274" t="s">
        <v>1968</v>
      </c>
      <c r="CG307" s="274" t="s">
        <v>1968</v>
      </c>
      <c r="CI307" s="274" t="s">
        <v>1968</v>
      </c>
      <c r="CN307" s="274">
        <v>1</v>
      </c>
      <c r="CO307" s="274" t="s">
        <v>1968</v>
      </c>
      <c r="CP307" s="274" t="s">
        <v>3507</v>
      </c>
      <c r="CQ307" s="274" t="s">
        <v>1968</v>
      </c>
      <c r="CS307" s="274" t="s">
        <v>3508</v>
      </c>
      <c r="CT307" s="275">
        <v>0</v>
      </c>
      <c r="CU307" s="274" t="s">
        <v>1968</v>
      </c>
      <c r="CV307" s="275">
        <v>0</v>
      </c>
      <c r="CY307" s="274" t="s">
        <v>2662</v>
      </c>
      <c r="CZ307" s="274">
        <v>676034</v>
      </c>
      <c r="DA307" s="274">
        <v>6177077</v>
      </c>
      <c r="DB307" s="274" t="s">
        <v>2666</v>
      </c>
      <c r="DC307" s="275">
        <v>0</v>
      </c>
      <c r="DF307" s="274" t="s">
        <v>1968</v>
      </c>
      <c r="DG307" s="274">
        <v>0</v>
      </c>
      <c r="DI307" s="274">
        <v>0</v>
      </c>
      <c r="DJ307" s="274" t="s">
        <v>2664</v>
      </c>
      <c r="DK307" s="279">
        <v>37846</v>
      </c>
      <c r="DL307" s="279">
        <v>40549</v>
      </c>
      <c r="DN307" s="274" t="s">
        <v>2029</v>
      </c>
      <c r="DO307" s="274" t="s">
        <v>2689</v>
      </c>
      <c r="DP307" s="274" t="s">
        <v>2679</v>
      </c>
      <c r="DQ307" s="274" t="s">
        <v>2680</v>
      </c>
      <c r="DR307" s="278">
        <v>10</v>
      </c>
    </row>
    <row r="308" spans="1:122" x14ac:dyDescent="0.25">
      <c r="A308" s="283">
        <v>2267</v>
      </c>
      <c r="B308" s="274">
        <v>12531</v>
      </c>
      <c r="C308" s="274" t="s">
        <v>1393</v>
      </c>
      <c r="D308" s="279">
        <v>15707</v>
      </c>
      <c r="E308" s="274" t="s">
        <v>2662</v>
      </c>
      <c r="F308" s="274" t="s">
        <v>2663</v>
      </c>
      <c r="G308" s="274">
        <v>50653</v>
      </c>
      <c r="H308" s="274">
        <v>2267</v>
      </c>
      <c r="I308" s="274">
        <v>0</v>
      </c>
      <c r="J308" s="274" t="s">
        <v>2074</v>
      </c>
      <c r="K308" s="275">
        <v>0</v>
      </c>
      <c r="L308" s="274">
        <v>8193</v>
      </c>
      <c r="M308" s="274" t="s">
        <v>1430</v>
      </c>
      <c r="N308" s="275">
        <v>0</v>
      </c>
      <c r="P308" s="274" t="s">
        <v>1969</v>
      </c>
      <c r="R308" s="274" t="s">
        <v>2664</v>
      </c>
      <c r="T308" s="274" t="s">
        <v>2757</v>
      </c>
      <c r="U308" s="274" t="s">
        <v>1973</v>
      </c>
      <c r="Z308" s="274" t="s">
        <v>2666</v>
      </c>
      <c r="AA308" s="274" t="s">
        <v>2666</v>
      </c>
      <c r="AB308" s="274" t="s">
        <v>2666</v>
      </c>
      <c r="AE308" s="279">
        <v>37846</v>
      </c>
      <c r="AF308" s="275">
        <v>18</v>
      </c>
      <c r="AG308" s="275">
        <v>0</v>
      </c>
      <c r="AI308" s="274" t="s">
        <v>3509</v>
      </c>
      <c r="AJ308" s="274" t="s">
        <v>2664</v>
      </c>
      <c r="AK308" s="274" t="s">
        <v>8</v>
      </c>
      <c r="AL308" s="274">
        <v>0</v>
      </c>
      <c r="AM308" s="275">
        <v>0</v>
      </c>
      <c r="AO308" s="274" t="s">
        <v>3510</v>
      </c>
      <c r="AP308" s="274" t="s">
        <v>1968</v>
      </c>
      <c r="AQ308" s="275">
        <v>0</v>
      </c>
      <c r="AR308" s="275">
        <v>0</v>
      </c>
      <c r="AS308" s="274" t="s">
        <v>1968</v>
      </c>
      <c r="AW308" s="277">
        <v>0</v>
      </c>
      <c r="AZ308" s="274" t="s">
        <v>2668</v>
      </c>
      <c r="BA308" s="274" t="s">
        <v>2669</v>
      </c>
      <c r="BD308" s="274" t="s">
        <v>2700</v>
      </c>
      <c r="BE308" s="274" t="s">
        <v>2955</v>
      </c>
      <c r="BF308" s="274" t="s">
        <v>2720</v>
      </c>
      <c r="BG308" s="274" t="s">
        <v>2673</v>
      </c>
      <c r="BH308" s="274" t="s">
        <v>1968</v>
      </c>
      <c r="BL308" s="277">
        <v>0</v>
      </c>
      <c r="BQ308" s="274" t="s">
        <v>2666</v>
      </c>
      <c r="BR308" s="274" t="s">
        <v>2666</v>
      </c>
      <c r="BW308" s="274">
        <v>57392</v>
      </c>
      <c r="BX308" s="274" t="s">
        <v>3511</v>
      </c>
      <c r="BY308" s="274" t="s">
        <v>1968</v>
      </c>
      <c r="CA308" s="274">
        <v>0</v>
      </c>
      <c r="CC308" s="274" t="s">
        <v>1968</v>
      </c>
      <c r="CE308" s="274" t="s">
        <v>1968</v>
      </c>
      <c r="CG308" s="274" t="s">
        <v>1968</v>
      </c>
      <c r="CI308" s="274" t="s">
        <v>1968</v>
      </c>
      <c r="CN308" s="274">
        <v>5</v>
      </c>
      <c r="CO308" s="274" t="s">
        <v>1968</v>
      </c>
      <c r="CP308" s="274" t="s">
        <v>3028</v>
      </c>
      <c r="CT308" s="275">
        <v>0</v>
      </c>
      <c r="CU308" s="274" t="s">
        <v>1968</v>
      </c>
      <c r="CV308" s="275">
        <v>0</v>
      </c>
      <c r="CY308" s="274" t="s">
        <v>2662</v>
      </c>
      <c r="CZ308" s="274">
        <v>680969</v>
      </c>
      <c r="DA308" s="274">
        <v>6177903</v>
      </c>
      <c r="DB308" s="274" t="s">
        <v>2666</v>
      </c>
      <c r="DC308" s="275">
        <v>0</v>
      </c>
      <c r="DG308" s="274">
        <v>0</v>
      </c>
      <c r="DH308" s="274" t="s">
        <v>3512</v>
      </c>
      <c r="DI308" s="274">
        <v>0</v>
      </c>
      <c r="DJ308" s="274" t="s">
        <v>2664</v>
      </c>
      <c r="DK308" s="279">
        <v>37846</v>
      </c>
      <c r="DL308" s="279">
        <v>40547</v>
      </c>
      <c r="DN308" s="274" t="s">
        <v>2029</v>
      </c>
      <c r="DO308" s="274" t="s">
        <v>2689</v>
      </c>
      <c r="DR308" s="278">
        <v>0</v>
      </c>
    </row>
    <row r="309" spans="1:122" x14ac:dyDescent="0.25">
      <c r="A309" s="283">
        <v>19067</v>
      </c>
      <c r="B309" s="274">
        <v>12539</v>
      </c>
      <c r="C309" s="274" t="s">
        <v>1395</v>
      </c>
      <c r="D309" s="279">
        <v>23743</v>
      </c>
      <c r="E309" s="274" t="s">
        <v>2662</v>
      </c>
      <c r="F309" s="274" t="s">
        <v>2663</v>
      </c>
      <c r="G309" s="274">
        <v>50600</v>
      </c>
      <c r="H309" s="274">
        <v>19067</v>
      </c>
      <c r="I309" s="274">
        <v>0</v>
      </c>
      <c r="J309" s="274" t="s">
        <v>2074</v>
      </c>
      <c r="K309" s="275">
        <v>0</v>
      </c>
      <c r="L309" s="274">
        <v>8146</v>
      </c>
      <c r="M309" s="274" t="s">
        <v>1521</v>
      </c>
      <c r="N309" s="275">
        <v>0</v>
      </c>
      <c r="P309" s="274" t="s">
        <v>1969</v>
      </c>
      <c r="R309" s="274" t="s">
        <v>2664</v>
      </c>
      <c r="T309" s="274" t="s">
        <v>2665</v>
      </c>
      <c r="U309" s="274" t="s">
        <v>1967</v>
      </c>
      <c r="Z309" s="274" t="s">
        <v>2666</v>
      </c>
      <c r="AA309" s="274" t="s">
        <v>2666</v>
      </c>
      <c r="AB309" s="274" t="s">
        <v>2666</v>
      </c>
      <c r="AE309" s="279">
        <v>37846</v>
      </c>
      <c r="AF309" s="275">
        <v>300</v>
      </c>
      <c r="AG309" s="275">
        <v>0</v>
      </c>
      <c r="AI309" s="274" t="s">
        <v>2667</v>
      </c>
      <c r="AJ309" s="274" t="s">
        <v>2717</v>
      </c>
      <c r="AK309" s="274" t="s">
        <v>2718</v>
      </c>
      <c r="AL309" s="274">
        <v>0</v>
      </c>
      <c r="AM309" s="275">
        <v>0</v>
      </c>
      <c r="AO309" s="274" t="s">
        <v>1536</v>
      </c>
      <c r="AP309" s="274" t="s">
        <v>1968</v>
      </c>
      <c r="AQ309" s="275">
        <v>0</v>
      </c>
      <c r="AR309" s="275">
        <v>0</v>
      </c>
      <c r="AS309" s="274" t="s">
        <v>1968</v>
      </c>
      <c r="AW309" s="277">
        <v>0</v>
      </c>
      <c r="AZ309" s="274" t="s">
        <v>2668</v>
      </c>
      <c r="BA309" s="274" t="s">
        <v>2669</v>
      </c>
      <c r="BD309" s="274" t="s">
        <v>2728</v>
      </c>
      <c r="BE309" s="274" t="s">
        <v>2824</v>
      </c>
      <c r="BF309" s="274" t="s">
        <v>2672</v>
      </c>
      <c r="BG309" s="274" t="s">
        <v>2730</v>
      </c>
      <c r="BH309" s="274" t="s">
        <v>1968</v>
      </c>
      <c r="BL309" s="277">
        <v>0</v>
      </c>
      <c r="BQ309" s="274" t="s">
        <v>2666</v>
      </c>
      <c r="BR309" s="274" t="s">
        <v>2666</v>
      </c>
      <c r="BW309" s="274">
        <v>43897</v>
      </c>
      <c r="BX309" s="274" t="s">
        <v>3513</v>
      </c>
      <c r="BY309" s="274" t="s">
        <v>1968</v>
      </c>
      <c r="CA309" s="274">
        <v>0</v>
      </c>
      <c r="CC309" s="274" t="s">
        <v>1968</v>
      </c>
      <c r="CE309" s="274" t="s">
        <v>1968</v>
      </c>
      <c r="CG309" s="274" t="s">
        <v>1968</v>
      </c>
      <c r="CI309" s="274" t="s">
        <v>1968</v>
      </c>
      <c r="CN309" s="274">
        <v>2</v>
      </c>
      <c r="CO309" s="274" t="s">
        <v>1968</v>
      </c>
      <c r="CP309" s="274" t="s">
        <v>2713</v>
      </c>
      <c r="CT309" s="275">
        <v>0</v>
      </c>
      <c r="CU309" s="274" t="s">
        <v>1968</v>
      </c>
      <c r="CV309" s="275">
        <v>0</v>
      </c>
      <c r="CY309" s="274" t="s">
        <v>2662</v>
      </c>
      <c r="CZ309" s="274">
        <v>635049</v>
      </c>
      <c r="DA309" s="274">
        <v>6184653</v>
      </c>
      <c r="DB309" s="274" t="s">
        <v>2666</v>
      </c>
      <c r="DC309" s="275">
        <v>155</v>
      </c>
      <c r="DG309" s="274">
        <v>0</v>
      </c>
      <c r="DH309" s="274" t="s">
        <v>3514</v>
      </c>
      <c r="DI309" s="274">
        <v>0</v>
      </c>
      <c r="DJ309" s="274" t="s">
        <v>2677</v>
      </c>
      <c r="DK309" s="279">
        <v>37846</v>
      </c>
      <c r="DL309" s="279">
        <v>40548</v>
      </c>
      <c r="DN309" s="274" t="s">
        <v>2029</v>
      </c>
      <c r="DO309" s="274" t="s">
        <v>2689</v>
      </c>
      <c r="DP309" s="274" t="s">
        <v>2679</v>
      </c>
      <c r="DQ309" s="274" t="s">
        <v>2680</v>
      </c>
      <c r="DR309" s="278">
        <v>4</v>
      </c>
    </row>
    <row r="310" spans="1:122" x14ac:dyDescent="0.25">
      <c r="A310" s="283">
        <v>11959</v>
      </c>
      <c r="B310" s="274">
        <v>12540</v>
      </c>
      <c r="C310" s="274" t="s">
        <v>1393</v>
      </c>
      <c r="D310" s="279">
        <v>18264</v>
      </c>
      <c r="E310" s="274" t="s">
        <v>2662</v>
      </c>
      <c r="F310" s="274" t="s">
        <v>2663</v>
      </c>
      <c r="G310" s="274">
        <v>50601</v>
      </c>
      <c r="H310" s="274">
        <v>11959</v>
      </c>
      <c r="I310" s="274">
        <v>0</v>
      </c>
      <c r="J310" s="274" t="s">
        <v>2074</v>
      </c>
      <c r="K310" s="275">
        <v>0</v>
      </c>
      <c r="L310" s="274">
        <v>8148</v>
      </c>
      <c r="M310" s="274" t="s">
        <v>3515</v>
      </c>
      <c r="N310" s="275">
        <v>0</v>
      </c>
      <c r="R310" s="274" t="s">
        <v>2664</v>
      </c>
      <c r="T310" s="274" t="s">
        <v>2665</v>
      </c>
      <c r="U310" s="274" t="s">
        <v>1967</v>
      </c>
      <c r="Z310" s="274" t="s">
        <v>2666</v>
      </c>
      <c r="AA310" s="274" t="s">
        <v>2666</v>
      </c>
      <c r="AB310" s="274" t="s">
        <v>2666</v>
      </c>
      <c r="AE310" s="279">
        <v>37846</v>
      </c>
      <c r="AF310" s="275">
        <v>95</v>
      </c>
      <c r="AG310" s="275">
        <v>0</v>
      </c>
      <c r="AI310" s="274" t="s">
        <v>2716</v>
      </c>
      <c r="AJ310" s="274" t="s">
        <v>2664</v>
      </c>
      <c r="AK310" s="274" t="s">
        <v>8</v>
      </c>
      <c r="AL310" s="274">
        <v>0</v>
      </c>
      <c r="AM310" s="275">
        <v>0</v>
      </c>
      <c r="AO310" s="274" t="s">
        <v>1392</v>
      </c>
      <c r="AQ310" s="275">
        <v>0</v>
      </c>
      <c r="AR310" s="275">
        <v>0</v>
      </c>
      <c r="AW310" s="277">
        <v>0</v>
      </c>
      <c r="AZ310" s="274" t="s">
        <v>2668</v>
      </c>
      <c r="BA310" s="274" t="s">
        <v>2669</v>
      </c>
      <c r="BD310" s="274" t="s">
        <v>2692</v>
      </c>
      <c r="BE310" s="274" t="s">
        <v>3079</v>
      </c>
      <c r="BF310" s="274" t="s">
        <v>2672</v>
      </c>
      <c r="BG310" s="274" t="s">
        <v>2694</v>
      </c>
      <c r="BL310" s="277">
        <v>0</v>
      </c>
      <c r="BQ310" s="274" t="s">
        <v>2666</v>
      </c>
      <c r="BR310" s="274" t="s">
        <v>2666</v>
      </c>
      <c r="BW310" s="274">
        <v>25901</v>
      </c>
      <c r="BX310" s="274" t="s">
        <v>3516</v>
      </c>
      <c r="CA310" s="274">
        <v>0</v>
      </c>
      <c r="CF310" s="274" t="s">
        <v>2739</v>
      </c>
      <c r="CN310" s="274">
        <v>1</v>
      </c>
      <c r="CT310" s="275">
        <v>0</v>
      </c>
      <c r="CV310" s="275">
        <v>0</v>
      </c>
      <c r="CW310" s="274" t="s">
        <v>2664</v>
      </c>
      <c r="CY310" s="274" t="s">
        <v>2662</v>
      </c>
      <c r="CZ310" s="274">
        <v>643335</v>
      </c>
      <c r="DA310" s="274">
        <v>6179990</v>
      </c>
      <c r="DC310" s="275">
        <v>0</v>
      </c>
      <c r="DG310" s="274">
        <v>0</v>
      </c>
      <c r="DI310" s="274">
        <v>0</v>
      </c>
      <c r="DJ310" s="274" t="s">
        <v>2664</v>
      </c>
      <c r="DK310" s="279">
        <v>37846</v>
      </c>
      <c r="DL310" s="279">
        <v>39577</v>
      </c>
      <c r="DN310" s="274" t="s">
        <v>2029</v>
      </c>
      <c r="DO310" s="274" t="s">
        <v>2678</v>
      </c>
      <c r="DR310" s="278">
        <v>0</v>
      </c>
    </row>
    <row r="311" spans="1:122" x14ac:dyDescent="0.25">
      <c r="A311" s="283">
        <v>39104</v>
      </c>
      <c r="B311" s="274">
        <v>12547</v>
      </c>
      <c r="C311" s="274" t="s">
        <v>1393</v>
      </c>
      <c r="D311" s="279">
        <v>28491</v>
      </c>
      <c r="E311" s="274" t="s">
        <v>2662</v>
      </c>
      <c r="F311" s="274" t="s">
        <v>2663</v>
      </c>
      <c r="G311" s="274">
        <v>50617</v>
      </c>
      <c r="H311" s="274">
        <v>39104</v>
      </c>
      <c r="I311" s="274">
        <v>0</v>
      </c>
      <c r="J311" s="274" t="s">
        <v>2074</v>
      </c>
      <c r="K311" s="275">
        <v>0</v>
      </c>
      <c r="L311" s="274">
        <v>8158</v>
      </c>
      <c r="M311" s="274" t="s">
        <v>1609</v>
      </c>
      <c r="N311" s="275">
        <v>170</v>
      </c>
      <c r="R311" s="274" t="s">
        <v>2664</v>
      </c>
      <c r="T311" s="274" t="s">
        <v>2664</v>
      </c>
      <c r="U311" s="274" t="s">
        <v>2715</v>
      </c>
      <c r="Z311" s="274" t="s">
        <v>2666</v>
      </c>
      <c r="AA311" s="274" t="s">
        <v>2666</v>
      </c>
      <c r="AB311" s="274" t="s">
        <v>2666</v>
      </c>
      <c r="AE311" s="279">
        <v>37846</v>
      </c>
      <c r="AF311" s="275">
        <v>360</v>
      </c>
      <c r="AG311" s="275">
        <v>0</v>
      </c>
      <c r="AI311" s="274" t="s">
        <v>2716</v>
      </c>
      <c r="AJ311" s="274" t="s">
        <v>2717</v>
      </c>
      <c r="AK311" s="274" t="s">
        <v>2718</v>
      </c>
      <c r="AL311" s="274">
        <v>0</v>
      </c>
      <c r="AM311" s="275">
        <v>0</v>
      </c>
      <c r="AO311" s="274" t="s">
        <v>1627</v>
      </c>
      <c r="AQ311" s="275">
        <v>0</v>
      </c>
      <c r="AR311" s="275">
        <v>0</v>
      </c>
      <c r="AW311" s="277">
        <v>0</v>
      </c>
      <c r="AZ311" s="274" t="s">
        <v>2668</v>
      </c>
      <c r="BA311" s="274" t="s">
        <v>2669</v>
      </c>
      <c r="BD311" s="274" t="s">
        <v>2692</v>
      </c>
      <c r="BE311" s="274" t="s">
        <v>2955</v>
      </c>
      <c r="BF311" s="274" t="s">
        <v>2672</v>
      </c>
      <c r="BG311" s="274" t="s">
        <v>2694</v>
      </c>
      <c r="BL311" s="277">
        <v>0</v>
      </c>
      <c r="BQ311" s="274" t="s">
        <v>2666</v>
      </c>
      <c r="BR311" s="274" t="s">
        <v>2666</v>
      </c>
      <c r="BW311" s="274">
        <v>49742</v>
      </c>
      <c r="BX311" s="274" t="s">
        <v>3190</v>
      </c>
      <c r="CA311" s="274">
        <v>0</v>
      </c>
      <c r="CN311" s="274">
        <v>1</v>
      </c>
      <c r="CP311" s="274" t="s">
        <v>2696</v>
      </c>
      <c r="CT311" s="275">
        <v>0</v>
      </c>
      <c r="CV311" s="275">
        <v>0</v>
      </c>
      <c r="CW311" s="274" t="s">
        <v>2664</v>
      </c>
      <c r="CY311" s="274" t="s">
        <v>2662</v>
      </c>
      <c r="CZ311" s="274">
        <v>641755</v>
      </c>
      <c r="DA311" s="274">
        <v>6185793</v>
      </c>
      <c r="DC311" s="275">
        <v>0</v>
      </c>
      <c r="DG311" s="274">
        <v>0</v>
      </c>
      <c r="DI311" s="274">
        <v>0</v>
      </c>
      <c r="DJ311" s="274" t="s">
        <v>2664</v>
      </c>
      <c r="DK311" s="279">
        <v>37846</v>
      </c>
      <c r="DL311" s="279">
        <v>39577</v>
      </c>
      <c r="DN311" s="274" t="s">
        <v>2029</v>
      </c>
      <c r="DO311" s="274" t="s">
        <v>2678</v>
      </c>
      <c r="DR311" s="278">
        <v>0</v>
      </c>
    </row>
    <row r="312" spans="1:122" x14ac:dyDescent="0.25">
      <c r="A312" s="283">
        <v>54157</v>
      </c>
      <c r="B312" s="274">
        <v>12551</v>
      </c>
      <c r="C312" s="274" t="s">
        <v>1395</v>
      </c>
      <c r="D312" s="279">
        <v>30971</v>
      </c>
      <c r="E312" s="274" t="s">
        <v>2662</v>
      </c>
      <c r="F312" s="274" t="s">
        <v>2663</v>
      </c>
      <c r="G312" s="274">
        <v>50622</v>
      </c>
      <c r="H312" s="274">
        <v>54157</v>
      </c>
      <c r="I312" s="274">
        <v>0</v>
      </c>
      <c r="J312" s="274" t="s">
        <v>1966</v>
      </c>
      <c r="K312" s="275">
        <v>0</v>
      </c>
      <c r="L312" s="274">
        <v>8159</v>
      </c>
      <c r="M312" s="274" t="s">
        <v>1420</v>
      </c>
      <c r="N312" s="275">
        <v>317</v>
      </c>
      <c r="R312" s="274" t="s">
        <v>2664</v>
      </c>
      <c r="T312" s="274" t="s">
        <v>2665</v>
      </c>
      <c r="U312" s="274" t="s">
        <v>1967</v>
      </c>
      <c r="Z312" s="274" t="s">
        <v>2666</v>
      </c>
      <c r="AA312" s="274" t="s">
        <v>2666</v>
      </c>
      <c r="AB312" s="274" t="s">
        <v>2666</v>
      </c>
      <c r="AE312" s="279">
        <v>37846</v>
      </c>
      <c r="AF312" s="275">
        <v>320</v>
      </c>
      <c r="AG312" s="275">
        <v>0</v>
      </c>
      <c r="AI312" s="274" t="s">
        <v>2667</v>
      </c>
      <c r="AJ312" s="274" t="s">
        <v>2690</v>
      </c>
      <c r="AK312" s="274" t="s">
        <v>2691</v>
      </c>
      <c r="AL312" s="274">
        <v>0</v>
      </c>
      <c r="AM312" s="275">
        <v>0</v>
      </c>
      <c r="AO312" s="274" t="s">
        <v>1655</v>
      </c>
      <c r="AQ312" s="275">
        <v>0</v>
      </c>
      <c r="AR312" s="275">
        <v>0</v>
      </c>
      <c r="AW312" s="277">
        <v>0</v>
      </c>
      <c r="AZ312" s="274" t="s">
        <v>2668</v>
      </c>
      <c r="BA312" s="274" t="s">
        <v>2669</v>
      </c>
      <c r="BD312" s="274" t="s">
        <v>2692</v>
      </c>
      <c r="BE312" s="274" t="s">
        <v>2829</v>
      </c>
      <c r="BF312" s="274" t="s">
        <v>2672</v>
      </c>
      <c r="BG312" s="274" t="s">
        <v>2682</v>
      </c>
      <c r="BL312" s="277">
        <v>0</v>
      </c>
      <c r="BQ312" s="274" t="s">
        <v>2666</v>
      </c>
      <c r="BR312" s="274" t="s">
        <v>2666</v>
      </c>
      <c r="BW312" s="274">
        <v>15379</v>
      </c>
      <c r="BX312" s="274" t="s">
        <v>3517</v>
      </c>
      <c r="CA312" s="274">
        <v>0</v>
      </c>
      <c r="CF312" s="274" t="s">
        <v>2749</v>
      </c>
      <c r="CN312" s="274">
        <v>4</v>
      </c>
      <c r="CP312" s="274" t="s">
        <v>2696</v>
      </c>
      <c r="CT312" s="275">
        <v>0</v>
      </c>
      <c r="CV312" s="275">
        <v>0</v>
      </c>
      <c r="CW312" s="274" t="s">
        <v>2664</v>
      </c>
      <c r="CY312" s="274" t="s">
        <v>2662</v>
      </c>
      <c r="CZ312" s="274">
        <v>643215</v>
      </c>
      <c r="DA312" s="274">
        <v>6185344</v>
      </c>
      <c r="DC312" s="275">
        <v>110</v>
      </c>
      <c r="DG312" s="274">
        <v>0</v>
      </c>
      <c r="DI312" s="274">
        <v>0</v>
      </c>
      <c r="DJ312" s="274" t="s">
        <v>2677</v>
      </c>
      <c r="DK312" s="279">
        <v>37846</v>
      </c>
      <c r="DL312" s="279">
        <v>39577</v>
      </c>
      <c r="DN312" s="274" t="s">
        <v>2029</v>
      </c>
      <c r="DO312" s="274" t="s">
        <v>2678</v>
      </c>
      <c r="DP312" s="274" t="s">
        <v>2733</v>
      </c>
      <c r="DQ312" s="274" t="s">
        <v>2734</v>
      </c>
      <c r="DR312" s="278">
        <v>10</v>
      </c>
    </row>
    <row r="313" spans="1:122" x14ac:dyDescent="0.25">
      <c r="A313" s="283">
        <v>21216</v>
      </c>
      <c r="B313" s="274">
        <v>12554</v>
      </c>
      <c r="C313" s="274" t="s">
        <v>1393</v>
      </c>
      <c r="D313" s="279">
        <v>24838</v>
      </c>
      <c r="E313" s="274" t="s">
        <v>2662</v>
      </c>
      <c r="F313" s="274" t="s">
        <v>2663</v>
      </c>
      <c r="G313" s="274">
        <v>50626</v>
      </c>
      <c r="H313" s="274">
        <v>21216</v>
      </c>
      <c r="I313" s="274">
        <v>0</v>
      </c>
      <c r="J313" s="274" t="s">
        <v>2074</v>
      </c>
      <c r="K313" s="275">
        <v>0</v>
      </c>
      <c r="L313" s="274">
        <v>8167</v>
      </c>
      <c r="M313" s="274" t="s">
        <v>1541</v>
      </c>
      <c r="N313" s="275">
        <v>0</v>
      </c>
      <c r="R313" s="274" t="s">
        <v>2664</v>
      </c>
      <c r="T313" s="274" t="s">
        <v>2665</v>
      </c>
      <c r="U313" s="274" t="s">
        <v>1967</v>
      </c>
      <c r="Z313" s="274" t="s">
        <v>2666</v>
      </c>
      <c r="AA313" s="274" t="s">
        <v>2666</v>
      </c>
      <c r="AB313" s="274" t="s">
        <v>2666</v>
      </c>
      <c r="AE313" s="279">
        <v>37846</v>
      </c>
      <c r="AF313" s="275">
        <v>130</v>
      </c>
      <c r="AG313" s="275">
        <v>0</v>
      </c>
      <c r="AI313" s="274" t="s">
        <v>2716</v>
      </c>
      <c r="AJ313" s="274" t="s">
        <v>2717</v>
      </c>
      <c r="AK313" s="274" t="s">
        <v>2718</v>
      </c>
      <c r="AL313" s="274">
        <v>0</v>
      </c>
      <c r="AM313" s="275">
        <v>0</v>
      </c>
      <c r="AO313" s="274" t="s">
        <v>1392</v>
      </c>
      <c r="AQ313" s="275">
        <v>0</v>
      </c>
      <c r="AR313" s="275">
        <v>0</v>
      </c>
      <c r="AW313" s="277">
        <v>0</v>
      </c>
      <c r="AZ313" s="274" t="s">
        <v>2668</v>
      </c>
      <c r="BA313" s="274" t="s">
        <v>2669</v>
      </c>
      <c r="BD313" s="274" t="s">
        <v>2781</v>
      </c>
      <c r="BE313" s="274" t="s">
        <v>2704</v>
      </c>
      <c r="BF313" s="274" t="s">
        <v>2672</v>
      </c>
      <c r="BG313" s="274" t="s">
        <v>2694</v>
      </c>
      <c r="BL313" s="277">
        <v>0</v>
      </c>
      <c r="BQ313" s="274" t="s">
        <v>2666</v>
      </c>
      <c r="BR313" s="274" t="s">
        <v>2666</v>
      </c>
      <c r="BW313" s="274">
        <v>60470</v>
      </c>
      <c r="BX313" s="274" t="s">
        <v>3518</v>
      </c>
      <c r="CA313" s="274">
        <v>0</v>
      </c>
      <c r="CF313" s="274" t="s">
        <v>2749</v>
      </c>
      <c r="CN313" s="274">
        <v>1</v>
      </c>
      <c r="CT313" s="275">
        <v>0</v>
      </c>
      <c r="CV313" s="275">
        <v>0</v>
      </c>
      <c r="CW313" s="274" t="s">
        <v>2664</v>
      </c>
      <c r="CY313" s="274" t="s">
        <v>2662</v>
      </c>
      <c r="CZ313" s="274">
        <v>654713</v>
      </c>
      <c r="DA313" s="274">
        <v>6179439</v>
      </c>
      <c r="DC313" s="275">
        <v>0</v>
      </c>
      <c r="DG313" s="274">
        <v>0</v>
      </c>
      <c r="DI313" s="274">
        <v>0</v>
      </c>
      <c r="DJ313" s="274" t="s">
        <v>2664</v>
      </c>
      <c r="DK313" s="279">
        <v>37846</v>
      </c>
      <c r="DL313" s="279">
        <v>39577</v>
      </c>
      <c r="DN313" s="274" t="s">
        <v>2029</v>
      </c>
      <c r="DO313" s="274" t="s">
        <v>2678</v>
      </c>
      <c r="DR313" s="278">
        <v>0</v>
      </c>
    </row>
    <row r="314" spans="1:122" x14ac:dyDescent="0.25">
      <c r="A314" s="283">
        <v>94065</v>
      </c>
      <c r="B314" s="274">
        <v>47046</v>
      </c>
      <c r="C314" s="274" t="s">
        <v>1389</v>
      </c>
      <c r="E314" s="274" t="s">
        <v>2843</v>
      </c>
      <c r="F314" s="274" t="s">
        <v>2663</v>
      </c>
      <c r="G314" s="274">
        <v>94943</v>
      </c>
      <c r="H314" s="274">
        <v>94065</v>
      </c>
      <c r="I314" s="274">
        <v>0</v>
      </c>
      <c r="K314" s="275">
        <v>0</v>
      </c>
      <c r="L314" s="274">
        <v>8323</v>
      </c>
      <c r="M314" s="274" t="s">
        <v>1428</v>
      </c>
      <c r="N314" s="275">
        <v>0</v>
      </c>
      <c r="AE314" s="279">
        <v>39752</v>
      </c>
      <c r="AF314" s="275">
        <v>113</v>
      </c>
      <c r="AG314" s="275">
        <v>0</v>
      </c>
      <c r="AL314" s="274">
        <v>0</v>
      </c>
      <c r="AM314" s="275">
        <v>0</v>
      </c>
      <c r="AO314" s="274" t="s">
        <v>3519</v>
      </c>
      <c r="AP314" s="274" t="s">
        <v>1968</v>
      </c>
      <c r="AQ314" s="275">
        <v>0</v>
      </c>
      <c r="AR314" s="275">
        <v>0</v>
      </c>
      <c r="AS314" s="274" t="s">
        <v>1968</v>
      </c>
      <c r="AW314" s="277">
        <v>0</v>
      </c>
      <c r="AZ314" s="274" t="s">
        <v>2668</v>
      </c>
      <c r="BA314" s="274" t="s">
        <v>2669</v>
      </c>
      <c r="BD314" s="274" t="s">
        <v>2781</v>
      </c>
      <c r="BE314" s="274" t="s">
        <v>2824</v>
      </c>
      <c r="BF314" s="274" t="s">
        <v>2774</v>
      </c>
      <c r="BH314" s="274" t="s">
        <v>1969</v>
      </c>
      <c r="BL314" s="277">
        <v>0</v>
      </c>
      <c r="BW314" s="274">
        <v>67045</v>
      </c>
      <c r="BX314" s="274" t="s">
        <v>3520</v>
      </c>
      <c r="BY314" s="274" t="s">
        <v>1968</v>
      </c>
      <c r="CA314" s="274">
        <v>0</v>
      </c>
      <c r="CB314" s="274" t="s">
        <v>3521</v>
      </c>
      <c r="CC314" s="274" t="s">
        <v>1968</v>
      </c>
      <c r="CE314" s="274" t="s">
        <v>1968</v>
      </c>
      <c r="CG314" s="274" t="s">
        <v>1968</v>
      </c>
      <c r="CI314" s="274" t="s">
        <v>1968</v>
      </c>
      <c r="CN314" s="274">
        <v>3</v>
      </c>
      <c r="CO314" s="274" t="s">
        <v>1968</v>
      </c>
      <c r="CS314" s="274" t="s">
        <v>3522</v>
      </c>
      <c r="CT314" s="275">
        <v>0</v>
      </c>
      <c r="CU314" s="274" t="s">
        <v>1968</v>
      </c>
      <c r="CV314" s="275">
        <v>0</v>
      </c>
      <c r="CY314" s="274" t="s">
        <v>2843</v>
      </c>
      <c r="CZ314" s="274">
        <v>652158</v>
      </c>
      <c r="DA314" s="274">
        <v>6204394</v>
      </c>
      <c r="DB314" s="274" t="s">
        <v>2666</v>
      </c>
      <c r="DC314" s="275">
        <v>0</v>
      </c>
      <c r="DD314" s="274" t="s">
        <v>3523</v>
      </c>
      <c r="DE314" s="274" t="s">
        <v>3524</v>
      </c>
      <c r="DG314" s="274">
        <v>37120</v>
      </c>
      <c r="DH314" s="274" t="s">
        <v>3525</v>
      </c>
      <c r="DI314" s="274">
        <v>0</v>
      </c>
      <c r="DJ314" s="274" t="s">
        <v>3083</v>
      </c>
      <c r="DK314" s="279">
        <v>39752</v>
      </c>
      <c r="DL314" s="279">
        <v>41059</v>
      </c>
      <c r="DM314" s="274" t="s">
        <v>3526</v>
      </c>
      <c r="DN314" s="274" t="s">
        <v>2689</v>
      </c>
      <c r="DO314" s="274" t="s">
        <v>2689</v>
      </c>
      <c r="DR314" s="278">
        <v>0</v>
      </c>
    </row>
    <row r="315" spans="1:122" x14ac:dyDescent="0.25">
      <c r="A315" s="283">
        <v>75477</v>
      </c>
      <c r="B315" s="274">
        <v>48417</v>
      </c>
      <c r="C315" s="274" t="s">
        <v>1395</v>
      </c>
      <c r="D315" s="279">
        <v>33490</v>
      </c>
      <c r="E315" s="274" t="s">
        <v>3003</v>
      </c>
      <c r="F315" s="274" t="s">
        <v>2663</v>
      </c>
      <c r="G315" s="274">
        <v>75325</v>
      </c>
      <c r="H315" s="274">
        <v>75477</v>
      </c>
      <c r="I315" s="274">
        <v>0</v>
      </c>
      <c r="J315" s="274" t="s">
        <v>2074</v>
      </c>
      <c r="K315" s="275">
        <v>0</v>
      </c>
      <c r="L315" s="274">
        <v>8238</v>
      </c>
      <c r="M315" s="274" t="s">
        <v>1704</v>
      </c>
      <c r="N315" s="275">
        <v>0</v>
      </c>
      <c r="R315" s="274" t="s">
        <v>2664</v>
      </c>
      <c r="S315" s="279">
        <v>33490</v>
      </c>
      <c r="T315" s="274" t="s">
        <v>2665</v>
      </c>
      <c r="U315" s="274" t="s">
        <v>1967</v>
      </c>
      <c r="AC315" s="274" t="s">
        <v>3527</v>
      </c>
      <c r="AE315" s="279">
        <v>37846</v>
      </c>
      <c r="AF315" s="275">
        <v>123</v>
      </c>
      <c r="AG315" s="275">
        <v>0</v>
      </c>
      <c r="AI315" s="274" t="s">
        <v>2667</v>
      </c>
      <c r="AJ315" s="274" t="s">
        <v>2812</v>
      </c>
      <c r="AK315" s="274" t="s">
        <v>2813</v>
      </c>
      <c r="AL315" s="274">
        <v>0</v>
      </c>
      <c r="AM315" s="275">
        <v>2350</v>
      </c>
      <c r="AP315" s="274" t="s">
        <v>1968</v>
      </c>
      <c r="AQ315" s="275">
        <v>0</v>
      </c>
      <c r="AR315" s="275">
        <v>0</v>
      </c>
      <c r="AS315" s="274" t="s">
        <v>1968</v>
      </c>
      <c r="AW315" s="277">
        <v>0</v>
      </c>
      <c r="AZ315" s="274" t="s">
        <v>2668</v>
      </c>
      <c r="BA315" s="274" t="s">
        <v>2669</v>
      </c>
      <c r="BD315" s="274" t="s">
        <v>2728</v>
      </c>
      <c r="BE315" s="274" t="s">
        <v>3316</v>
      </c>
      <c r="BF315" s="274" t="s">
        <v>2763</v>
      </c>
      <c r="BG315" s="274" t="s">
        <v>3182</v>
      </c>
      <c r="BH315" s="274" t="s">
        <v>1968</v>
      </c>
      <c r="BL315" s="277">
        <v>0</v>
      </c>
      <c r="BN315" s="274" t="s">
        <v>3200</v>
      </c>
      <c r="BW315" s="274">
        <v>60862</v>
      </c>
      <c r="BX315" s="274" t="s">
        <v>3528</v>
      </c>
      <c r="BY315" s="274" t="s">
        <v>1968</v>
      </c>
      <c r="CA315" s="274">
        <v>14686805</v>
      </c>
      <c r="CC315" s="274" t="s">
        <v>1968</v>
      </c>
      <c r="CE315" s="274" t="s">
        <v>1968</v>
      </c>
      <c r="CF315" s="274" t="s">
        <v>2722</v>
      </c>
      <c r="CG315" s="274" t="s">
        <v>1968</v>
      </c>
      <c r="CI315" s="274" t="s">
        <v>1968</v>
      </c>
      <c r="CK315" s="274" t="s">
        <v>2666</v>
      </c>
      <c r="CN315" s="274">
        <v>1</v>
      </c>
      <c r="CO315" s="274" t="s">
        <v>1968</v>
      </c>
      <c r="CP315" s="274" t="s">
        <v>3044</v>
      </c>
      <c r="CT315" s="275">
        <v>0</v>
      </c>
      <c r="CU315" s="274" t="s">
        <v>1968</v>
      </c>
      <c r="CV315" s="275">
        <v>0</v>
      </c>
      <c r="CY315" s="274" t="s">
        <v>3003</v>
      </c>
      <c r="CZ315" s="274">
        <v>630105</v>
      </c>
      <c r="DA315" s="274">
        <v>6192113</v>
      </c>
      <c r="DB315" s="274" t="s">
        <v>2666</v>
      </c>
      <c r="DC315" s="275">
        <v>5</v>
      </c>
      <c r="DG315" s="274">
        <v>0</v>
      </c>
      <c r="DI315" s="274">
        <v>0</v>
      </c>
      <c r="DJ315" s="274" t="s">
        <v>2677</v>
      </c>
      <c r="DK315" s="279">
        <v>37846</v>
      </c>
      <c r="DL315" s="279">
        <v>41305</v>
      </c>
      <c r="DN315" s="274" t="s">
        <v>2029</v>
      </c>
      <c r="DO315" s="274" t="s">
        <v>2689</v>
      </c>
      <c r="DP315" s="274" t="s">
        <v>2733</v>
      </c>
      <c r="DQ315" s="274" t="s">
        <v>2734</v>
      </c>
      <c r="DR315" s="278">
        <v>40</v>
      </c>
    </row>
    <row r="316" spans="1:122" x14ac:dyDescent="0.25">
      <c r="A316" s="283">
        <v>75480</v>
      </c>
      <c r="B316" s="274">
        <v>48419</v>
      </c>
      <c r="C316" s="274" t="s">
        <v>1395</v>
      </c>
      <c r="D316" s="279">
        <v>33477</v>
      </c>
      <c r="E316" s="274" t="s">
        <v>3003</v>
      </c>
      <c r="F316" s="274" t="s">
        <v>2663</v>
      </c>
      <c r="G316" s="274">
        <v>75328</v>
      </c>
      <c r="H316" s="274">
        <v>75480</v>
      </c>
      <c r="I316" s="274">
        <v>0</v>
      </c>
      <c r="J316" s="274" t="s">
        <v>1966</v>
      </c>
      <c r="K316" s="275">
        <v>7</v>
      </c>
      <c r="L316" s="274">
        <v>8239</v>
      </c>
      <c r="M316" s="274" t="s">
        <v>1468</v>
      </c>
      <c r="N316" s="275">
        <v>300</v>
      </c>
      <c r="R316" s="274" t="s">
        <v>2664</v>
      </c>
      <c r="T316" s="274" t="s">
        <v>2665</v>
      </c>
      <c r="U316" s="274" t="s">
        <v>1967</v>
      </c>
      <c r="Z316" s="274" t="s">
        <v>2666</v>
      </c>
      <c r="AA316" s="274" t="s">
        <v>2666</v>
      </c>
      <c r="AB316" s="274" t="s">
        <v>2666</v>
      </c>
      <c r="AE316" s="279">
        <v>37846</v>
      </c>
      <c r="AF316" s="275">
        <v>340</v>
      </c>
      <c r="AG316" s="275">
        <v>0</v>
      </c>
      <c r="AI316" s="274" t="s">
        <v>2667</v>
      </c>
      <c r="AJ316" s="274" t="s">
        <v>3529</v>
      </c>
      <c r="AK316" s="274" t="s">
        <v>3530</v>
      </c>
      <c r="AL316" s="274">
        <v>0</v>
      </c>
      <c r="AM316" s="275">
        <v>2300</v>
      </c>
      <c r="AQ316" s="275">
        <v>0</v>
      </c>
      <c r="AR316" s="275">
        <v>0</v>
      </c>
      <c r="AW316" s="277">
        <v>0</v>
      </c>
      <c r="AZ316" s="274" t="s">
        <v>2668</v>
      </c>
      <c r="BA316" s="274" t="s">
        <v>2669</v>
      </c>
      <c r="BD316" s="274" t="s">
        <v>2728</v>
      </c>
      <c r="BE316" s="274" t="s">
        <v>2953</v>
      </c>
      <c r="BF316" s="274" t="s">
        <v>2763</v>
      </c>
      <c r="BG316" s="274" t="s">
        <v>2682</v>
      </c>
      <c r="BJ316" s="274" t="s">
        <v>2704</v>
      </c>
      <c r="BK316" s="274" t="s">
        <v>2704</v>
      </c>
      <c r="BL316" s="277">
        <v>0</v>
      </c>
      <c r="BQ316" s="274" t="s">
        <v>2666</v>
      </c>
      <c r="BR316" s="274" t="s">
        <v>2666</v>
      </c>
      <c r="BW316" s="274">
        <v>26759</v>
      </c>
      <c r="BX316" s="274" t="s">
        <v>3531</v>
      </c>
      <c r="BY316" s="274" t="s">
        <v>1968</v>
      </c>
      <c r="CA316" s="274">
        <v>0</v>
      </c>
      <c r="CF316" s="274" t="s">
        <v>2739</v>
      </c>
      <c r="CI316" s="274" t="s">
        <v>1968</v>
      </c>
      <c r="CK316" s="274" t="s">
        <v>2666</v>
      </c>
      <c r="CN316" s="274">
        <v>3</v>
      </c>
      <c r="CP316" s="274" t="s">
        <v>2836</v>
      </c>
      <c r="CS316" s="274" t="s">
        <v>3044</v>
      </c>
      <c r="CT316" s="275">
        <v>0</v>
      </c>
      <c r="CV316" s="275">
        <v>0</v>
      </c>
      <c r="CW316" s="274" t="s">
        <v>2664</v>
      </c>
      <c r="CY316" s="274" t="s">
        <v>3003</v>
      </c>
      <c r="CZ316" s="274">
        <v>633198</v>
      </c>
      <c r="DA316" s="274">
        <v>6192086</v>
      </c>
      <c r="DC316" s="275">
        <v>0</v>
      </c>
      <c r="DG316" s="274">
        <v>0</v>
      </c>
      <c r="DI316" s="274">
        <v>0</v>
      </c>
      <c r="DJ316" s="274" t="s">
        <v>2677</v>
      </c>
      <c r="DK316" s="279">
        <v>37846</v>
      </c>
      <c r="DL316" s="279">
        <v>39575</v>
      </c>
      <c r="DN316" s="274" t="s">
        <v>2029</v>
      </c>
      <c r="DO316" s="274" t="s">
        <v>2029</v>
      </c>
      <c r="DP316" s="274" t="s">
        <v>2679</v>
      </c>
      <c r="DQ316" s="274" t="s">
        <v>2680</v>
      </c>
      <c r="DR316" s="278">
        <v>7</v>
      </c>
    </row>
    <row r="317" spans="1:122" x14ac:dyDescent="0.25">
      <c r="A317" s="283">
        <v>1051</v>
      </c>
      <c r="B317" s="274">
        <v>58753</v>
      </c>
      <c r="C317" s="274" t="s">
        <v>1395</v>
      </c>
      <c r="E317" s="274" t="s">
        <v>2662</v>
      </c>
      <c r="F317" s="274" t="s">
        <v>2663</v>
      </c>
      <c r="G317" s="274">
        <v>61587</v>
      </c>
      <c r="H317" s="274">
        <v>1051</v>
      </c>
      <c r="I317" s="274">
        <v>0</v>
      </c>
      <c r="J317" s="274" t="s">
        <v>2074</v>
      </c>
      <c r="K317" s="275">
        <v>0</v>
      </c>
      <c r="L317" s="274">
        <v>8147</v>
      </c>
      <c r="M317" s="274" t="s">
        <v>1397</v>
      </c>
      <c r="N317" s="275">
        <v>0</v>
      </c>
      <c r="R317" s="274" t="s">
        <v>2664</v>
      </c>
      <c r="T317" s="274" t="s">
        <v>2665</v>
      </c>
      <c r="U317" s="274" t="s">
        <v>1967</v>
      </c>
      <c r="AE317" s="279">
        <v>37846</v>
      </c>
      <c r="AF317" s="275">
        <v>140</v>
      </c>
      <c r="AG317" s="275">
        <v>0</v>
      </c>
      <c r="AI317" s="274" t="s">
        <v>2716</v>
      </c>
      <c r="AJ317" s="274" t="s">
        <v>2812</v>
      </c>
      <c r="AK317" s="274" t="s">
        <v>2813</v>
      </c>
      <c r="AL317" s="274">
        <v>0</v>
      </c>
      <c r="AM317" s="275">
        <v>0</v>
      </c>
      <c r="AO317" s="274" t="s">
        <v>1398</v>
      </c>
      <c r="AP317" s="274" t="s">
        <v>1968</v>
      </c>
      <c r="AQ317" s="275">
        <v>0</v>
      </c>
      <c r="AR317" s="275">
        <v>0</v>
      </c>
      <c r="AS317" s="274" t="s">
        <v>1968</v>
      </c>
      <c r="AW317" s="277">
        <v>0</v>
      </c>
      <c r="AZ317" s="274" t="s">
        <v>2668</v>
      </c>
      <c r="BA317" s="274" t="s">
        <v>2669</v>
      </c>
      <c r="BD317" s="274" t="s">
        <v>2692</v>
      </c>
      <c r="BE317" s="274" t="s">
        <v>2693</v>
      </c>
      <c r="BF317" s="274" t="s">
        <v>2672</v>
      </c>
      <c r="BG317" s="274" t="s">
        <v>2797</v>
      </c>
      <c r="BH317" s="274" t="s">
        <v>1968</v>
      </c>
      <c r="BL317" s="277">
        <v>0</v>
      </c>
      <c r="BW317" s="274">
        <v>48976</v>
      </c>
      <c r="BX317" s="274" t="s">
        <v>2990</v>
      </c>
      <c r="BY317" s="274" t="s">
        <v>1968</v>
      </c>
      <c r="CA317" s="274">
        <v>0</v>
      </c>
      <c r="CC317" s="274" t="s">
        <v>1968</v>
      </c>
      <c r="CE317" s="274" t="s">
        <v>1968</v>
      </c>
      <c r="CG317" s="274" t="s">
        <v>1968</v>
      </c>
      <c r="CI317" s="274" t="s">
        <v>1968</v>
      </c>
      <c r="CN317" s="274">
        <v>3</v>
      </c>
      <c r="CO317" s="274" t="s">
        <v>1968</v>
      </c>
      <c r="CP317" s="274" t="s">
        <v>2696</v>
      </c>
      <c r="CT317" s="275">
        <v>0</v>
      </c>
      <c r="CU317" s="274" t="s">
        <v>1968</v>
      </c>
      <c r="CV317" s="275">
        <v>0</v>
      </c>
      <c r="CY317" s="274" t="s">
        <v>2662</v>
      </c>
      <c r="CZ317" s="274">
        <v>638900</v>
      </c>
      <c r="DA317" s="274">
        <v>6179644</v>
      </c>
      <c r="DB317" s="274" t="s">
        <v>2666</v>
      </c>
      <c r="DC317" s="275">
        <v>0</v>
      </c>
      <c r="DG317" s="274">
        <v>0</v>
      </c>
      <c r="DI317" s="274">
        <v>0</v>
      </c>
      <c r="DJ317" s="274" t="s">
        <v>2677</v>
      </c>
      <c r="DK317" s="279">
        <v>37846</v>
      </c>
      <c r="DL317" s="279">
        <v>41305</v>
      </c>
      <c r="DN317" s="274" t="s">
        <v>2029</v>
      </c>
      <c r="DO317" s="274" t="s">
        <v>2689</v>
      </c>
      <c r="DP317" s="274" t="s">
        <v>2679</v>
      </c>
      <c r="DQ317" s="274" t="s">
        <v>2680</v>
      </c>
      <c r="DR317" s="278">
        <v>1</v>
      </c>
    </row>
    <row r="318" spans="1:122" x14ac:dyDescent="0.25">
      <c r="A318" s="283">
        <v>59576</v>
      </c>
      <c r="B318" s="274">
        <v>58756</v>
      </c>
      <c r="C318" s="274" t="s">
        <v>1395</v>
      </c>
      <c r="D318" s="279">
        <v>33212</v>
      </c>
      <c r="E318" s="274" t="s">
        <v>2662</v>
      </c>
      <c r="F318" s="274" t="s">
        <v>2663</v>
      </c>
      <c r="G318" s="274">
        <v>61556</v>
      </c>
      <c r="H318" s="274">
        <v>59576</v>
      </c>
      <c r="I318" s="274">
        <v>0</v>
      </c>
      <c r="J318" s="274" t="s">
        <v>2074</v>
      </c>
      <c r="K318" s="275">
        <v>0</v>
      </c>
      <c r="L318" s="274">
        <v>8301</v>
      </c>
      <c r="M318" s="274" t="s">
        <v>1685</v>
      </c>
      <c r="N318" s="275">
        <v>0</v>
      </c>
      <c r="R318" s="274" t="s">
        <v>2664</v>
      </c>
      <c r="T318" s="274" t="s">
        <v>2665</v>
      </c>
      <c r="U318" s="274" t="s">
        <v>1967</v>
      </c>
      <c r="Z318" s="274" t="s">
        <v>2666</v>
      </c>
      <c r="AA318" s="274" t="s">
        <v>2666</v>
      </c>
      <c r="AB318" s="274" t="s">
        <v>2666</v>
      </c>
      <c r="AE318" s="279">
        <v>37846</v>
      </c>
      <c r="AF318" s="275">
        <v>80</v>
      </c>
      <c r="AG318" s="275">
        <v>0</v>
      </c>
      <c r="AI318" s="274" t="s">
        <v>2667</v>
      </c>
      <c r="AJ318" s="274" t="s">
        <v>2812</v>
      </c>
      <c r="AK318" s="274" t="s">
        <v>2813</v>
      </c>
      <c r="AL318" s="274">
        <v>0</v>
      </c>
      <c r="AM318" s="275">
        <v>0</v>
      </c>
      <c r="AQ318" s="275">
        <v>0</v>
      </c>
      <c r="AR318" s="275">
        <v>0</v>
      </c>
      <c r="AW318" s="277">
        <v>0</v>
      </c>
      <c r="AZ318" s="274" t="s">
        <v>2668</v>
      </c>
      <c r="BA318" s="274" t="s">
        <v>2669</v>
      </c>
      <c r="BD318" s="274" t="s">
        <v>2736</v>
      </c>
      <c r="BE318" s="274" t="s">
        <v>2904</v>
      </c>
      <c r="BF318" s="274" t="s">
        <v>2763</v>
      </c>
      <c r="BG318" s="274" t="s">
        <v>2682</v>
      </c>
      <c r="BJ318" s="274" t="s">
        <v>2704</v>
      </c>
      <c r="BK318" s="274" t="s">
        <v>2704</v>
      </c>
      <c r="BL318" s="277">
        <v>0</v>
      </c>
      <c r="BQ318" s="274" t="s">
        <v>2666</v>
      </c>
      <c r="BR318" s="274" t="s">
        <v>2666</v>
      </c>
      <c r="BW318" s="274">
        <v>32103</v>
      </c>
      <c r="BX318" s="274" t="s">
        <v>3532</v>
      </c>
      <c r="CA318" s="274">
        <v>0</v>
      </c>
      <c r="CE318" s="274" t="s">
        <v>1969</v>
      </c>
      <c r="CK318" s="274" t="s">
        <v>2666</v>
      </c>
      <c r="CN318" s="274">
        <v>1</v>
      </c>
      <c r="CP318" s="274" t="s">
        <v>2675</v>
      </c>
      <c r="CS318" s="274" t="s">
        <v>2809</v>
      </c>
      <c r="CT318" s="275">
        <v>0</v>
      </c>
      <c r="CV318" s="275">
        <v>0</v>
      </c>
      <c r="CW318" s="274" t="s">
        <v>2664</v>
      </c>
      <c r="CY318" s="274" t="s">
        <v>2662</v>
      </c>
      <c r="CZ318" s="274">
        <v>673835</v>
      </c>
      <c r="DA318" s="274">
        <v>6197144</v>
      </c>
      <c r="DC318" s="275">
        <v>12</v>
      </c>
      <c r="DG318" s="274">
        <v>0</v>
      </c>
      <c r="DI318" s="274">
        <v>0</v>
      </c>
      <c r="DJ318" s="274" t="s">
        <v>2677</v>
      </c>
      <c r="DK318" s="279">
        <v>37846</v>
      </c>
      <c r="DL318" s="279">
        <v>39577</v>
      </c>
      <c r="DN318" s="274" t="s">
        <v>2029</v>
      </c>
      <c r="DO318" s="274" t="s">
        <v>2678</v>
      </c>
      <c r="DP318" s="274" t="s">
        <v>2679</v>
      </c>
      <c r="DQ318" s="274" t="s">
        <v>2680</v>
      </c>
      <c r="DR318" s="278">
        <v>12</v>
      </c>
    </row>
    <row r="319" spans="1:122" x14ac:dyDescent="0.25">
      <c r="A319" s="283">
        <v>1575</v>
      </c>
      <c r="B319" s="274">
        <v>60791</v>
      </c>
      <c r="C319" s="274" t="s">
        <v>1393</v>
      </c>
      <c r="D319" s="279">
        <v>10959</v>
      </c>
      <c r="E319" s="274" t="s">
        <v>2662</v>
      </c>
      <c r="F319" s="274" t="s">
        <v>2663</v>
      </c>
      <c r="G319" s="274">
        <v>50842</v>
      </c>
      <c r="H319" s="274">
        <v>1575</v>
      </c>
      <c r="I319" s="274">
        <v>0</v>
      </c>
      <c r="J319" s="274" t="s">
        <v>2074</v>
      </c>
      <c r="K319" s="275">
        <v>0</v>
      </c>
      <c r="L319" s="274">
        <v>8374</v>
      </c>
      <c r="M319" s="274" t="s">
        <v>1408</v>
      </c>
      <c r="N319" s="275">
        <v>87</v>
      </c>
      <c r="R319" s="274" t="s">
        <v>2664</v>
      </c>
      <c r="T319" s="274" t="s">
        <v>2757</v>
      </c>
      <c r="U319" s="274" t="s">
        <v>1973</v>
      </c>
      <c r="Z319" s="274" t="s">
        <v>2666</v>
      </c>
      <c r="AA319" s="274" t="s">
        <v>2666</v>
      </c>
      <c r="AB319" s="274" t="s">
        <v>2666</v>
      </c>
      <c r="AE319" s="279">
        <v>37846</v>
      </c>
      <c r="AF319" s="275">
        <v>87</v>
      </c>
      <c r="AG319" s="275">
        <v>0</v>
      </c>
      <c r="AI319" s="274" t="s">
        <v>2716</v>
      </c>
      <c r="AJ319" s="274" t="s">
        <v>2664</v>
      </c>
      <c r="AK319" s="274" t="s">
        <v>8</v>
      </c>
      <c r="AL319" s="274">
        <v>0</v>
      </c>
      <c r="AM319" s="275">
        <v>0</v>
      </c>
      <c r="AQ319" s="275">
        <v>0</v>
      </c>
      <c r="AR319" s="275">
        <v>0</v>
      </c>
      <c r="AW319" s="277">
        <v>0</v>
      </c>
      <c r="AZ319" s="274" t="s">
        <v>2668</v>
      </c>
      <c r="BA319" s="274" t="s">
        <v>2669</v>
      </c>
      <c r="BD319" s="274" t="s">
        <v>2700</v>
      </c>
      <c r="BE319" s="274" t="s">
        <v>2789</v>
      </c>
      <c r="BF319" s="274" t="s">
        <v>2702</v>
      </c>
      <c r="BG319" s="274" t="s">
        <v>2694</v>
      </c>
      <c r="BL319" s="277">
        <v>0</v>
      </c>
      <c r="BQ319" s="274" t="s">
        <v>2666</v>
      </c>
      <c r="BR319" s="274" t="s">
        <v>2666</v>
      </c>
      <c r="BW319" s="274">
        <v>23089</v>
      </c>
      <c r="BX319" s="274" t="s">
        <v>3533</v>
      </c>
      <c r="CA319" s="274">
        <v>0</v>
      </c>
      <c r="CF319" s="274" t="s">
        <v>2749</v>
      </c>
      <c r="CN319" s="274">
        <v>2</v>
      </c>
      <c r="CT319" s="275">
        <v>0</v>
      </c>
      <c r="CV319" s="275">
        <v>0</v>
      </c>
      <c r="CW319" s="274" t="s">
        <v>2664</v>
      </c>
      <c r="CY319" s="274" t="s">
        <v>2662</v>
      </c>
      <c r="CZ319" s="274">
        <v>681388</v>
      </c>
      <c r="DA319" s="274">
        <v>6210746</v>
      </c>
      <c r="DC319" s="275">
        <v>82</v>
      </c>
      <c r="DG319" s="274">
        <v>0</v>
      </c>
      <c r="DI319" s="274">
        <v>0</v>
      </c>
      <c r="DJ319" s="274" t="s">
        <v>2664</v>
      </c>
      <c r="DK319" s="279">
        <v>37846</v>
      </c>
      <c r="DL319" s="279">
        <v>39577</v>
      </c>
      <c r="DN319" s="274" t="s">
        <v>2029</v>
      </c>
      <c r="DO319" s="274" t="s">
        <v>2678</v>
      </c>
      <c r="DR319" s="278">
        <v>0</v>
      </c>
    </row>
    <row r="320" spans="1:122" x14ac:dyDescent="0.25">
      <c r="A320" s="283">
        <v>36500</v>
      </c>
      <c r="B320" s="274">
        <v>60793</v>
      </c>
      <c r="C320" s="274" t="s">
        <v>1393</v>
      </c>
      <c r="D320" s="279">
        <v>28126</v>
      </c>
      <c r="E320" s="274" t="s">
        <v>2662</v>
      </c>
      <c r="F320" s="274" t="s">
        <v>2663</v>
      </c>
      <c r="G320" s="274">
        <v>50853</v>
      </c>
      <c r="H320" s="274">
        <v>36500</v>
      </c>
      <c r="I320" s="274">
        <v>0</v>
      </c>
      <c r="J320" s="274" t="s">
        <v>2074</v>
      </c>
      <c r="K320" s="275">
        <v>0</v>
      </c>
      <c r="L320" s="274">
        <v>8379</v>
      </c>
      <c r="M320" s="274" t="s">
        <v>1594</v>
      </c>
      <c r="N320" s="275">
        <v>50</v>
      </c>
      <c r="R320" s="274" t="s">
        <v>2664</v>
      </c>
      <c r="T320" s="274" t="s">
        <v>2665</v>
      </c>
      <c r="U320" s="274" t="s">
        <v>1967</v>
      </c>
      <c r="Z320" s="274" t="s">
        <v>2666</v>
      </c>
      <c r="AA320" s="274" t="s">
        <v>2666</v>
      </c>
      <c r="AB320" s="274" t="s">
        <v>2666</v>
      </c>
      <c r="AE320" s="279">
        <v>37846</v>
      </c>
      <c r="AF320" s="275">
        <v>90</v>
      </c>
      <c r="AG320" s="275">
        <v>0</v>
      </c>
      <c r="AI320" s="274" t="s">
        <v>2716</v>
      </c>
      <c r="AJ320" s="274" t="s">
        <v>2717</v>
      </c>
      <c r="AK320" s="274" t="s">
        <v>2718</v>
      </c>
      <c r="AL320" s="274">
        <v>0</v>
      </c>
      <c r="AM320" s="275">
        <v>0</v>
      </c>
      <c r="AQ320" s="275">
        <v>0</v>
      </c>
      <c r="AR320" s="275">
        <v>0</v>
      </c>
      <c r="AW320" s="277">
        <v>0</v>
      </c>
      <c r="AZ320" s="274" t="s">
        <v>2668</v>
      </c>
      <c r="BA320" s="274" t="s">
        <v>2669</v>
      </c>
      <c r="BD320" s="274" t="s">
        <v>2700</v>
      </c>
      <c r="BE320" s="274" t="s">
        <v>3073</v>
      </c>
      <c r="BF320" s="274" t="s">
        <v>2702</v>
      </c>
      <c r="BG320" s="274" t="s">
        <v>2694</v>
      </c>
      <c r="BL320" s="277">
        <v>0</v>
      </c>
      <c r="BQ320" s="274" t="s">
        <v>2666</v>
      </c>
      <c r="BR320" s="274" t="s">
        <v>2666</v>
      </c>
      <c r="BW320" s="274">
        <v>32030</v>
      </c>
      <c r="BX320" s="274" t="s">
        <v>3323</v>
      </c>
      <c r="CA320" s="274">
        <v>0</v>
      </c>
      <c r="CN320" s="274">
        <v>3</v>
      </c>
      <c r="CS320" s="274" t="s">
        <v>3065</v>
      </c>
      <c r="CT320" s="275">
        <v>0</v>
      </c>
      <c r="CV320" s="275">
        <v>0</v>
      </c>
      <c r="CW320" s="274" t="s">
        <v>2664</v>
      </c>
      <c r="CY320" s="274" t="s">
        <v>2662</v>
      </c>
      <c r="CZ320" s="274">
        <v>675598</v>
      </c>
      <c r="DA320" s="274">
        <v>6216550</v>
      </c>
      <c r="DC320" s="275">
        <v>0</v>
      </c>
      <c r="DG320" s="274">
        <v>0</v>
      </c>
      <c r="DI320" s="274">
        <v>0</v>
      </c>
      <c r="DJ320" s="274" t="s">
        <v>2664</v>
      </c>
      <c r="DK320" s="279">
        <v>37846</v>
      </c>
      <c r="DL320" s="279">
        <v>39577</v>
      </c>
      <c r="DN320" s="274" t="s">
        <v>2029</v>
      </c>
      <c r="DO320" s="274" t="s">
        <v>2678</v>
      </c>
      <c r="DP320" s="274" t="s">
        <v>2679</v>
      </c>
      <c r="DQ320" s="274" t="s">
        <v>2680</v>
      </c>
      <c r="DR320" s="278">
        <v>25</v>
      </c>
    </row>
    <row r="321" spans="1:122" x14ac:dyDescent="0.25">
      <c r="A321" s="283">
        <v>14507</v>
      </c>
      <c r="B321" s="274">
        <v>60794</v>
      </c>
      <c r="C321" s="274" t="s">
        <v>1393</v>
      </c>
      <c r="D321" s="279">
        <v>20090</v>
      </c>
      <c r="E321" s="274" t="s">
        <v>2662</v>
      </c>
      <c r="F321" s="274" t="s">
        <v>2663</v>
      </c>
      <c r="G321" s="274">
        <v>50795</v>
      </c>
      <c r="H321" s="274">
        <v>14507</v>
      </c>
      <c r="I321" s="274">
        <v>0</v>
      </c>
      <c r="J321" s="274" t="s">
        <v>2074</v>
      </c>
      <c r="K321" s="275">
        <v>0</v>
      </c>
      <c r="L321" s="274">
        <v>8340</v>
      </c>
      <c r="M321" s="274" t="s">
        <v>1431</v>
      </c>
      <c r="N321" s="275">
        <v>0</v>
      </c>
      <c r="R321" s="274" t="s">
        <v>2664</v>
      </c>
      <c r="T321" s="274" t="s">
        <v>2665</v>
      </c>
      <c r="U321" s="274" t="s">
        <v>1967</v>
      </c>
      <c r="Z321" s="274" t="s">
        <v>2666</v>
      </c>
      <c r="AA321" s="274" t="s">
        <v>2666</v>
      </c>
      <c r="AB321" s="274" t="s">
        <v>2666</v>
      </c>
      <c r="AE321" s="279">
        <v>37846</v>
      </c>
      <c r="AF321" s="275">
        <v>45</v>
      </c>
      <c r="AG321" s="275">
        <v>0</v>
      </c>
      <c r="AI321" s="274" t="s">
        <v>2716</v>
      </c>
      <c r="AJ321" s="274" t="s">
        <v>2746</v>
      </c>
      <c r="AK321" s="274" t="s">
        <v>2747</v>
      </c>
      <c r="AL321" s="274">
        <v>0</v>
      </c>
      <c r="AM321" s="275">
        <v>0</v>
      </c>
      <c r="AO321" s="274" t="s">
        <v>1392</v>
      </c>
      <c r="AQ321" s="275">
        <v>0</v>
      </c>
      <c r="AR321" s="275">
        <v>0</v>
      </c>
      <c r="AW321" s="277">
        <v>0</v>
      </c>
      <c r="AZ321" s="274" t="s">
        <v>2668</v>
      </c>
      <c r="BA321" s="274" t="s">
        <v>2669</v>
      </c>
      <c r="BD321" s="274" t="s">
        <v>2700</v>
      </c>
      <c r="BE321" s="274" t="s">
        <v>2932</v>
      </c>
      <c r="BF321" s="274" t="s">
        <v>2702</v>
      </c>
      <c r="BG321" s="274" t="s">
        <v>2703</v>
      </c>
      <c r="BL321" s="277">
        <v>0</v>
      </c>
      <c r="BQ321" s="274" t="s">
        <v>2666</v>
      </c>
      <c r="BR321" s="274" t="s">
        <v>2666</v>
      </c>
      <c r="BW321" s="274">
        <v>5478</v>
      </c>
      <c r="BX321" s="274" t="s">
        <v>3534</v>
      </c>
      <c r="CA321" s="274">
        <v>0</v>
      </c>
      <c r="CF321" s="274" t="s">
        <v>2706</v>
      </c>
      <c r="CN321" s="274">
        <v>1</v>
      </c>
      <c r="CT321" s="275">
        <v>0</v>
      </c>
      <c r="CV321" s="275">
        <v>0</v>
      </c>
      <c r="CW321" s="274" t="s">
        <v>2664</v>
      </c>
      <c r="CY321" s="274" t="s">
        <v>2662</v>
      </c>
      <c r="CZ321" s="274">
        <v>682033</v>
      </c>
      <c r="DA321" s="274">
        <v>6209546</v>
      </c>
      <c r="DC321" s="275">
        <v>0</v>
      </c>
      <c r="DG321" s="274">
        <v>0</v>
      </c>
      <c r="DI321" s="274">
        <v>0</v>
      </c>
      <c r="DJ321" s="274" t="s">
        <v>2664</v>
      </c>
      <c r="DK321" s="279">
        <v>37846</v>
      </c>
      <c r="DL321" s="279">
        <v>39577</v>
      </c>
      <c r="DN321" s="274" t="s">
        <v>2029</v>
      </c>
      <c r="DO321" s="274" t="s">
        <v>2678</v>
      </c>
      <c r="DR321" s="278">
        <v>0</v>
      </c>
    </row>
    <row r="322" spans="1:122" x14ac:dyDescent="0.25">
      <c r="A322" s="283">
        <v>22110</v>
      </c>
      <c r="B322" s="274">
        <v>60904</v>
      </c>
      <c r="C322" s="274" t="s">
        <v>1393</v>
      </c>
      <c r="D322" s="279">
        <v>25204</v>
      </c>
      <c r="E322" s="274" t="s">
        <v>2662</v>
      </c>
      <c r="F322" s="274" t="s">
        <v>2663</v>
      </c>
      <c r="G322" s="274">
        <v>50768</v>
      </c>
      <c r="H322" s="274">
        <v>22110</v>
      </c>
      <c r="I322" s="274">
        <v>0</v>
      </c>
      <c r="J322" s="274" t="s">
        <v>1966</v>
      </c>
      <c r="K322" s="275">
        <v>0</v>
      </c>
      <c r="L322" s="274">
        <v>8315</v>
      </c>
      <c r="M322" s="274" t="s">
        <v>1551</v>
      </c>
      <c r="N322" s="275">
        <v>70</v>
      </c>
      <c r="R322" s="274" t="s">
        <v>2664</v>
      </c>
      <c r="T322" s="274" t="s">
        <v>2665</v>
      </c>
      <c r="U322" s="274" t="s">
        <v>1967</v>
      </c>
      <c r="Z322" s="274" t="s">
        <v>2666</v>
      </c>
      <c r="AA322" s="274" t="s">
        <v>2666</v>
      </c>
      <c r="AB322" s="274" t="s">
        <v>2666</v>
      </c>
      <c r="AE322" s="279">
        <v>37846</v>
      </c>
      <c r="AF322" s="275">
        <v>100</v>
      </c>
      <c r="AG322" s="275">
        <v>0</v>
      </c>
      <c r="AI322" s="274" t="s">
        <v>2724</v>
      </c>
      <c r="AJ322" s="274" t="s">
        <v>2717</v>
      </c>
      <c r="AK322" s="274" t="s">
        <v>2718</v>
      </c>
      <c r="AL322" s="274">
        <v>0</v>
      </c>
      <c r="AM322" s="275">
        <v>0</v>
      </c>
      <c r="AQ322" s="275">
        <v>0</v>
      </c>
      <c r="AR322" s="275">
        <v>0</v>
      </c>
      <c r="AW322" s="277">
        <v>0</v>
      </c>
      <c r="AZ322" s="274" t="s">
        <v>2668</v>
      </c>
      <c r="BA322" s="274" t="s">
        <v>2669</v>
      </c>
      <c r="BD322" s="274" t="s">
        <v>2781</v>
      </c>
      <c r="BE322" s="274" t="s">
        <v>3014</v>
      </c>
      <c r="BF322" s="274" t="s">
        <v>2774</v>
      </c>
      <c r="BG322" s="274" t="s">
        <v>2703</v>
      </c>
      <c r="BL322" s="277">
        <v>0</v>
      </c>
      <c r="BQ322" s="274" t="s">
        <v>2666</v>
      </c>
      <c r="BR322" s="274" t="s">
        <v>2666</v>
      </c>
      <c r="BW322" s="274">
        <v>25321</v>
      </c>
      <c r="BX322" s="274" t="s">
        <v>3535</v>
      </c>
      <c r="CA322" s="274">
        <v>0</v>
      </c>
      <c r="CF322" s="274" t="s">
        <v>2706</v>
      </c>
      <c r="CN322" s="274">
        <v>1</v>
      </c>
      <c r="CS322" s="274" t="s">
        <v>3536</v>
      </c>
      <c r="CT322" s="275">
        <v>0</v>
      </c>
      <c r="CV322" s="275">
        <v>0</v>
      </c>
      <c r="CW322" s="274" t="s">
        <v>2664</v>
      </c>
      <c r="CY322" s="274" t="s">
        <v>2662</v>
      </c>
      <c r="CZ322" s="274">
        <v>649332</v>
      </c>
      <c r="DA322" s="274">
        <v>6206179</v>
      </c>
      <c r="DC322" s="275">
        <v>80</v>
      </c>
      <c r="DG322" s="274">
        <v>0</v>
      </c>
      <c r="DI322" s="274">
        <v>0</v>
      </c>
      <c r="DJ322" s="274" t="s">
        <v>2664</v>
      </c>
      <c r="DK322" s="279">
        <v>37846</v>
      </c>
      <c r="DL322" s="279">
        <v>39577</v>
      </c>
      <c r="DN322" s="274" t="s">
        <v>2029</v>
      </c>
      <c r="DO322" s="274" t="s">
        <v>2678</v>
      </c>
      <c r="DP322" s="274" t="s">
        <v>2679</v>
      </c>
      <c r="DQ322" s="274" t="s">
        <v>2680</v>
      </c>
      <c r="DR322" s="278">
        <v>4</v>
      </c>
    </row>
    <row r="323" spans="1:122" x14ac:dyDescent="0.25">
      <c r="A323" s="283">
        <v>21217</v>
      </c>
      <c r="B323" s="274">
        <v>60907</v>
      </c>
      <c r="C323" s="274" t="s">
        <v>1393</v>
      </c>
      <c r="D323" s="279">
        <v>24838</v>
      </c>
      <c r="E323" s="274" t="s">
        <v>2662</v>
      </c>
      <c r="F323" s="274" t="s">
        <v>2663</v>
      </c>
      <c r="G323" s="274">
        <v>50785</v>
      </c>
      <c r="H323" s="274">
        <v>21217</v>
      </c>
      <c r="I323" s="274">
        <v>0</v>
      </c>
      <c r="J323" s="274" t="s">
        <v>2074</v>
      </c>
      <c r="K323" s="275">
        <v>0</v>
      </c>
      <c r="L323" s="274">
        <v>8325</v>
      </c>
      <c r="M323" s="274" t="s">
        <v>3537</v>
      </c>
      <c r="N323" s="275">
        <v>0</v>
      </c>
      <c r="R323" s="274" t="s">
        <v>2664</v>
      </c>
      <c r="T323" s="274" t="s">
        <v>2762</v>
      </c>
      <c r="U323" s="274" t="s">
        <v>1409</v>
      </c>
      <c r="Z323" s="274" t="s">
        <v>2666</v>
      </c>
      <c r="AA323" s="274" t="s">
        <v>2666</v>
      </c>
      <c r="AB323" s="274" t="s">
        <v>2666</v>
      </c>
      <c r="AE323" s="279">
        <v>37846</v>
      </c>
      <c r="AF323" s="275">
        <v>15</v>
      </c>
      <c r="AG323" s="275">
        <v>0</v>
      </c>
      <c r="AI323" s="274" t="s">
        <v>2716</v>
      </c>
      <c r="AJ323" s="274" t="s">
        <v>2664</v>
      </c>
      <c r="AK323" s="274" t="s">
        <v>8</v>
      </c>
      <c r="AL323" s="274">
        <v>0</v>
      </c>
      <c r="AM323" s="275">
        <v>0</v>
      </c>
      <c r="AO323" s="274" t="s">
        <v>3538</v>
      </c>
      <c r="AQ323" s="275">
        <v>0</v>
      </c>
      <c r="AR323" s="275">
        <v>0</v>
      </c>
      <c r="AW323" s="277">
        <v>0</v>
      </c>
      <c r="AZ323" s="274" t="s">
        <v>2668</v>
      </c>
      <c r="BA323" s="274" t="s">
        <v>2669</v>
      </c>
      <c r="BC323" s="274" t="s">
        <v>3539</v>
      </c>
      <c r="BD323" s="274" t="s">
        <v>2781</v>
      </c>
      <c r="BE323" s="274" t="s">
        <v>2752</v>
      </c>
      <c r="BF323" s="274" t="s">
        <v>2774</v>
      </c>
      <c r="BG323" s="274" t="s">
        <v>2673</v>
      </c>
      <c r="BL323" s="277">
        <v>0</v>
      </c>
      <c r="BM323" s="274" t="s">
        <v>2704</v>
      </c>
      <c r="BQ323" s="274" t="s">
        <v>2666</v>
      </c>
      <c r="BR323" s="274" t="s">
        <v>2666</v>
      </c>
      <c r="BW323" s="274">
        <v>35640</v>
      </c>
      <c r="BX323" s="274" t="s">
        <v>3540</v>
      </c>
      <c r="CA323" s="274">
        <v>0</v>
      </c>
      <c r="CN323" s="274">
        <v>1</v>
      </c>
      <c r="CT323" s="275">
        <v>0</v>
      </c>
      <c r="CV323" s="275">
        <v>0</v>
      </c>
      <c r="CW323" s="274" t="s">
        <v>2664</v>
      </c>
      <c r="CY323" s="274" t="s">
        <v>2662</v>
      </c>
      <c r="CZ323" s="274">
        <v>653169</v>
      </c>
      <c r="DA323" s="274">
        <v>6203983</v>
      </c>
      <c r="DC323" s="275">
        <v>0</v>
      </c>
      <c r="DG323" s="274">
        <v>0</v>
      </c>
      <c r="DI323" s="274">
        <v>0</v>
      </c>
      <c r="DJ323" s="274" t="s">
        <v>2664</v>
      </c>
      <c r="DK323" s="279">
        <v>37846</v>
      </c>
      <c r="DL323" s="279">
        <v>39577</v>
      </c>
      <c r="DN323" s="274" t="s">
        <v>2029</v>
      </c>
      <c r="DO323" s="274" t="s">
        <v>2678</v>
      </c>
      <c r="DR323" s="278">
        <v>0</v>
      </c>
    </row>
    <row r="324" spans="1:122" x14ac:dyDescent="0.25">
      <c r="A324" s="283">
        <v>17935</v>
      </c>
      <c r="B324" s="274">
        <v>60919</v>
      </c>
      <c r="C324" s="274" t="s">
        <v>1393</v>
      </c>
      <c r="D324" s="279">
        <v>23012</v>
      </c>
      <c r="E324" s="274" t="s">
        <v>2801</v>
      </c>
      <c r="F324" s="274" t="s">
        <v>2663</v>
      </c>
      <c r="G324" s="274">
        <v>50724</v>
      </c>
      <c r="H324" s="274">
        <v>17935</v>
      </c>
      <c r="I324" s="274">
        <v>0</v>
      </c>
      <c r="J324" s="274" t="s">
        <v>1966</v>
      </c>
      <c r="K324" s="275">
        <v>0</v>
      </c>
      <c r="L324" s="274">
        <v>8270</v>
      </c>
      <c r="M324" s="274" t="s">
        <v>1415</v>
      </c>
      <c r="N324" s="275">
        <v>10</v>
      </c>
      <c r="P324" s="274" t="s">
        <v>1969</v>
      </c>
      <c r="Q324" s="274" t="s">
        <v>3541</v>
      </c>
      <c r="R324" s="274" t="s">
        <v>2664</v>
      </c>
      <c r="T324" s="274" t="s">
        <v>2665</v>
      </c>
      <c r="U324" s="274" t="s">
        <v>1967</v>
      </c>
      <c r="Z324" s="274" t="s">
        <v>2666</v>
      </c>
      <c r="AA324" s="274" t="s">
        <v>2666</v>
      </c>
      <c r="AB324" s="274" t="s">
        <v>2666</v>
      </c>
      <c r="AE324" s="279">
        <v>37846</v>
      </c>
      <c r="AF324" s="275">
        <v>200</v>
      </c>
      <c r="AG324" s="275">
        <v>0</v>
      </c>
      <c r="AI324" s="274" t="s">
        <v>2716</v>
      </c>
      <c r="AJ324" s="274" t="s">
        <v>2717</v>
      </c>
      <c r="AK324" s="274" t="s">
        <v>2718</v>
      </c>
      <c r="AL324" s="274">
        <v>0</v>
      </c>
      <c r="AM324" s="275">
        <v>2651</v>
      </c>
      <c r="AO324" s="274" t="s">
        <v>1522</v>
      </c>
      <c r="AP324" s="274" t="s">
        <v>1968</v>
      </c>
      <c r="AQ324" s="275">
        <v>0</v>
      </c>
      <c r="AR324" s="275">
        <v>0</v>
      </c>
      <c r="AS324" s="274" t="s">
        <v>1969</v>
      </c>
      <c r="AW324" s="277">
        <v>0</v>
      </c>
      <c r="AZ324" s="274" t="s">
        <v>2668</v>
      </c>
      <c r="BA324" s="274" t="s">
        <v>2669</v>
      </c>
      <c r="BD324" s="274" t="s">
        <v>2781</v>
      </c>
      <c r="BE324" s="274" t="s">
        <v>2670</v>
      </c>
      <c r="BF324" s="274" t="s">
        <v>2763</v>
      </c>
      <c r="BG324" s="274" t="s">
        <v>2730</v>
      </c>
      <c r="BH324" s="274" t="s">
        <v>1968</v>
      </c>
      <c r="BL324" s="277">
        <v>0</v>
      </c>
      <c r="BQ324" s="274" t="s">
        <v>2666</v>
      </c>
      <c r="BR324" s="274" t="s">
        <v>2666</v>
      </c>
      <c r="BW324" s="274">
        <v>33659</v>
      </c>
      <c r="BX324" s="274" t="s">
        <v>2900</v>
      </c>
      <c r="BY324" s="274" t="s">
        <v>1968</v>
      </c>
      <c r="CA324" s="274">
        <v>6017339</v>
      </c>
      <c r="CC324" s="274" t="s">
        <v>1968</v>
      </c>
      <c r="CE324" s="274" t="s">
        <v>1968</v>
      </c>
      <c r="CF324" s="274" t="s">
        <v>2749</v>
      </c>
      <c r="CG324" s="274" t="s">
        <v>1968</v>
      </c>
      <c r="CI324" s="274" t="s">
        <v>1968</v>
      </c>
      <c r="CN324" s="274">
        <v>1</v>
      </c>
      <c r="CO324" s="274" t="s">
        <v>1968</v>
      </c>
      <c r="CP324" s="274" t="s">
        <v>2901</v>
      </c>
      <c r="CS324" s="274" t="s">
        <v>3457</v>
      </c>
      <c r="CT324" s="275">
        <v>0</v>
      </c>
      <c r="CU324" s="274" t="s">
        <v>1968</v>
      </c>
      <c r="CV324" s="275">
        <v>0</v>
      </c>
      <c r="CY324" s="274" t="s">
        <v>2801</v>
      </c>
      <c r="CZ324" s="274">
        <v>651125</v>
      </c>
      <c r="DA324" s="274">
        <v>6191823</v>
      </c>
      <c r="DB324" s="274" t="s">
        <v>2666</v>
      </c>
      <c r="DC324" s="275">
        <v>30</v>
      </c>
      <c r="DG324" s="274">
        <v>0</v>
      </c>
      <c r="DI324" s="274">
        <v>0</v>
      </c>
      <c r="DJ324" s="274" t="s">
        <v>2664</v>
      </c>
      <c r="DK324" s="279">
        <v>37846</v>
      </c>
      <c r="DL324" s="279">
        <v>41393</v>
      </c>
      <c r="DN324" s="274" t="s">
        <v>2029</v>
      </c>
      <c r="DO324" s="274" t="s">
        <v>2689</v>
      </c>
      <c r="DP324" s="274" t="s">
        <v>2679</v>
      </c>
      <c r="DQ324" s="274" t="s">
        <v>2680</v>
      </c>
      <c r="DR324" s="278">
        <v>5</v>
      </c>
    </row>
    <row r="325" spans="1:122" x14ac:dyDescent="0.25">
      <c r="A325" s="283">
        <v>34204</v>
      </c>
      <c r="B325" s="274">
        <v>60930</v>
      </c>
      <c r="C325" s="274" t="s">
        <v>1393</v>
      </c>
      <c r="D325" s="279">
        <v>27760</v>
      </c>
      <c r="E325" s="274" t="s">
        <v>2662</v>
      </c>
      <c r="F325" s="274" t="s">
        <v>2663</v>
      </c>
      <c r="G325" s="274">
        <v>50611</v>
      </c>
      <c r="H325" s="274">
        <v>34204</v>
      </c>
      <c r="I325" s="274">
        <v>0</v>
      </c>
      <c r="J325" s="274" t="s">
        <v>2074</v>
      </c>
      <c r="K325" s="275">
        <v>0</v>
      </c>
      <c r="L325" s="274">
        <v>8154</v>
      </c>
      <c r="M325" s="274" t="s">
        <v>1448</v>
      </c>
      <c r="N325" s="275">
        <v>120</v>
      </c>
      <c r="R325" s="274" t="s">
        <v>2664</v>
      </c>
      <c r="T325" s="274" t="s">
        <v>2665</v>
      </c>
      <c r="U325" s="274" t="s">
        <v>1967</v>
      </c>
      <c r="Z325" s="274" t="s">
        <v>2666</v>
      </c>
      <c r="AA325" s="274" t="s">
        <v>2666</v>
      </c>
      <c r="AB325" s="274" t="s">
        <v>2666</v>
      </c>
      <c r="AE325" s="279">
        <v>37846</v>
      </c>
      <c r="AF325" s="275">
        <v>300</v>
      </c>
      <c r="AG325" s="275">
        <v>0</v>
      </c>
      <c r="AI325" s="274" t="s">
        <v>2724</v>
      </c>
      <c r="AJ325" s="274" t="s">
        <v>2717</v>
      </c>
      <c r="AK325" s="274" t="s">
        <v>2718</v>
      </c>
      <c r="AL325" s="274">
        <v>0</v>
      </c>
      <c r="AM325" s="275">
        <v>0</v>
      </c>
      <c r="AO325" s="274" t="s">
        <v>1392</v>
      </c>
      <c r="AQ325" s="275">
        <v>0</v>
      </c>
      <c r="AR325" s="275">
        <v>0</v>
      </c>
      <c r="AW325" s="277">
        <v>0</v>
      </c>
      <c r="AZ325" s="274" t="s">
        <v>2668</v>
      </c>
      <c r="BA325" s="274" t="s">
        <v>2669</v>
      </c>
      <c r="BD325" s="274" t="s">
        <v>2692</v>
      </c>
      <c r="BE325" s="274" t="s">
        <v>2729</v>
      </c>
      <c r="BF325" s="274" t="s">
        <v>2672</v>
      </c>
      <c r="BG325" s="274" t="s">
        <v>2694</v>
      </c>
      <c r="BL325" s="277">
        <v>0</v>
      </c>
      <c r="BQ325" s="274" t="s">
        <v>2666</v>
      </c>
      <c r="BR325" s="274" t="s">
        <v>2666</v>
      </c>
      <c r="BW325" s="274">
        <v>31612</v>
      </c>
      <c r="BX325" s="274" t="s">
        <v>3542</v>
      </c>
      <c r="CA325" s="274">
        <v>0</v>
      </c>
      <c r="CN325" s="274">
        <v>2</v>
      </c>
      <c r="CP325" s="274" t="s">
        <v>2675</v>
      </c>
      <c r="CT325" s="275">
        <v>0</v>
      </c>
      <c r="CV325" s="275">
        <v>0</v>
      </c>
      <c r="CW325" s="274" t="s">
        <v>2664</v>
      </c>
      <c r="CY325" s="274" t="s">
        <v>2662</v>
      </c>
      <c r="CZ325" s="274">
        <v>638930</v>
      </c>
      <c r="DA325" s="274">
        <v>6184122</v>
      </c>
      <c r="DC325" s="275">
        <v>0</v>
      </c>
      <c r="DG325" s="274">
        <v>0</v>
      </c>
      <c r="DI325" s="274">
        <v>0</v>
      </c>
      <c r="DJ325" s="274" t="s">
        <v>2664</v>
      </c>
      <c r="DK325" s="279">
        <v>37846</v>
      </c>
      <c r="DL325" s="279">
        <v>39577</v>
      </c>
      <c r="DN325" s="274" t="s">
        <v>2029</v>
      </c>
      <c r="DO325" s="274" t="s">
        <v>2678</v>
      </c>
      <c r="DR325" s="278">
        <v>0</v>
      </c>
    </row>
    <row r="326" spans="1:122" x14ac:dyDescent="0.25">
      <c r="A326" s="283">
        <v>29619</v>
      </c>
      <c r="B326" s="274">
        <v>60934</v>
      </c>
      <c r="C326" s="274" t="s">
        <v>1393</v>
      </c>
      <c r="D326" s="279">
        <v>27030</v>
      </c>
      <c r="E326" s="274" t="s">
        <v>2662</v>
      </c>
      <c r="F326" s="274" t="s">
        <v>2663</v>
      </c>
      <c r="G326" s="274">
        <v>50575</v>
      </c>
      <c r="H326" s="274">
        <v>29619</v>
      </c>
      <c r="I326" s="274">
        <v>0</v>
      </c>
      <c r="J326" s="274" t="s">
        <v>2074</v>
      </c>
      <c r="K326" s="275">
        <v>0</v>
      </c>
      <c r="L326" s="274">
        <v>8135</v>
      </c>
      <c r="M326" s="274" t="s">
        <v>1508</v>
      </c>
      <c r="N326" s="275">
        <v>0</v>
      </c>
      <c r="R326" s="274" t="s">
        <v>2664</v>
      </c>
      <c r="T326" s="274" t="s">
        <v>2664</v>
      </c>
      <c r="U326" s="274" t="s">
        <v>2715</v>
      </c>
      <c r="Z326" s="274" t="s">
        <v>2666</v>
      </c>
      <c r="AA326" s="274" t="s">
        <v>2666</v>
      </c>
      <c r="AB326" s="274" t="s">
        <v>2666</v>
      </c>
      <c r="AE326" s="279">
        <v>37846</v>
      </c>
      <c r="AF326" s="275">
        <v>177</v>
      </c>
      <c r="AG326" s="275">
        <v>0</v>
      </c>
      <c r="AI326" s="274" t="s">
        <v>2724</v>
      </c>
      <c r="AJ326" s="274" t="s">
        <v>2717</v>
      </c>
      <c r="AK326" s="274" t="s">
        <v>2718</v>
      </c>
      <c r="AL326" s="274">
        <v>0</v>
      </c>
      <c r="AM326" s="275">
        <v>0</v>
      </c>
      <c r="AQ326" s="275">
        <v>0</v>
      </c>
      <c r="AR326" s="275">
        <v>0</v>
      </c>
      <c r="AW326" s="277">
        <v>0</v>
      </c>
      <c r="AZ326" s="274" t="s">
        <v>2668</v>
      </c>
      <c r="BA326" s="274" t="s">
        <v>2669</v>
      </c>
      <c r="BD326" s="274" t="s">
        <v>2728</v>
      </c>
      <c r="BF326" s="274" t="s">
        <v>2672</v>
      </c>
      <c r="BG326" s="274" t="s">
        <v>2673</v>
      </c>
      <c r="BL326" s="277">
        <v>0</v>
      </c>
      <c r="BQ326" s="274" t="s">
        <v>2666</v>
      </c>
      <c r="BR326" s="274" t="s">
        <v>2666</v>
      </c>
      <c r="BW326" s="274">
        <v>55135</v>
      </c>
      <c r="BX326" s="274" t="s">
        <v>3543</v>
      </c>
      <c r="CA326" s="274">
        <v>0</v>
      </c>
      <c r="CF326" s="274" t="s">
        <v>2706</v>
      </c>
      <c r="CN326" s="274">
        <v>2</v>
      </c>
      <c r="CP326" s="274" t="s">
        <v>2713</v>
      </c>
      <c r="CT326" s="275">
        <v>0</v>
      </c>
      <c r="CV326" s="275">
        <v>0</v>
      </c>
      <c r="CW326" s="274" t="s">
        <v>2664</v>
      </c>
      <c r="CY326" s="274" t="s">
        <v>2662</v>
      </c>
      <c r="CZ326" s="274">
        <v>630464</v>
      </c>
      <c r="DA326" s="274">
        <v>6182867</v>
      </c>
      <c r="DC326" s="275">
        <v>0</v>
      </c>
      <c r="DG326" s="274">
        <v>0</v>
      </c>
      <c r="DI326" s="274">
        <v>0</v>
      </c>
      <c r="DJ326" s="274" t="s">
        <v>2664</v>
      </c>
      <c r="DK326" s="279">
        <v>37846</v>
      </c>
      <c r="DL326" s="279">
        <v>39577</v>
      </c>
      <c r="DN326" s="274" t="s">
        <v>2029</v>
      </c>
      <c r="DO326" s="274" t="s">
        <v>2678</v>
      </c>
      <c r="DP326" s="274" t="s">
        <v>2679</v>
      </c>
      <c r="DQ326" s="274" t="s">
        <v>2680</v>
      </c>
      <c r="DR326" s="278">
        <v>4</v>
      </c>
    </row>
    <row r="327" spans="1:122" x14ac:dyDescent="0.25">
      <c r="A327" s="283">
        <v>11897</v>
      </c>
      <c r="B327" s="274">
        <v>60937</v>
      </c>
      <c r="C327" s="274" t="s">
        <v>1395</v>
      </c>
      <c r="D327" s="279">
        <v>18264</v>
      </c>
      <c r="E327" s="274" t="s">
        <v>2662</v>
      </c>
      <c r="F327" s="274" t="s">
        <v>2663</v>
      </c>
      <c r="G327" s="274">
        <v>50591</v>
      </c>
      <c r="H327" s="274">
        <v>11897</v>
      </c>
      <c r="I327" s="274">
        <v>0</v>
      </c>
      <c r="J327" s="274" t="s">
        <v>2074</v>
      </c>
      <c r="K327" s="275">
        <v>0</v>
      </c>
      <c r="L327" s="274">
        <v>8140</v>
      </c>
      <c r="M327" s="274" t="s">
        <v>1465</v>
      </c>
      <c r="N327" s="275">
        <v>0</v>
      </c>
      <c r="R327" s="274" t="s">
        <v>2664</v>
      </c>
      <c r="T327" s="274" t="s">
        <v>2665</v>
      </c>
      <c r="U327" s="274" t="s">
        <v>1967</v>
      </c>
      <c r="Z327" s="274" t="s">
        <v>2666</v>
      </c>
      <c r="AA327" s="274" t="s">
        <v>2666</v>
      </c>
      <c r="AB327" s="274" t="s">
        <v>2666</v>
      </c>
      <c r="AE327" s="279">
        <v>37846</v>
      </c>
      <c r="AF327" s="275">
        <v>72</v>
      </c>
      <c r="AG327" s="275">
        <v>0</v>
      </c>
      <c r="AI327" s="274" t="s">
        <v>2716</v>
      </c>
      <c r="AJ327" s="274" t="s">
        <v>2746</v>
      </c>
      <c r="AK327" s="274" t="s">
        <v>2747</v>
      </c>
      <c r="AL327" s="274">
        <v>0</v>
      </c>
      <c r="AM327" s="275">
        <v>0</v>
      </c>
      <c r="AO327" s="274" t="s">
        <v>1466</v>
      </c>
      <c r="AQ327" s="275">
        <v>0</v>
      </c>
      <c r="AR327" s="275">
        <v>0</v>
      </c>
      <c r="AW327" s="277">
        <v>0</v>
      </c>
      <c r="AZ327" s="274" t="s">
        <v>2668</v>
      </c>
      <c r="BA327" s="274" t="s">
        <v>2669</v>
      </c>
      <c r="BD327" s="274" t="s">
        <v>2728</v>
      </c>
      <c r="BE327" s="274" t="s">
        <v>2670</v>
      </c>
      <c r="BF327" s="274" t="s">
        <v>2672</v>
      </c>
      <c r="BG327" s="274" t="s">
        <v>2703</v>
      </c>
      <c r="BL327" s="277">
        <v>0</v>
      </c>
      <c r="BQ327" s="274" t="s">
        <v>2666</v>
      </c>
      <c r="BR327" s="274" t="s">
        <v>2666</v>
      </c>
      <c r="BW327" s="274">
        <v>10312</v>
      </c>
      <c r="BX327" s="274" t="s">
        <v>3544</v>
      </c>
      <c r="CA327" s="274">
        <v>0</v>
      </c>
      <c r="CN327" s="274">
        <v>2</v>
      </c>
      <c r="CT327" s="275">
        <v>0</v>
      </c>
      <c r="CV327" s="275">
        <v>0</v>
      </c>
      <c r="CW327" s="274" t="s">
        <v>2664</v>
      </c>
      <c r="CY327" s="274" t="s">
        <v>2662</v>
      </c>
      <c r="CZ327" s="274">
        <v>632930</v>
      </c>
      <c r="DA327" s="274">
        <v>6180954</v>
      </c>
      <c r="DC327" s="275">
        <v>8</v>
      </c>
      <c r="DG327" s="274">
        <v>0</v>
      </c>
      <c r="DI327" s="274">
        <v>0</v>
      </c>
      <c r="DJ327" s="274" t="s">
        <v>2677</v>
      </c>
      <c r="DK327" s="279">
        <v>37846</v>
      </c>
      <c r="DL327" s="279">
        <v>39577</v>
      </c>
      <c r="DN327" s="274" t="s">
        <v>2029</v>
      </c>
      <c r="DO327" s="274" t="s">
        <v>2678</v>
      </c>
      <c r="DR327" s="278">
        <v>0</v>
      </c>
    </row>
    <row r="328" spans="1:122" x14ac:dyDescent="0.25">
      <c r="A328" s="283">
        <v>1623</v>
      </c>
      <c r="B328" s="274">
        <v>60938</v>
      </c>
      <c r="C328" s="274" t="s">
        <v>1393</v>
      </c>
      <c r="D328" s="279">
        <v>10959</v>
      </c>
      <c r="E328" s="274" t="s">
        <v>2662</v>
      </c>
      <c r="F328" s="274" t="s">
        <v>2663</v>
      </c>
      <c r="G328" s="274">
        <v>50532</v>
      </c>
      <c r="H328" s="274">
        <v>1623</v>
      </c>
      <c r="I328" s="274">
        <v>0</v>
      </c>
      <c r="J328" s="274" t="s">
        <v>2074</v>
      </c>
      <c r="K328" s="275">
        <v>0</v>
      </c>
      <c r="L328" s="274">
        <v>8045</v>
      </c>
      <c r="M328" s="274" t="s">
        <v>1413</v>
      </c>
      <c r="N328" s="275">
        <v>118</v>
      </c>
      <c r="R328" s="274" t="s">
        <v>2664</v>
      </c>
      <c r="T328" s="274" t="s">
        <v>2665</v>
      </c>
      <c r="U328" s="274" t="s">
        <v>1967</v>
      </c>
      <c r="Z328" s="274" t="s">
        <v>2666</v>
      </c>
      <c r="AA328" s="274" t="s">
        <v>2666</v>
      </c>
      <c r="AB328" s="274" t="s">
        <v>2666</v>
      </c>
      <c r="AE328" s="279">
        <v>37846</v>
      </c>
      <c r="AF328" s="275">
        <v>118</v>
      </c>
      <c r="AG328" s="275">
        <v>0</v>
      </c>
      <c r="AI328" s="274" t="s">
        <v>2716</v>
      </c>
      <c r="AJ328" s="274" t="s">
        <v>3006</v>
      </c>
      <c r="AK328" s="274" t="s">
        <v>3007</v>
      </c>
      <c r="AL328" s="274">
        <v>0</v>
      </c>
      <c r="AM328" s="275">
        <v>0</v>
      </c>
      <c r="AQ328" s="275">
        <v>0</v>
      </c>
      <c r="AR328" s="275">
        <v>0</v>
      </c>
      <c r="AW328" s="277">
        <v>0</v>
      </c>
      <c r="AZ328" s="274" t="s">
        <v>2668</v>
      </c>
      <c r="BA328" s="274" t="s">
        <v>2669</v>
      </c>
      <c r="BE328" s="274" t="s">
        <v>2807</v>
      </c>
      <c r="BF328" s="274" t="s">
        <v>2737</v>
      </c>
      <c r="BG328" s="274" t="s">
        <v>2694</v>
      </c>
      <c r="BL328" s="277">
        <v>0</v>
      </c>
      <c r="BQ328" s="274" t="s">
        <v>2666</v>
      </c>
      <c r="BR328" s="274" t="s">
        <v>2666</v>
      </c>
      <c r="BW328" s="274">
        <v>558</v>
      </c>
      <c r="BX328" s="274" t="s">
        <v>3545</v>
      </c>
      <c r="CA328" s="274">
        <v>0</v>
      </c>
      <c r="CF328" s="274" t="s">
        <v>2722</v>
      </c>
      <c r="CN328" s="274">
        <v>1</v>
      </c>
      <c r="CT328" s="275">
        <v>0</v>
      </c>
      <c r="CV328" s="275">
        <v>0</v>
      </c>
      <c r="CW328" s="274" t="s">
        <v>2664</v>
      </c>
      <c r="CY328" s="274" t="s">
        <v>2662</v>
      </c>
      <c r="CZ328" s="274">
        <v>687629</v>
      </c>
      <c r="DA328" s="274">
        <v>6163189</v>
      </c>
      <c r="DC328" s="275">
        <v>28</v>
      </c>
      <c r="DG328" s="274">
        <v>0</v>
      </c>
      <c r="DI328" s="274">
        <v>0</v>
      </c>
      <c r="DJ328" s="274" t="s">
        <v>2664</v>
      </c>
      <c r="DK328" s="279">
        <v>37846</v>
      </c>
      <c r="DL328" s="279">
        <v>39577</v>
      </c>
      <c r="DN328" s="274" t="s">
        <v>2029</v>
      </c>
      <c r="DO328" s="274" t="s">
        <v>2678</v>
      </c>
      <c r="DR328" s="278">
        <v>0</v>
      </c>
    </row>
    <row r="329" spans="1:122" x14ac:dyDescent="0.25">
      <c r="A329" s="283">
        <v>28489</v>
      </c>
      <c r="B329" s="274">
        <v>69877</v>
      </c>
      <c r="C329" s="274" t="s">
        <v>1393</v>
      </c>
      <c r="D329" s="279">
        <v>26873</v>
      </c>
      <c r="E329" s="274" t="s">
        <v>2662</v>
      </c>
      <c r="F329" s="274" t="s">
        <v>2663</v>
      </c>
      <c r="G329" s="274">
        <v>50530</v>
      </c>
      <c r="H329" s="274">
        <v>28489</v>
      </c>
      <c r="I329" s="274">
        <v>0</v>
      </c>
      <c r="J329" s="274" t="s">
        <v>2074</v>
      </c>
      <c r="K329" s="275">
        <v>0</v>
      </c>
      <c r="L329" s="274">
        <v>8043</v>
      </c>
      <c r="M329" s="274" t="s">
        <v>3546</v>
      </c>
      <c r="N329" s="275">
        <v>120</v>
      </c>
      <c r="P329" s="274" t="s">
        <v>1969</v>
      </c>
      <c r="R329" s="274" t="s">
        <v>2664</v>
      </c>
      <c r="T329" s="274" t="s">
        <v>2664</v>
      </c>
      <c r="U329" s="274" t="s">
        <v>2715</v>
      </c>
      <c r="Z329" s="274" t="s">
        <v>2666</v>
      </c>
      <c r="AA329" s="274" t="s">
        <v>2666</v>
      </c>
      <c r="AB329" s="274" t="s">
        <v>2666</v>
      </c>
      <c r="AE329" s="279">
        <v>37846</v>
      </c>
      <c r="AF329" s="275">
        <v>180</v>
      </c>
      <c r="AG329" s="275">
        <v>0</v>
      </c>
      <c r="AI329" s="274" t="s">
        <v>2724</v>
      </c>
      <c r="AJ329" s="274" t="s">
        <v>2717</v>
      </c>
      <c r="AK329" s="274" t="s">
        <v>2718</v>
      </c>
      <c r="AL329" s="274">
        <v>0</v>
      </c>
      <c r="AM329" s="275">
        <v>0</v>
      </c>
      <c r="AQ329" s="275">
        <v>0</v>
      </c>
      <c r="AR329" s="275">
        <v>0</v>
      </c>
      <c r="AW329" s="277">
        <v>0</v>
      </c>
      <c r="AZ329" s="274" t="s">
        <v>2668</v>
      </c>
      <c r="BA329" s="274" t="s">
        <v>2669</v>
      </c>
      <c r="BE329" s="274" t="s">
        <v>2932</v>
      </c>
      <c r="BF329" s="274" t="s">
        <v>2737</v>
      </c>
      <c r="BG329" s="274" t="s">
        <v>2694</v>
      </c>
      <c r="BL329" s="277">
        <v>0</v>
      </c>
      <c r="BQ329" s="274" t="s">
        <v>2666</v>
      </c>
      <c r="BR329" s="274" t="s">
        <v>2666</v>
      </c>
      <c r="BW329" s="274">
        <v>19980</v>
      </c>
      <c r="BX329" s="274" t="s">
        <v>3547</v>
      </c>
      <c r="CA329" s="274">
        <v>0</v>
      </c>
      <c r="CF329" s="274" t="s">
        <v>2749</v>
      </c>
      <c r="CN329" s="274">
        <v>1</v>
      </c>
      <c r="CT329" s="275">
        <v>0</v>
      </c>
      <c r="CV329" s="275">
        <v>0</v>
      </c>
      <c r="CW329" s="274" t="s">
        <v>2664</v>
      </c>
      <c r="CY329" s="274" t="s">
        <v>2662</v>
      </c>
      <c r="CZ329" s="274">
        <v>686991</v>
      </c>
      <c r="DA329" s="274">
        <v>6161393</v>
      </c>
      <c r="DC329" s="275">
        <v>0</v>
      </c>
      <c r="DG329" s="274">
        <v>0</v>
      </c>
      <c r="DI329" s="274">
        <v>0</v>
      </c>
      <c r="DJ329" s="274" t="s">
        <v>2664</v>
      </c>
      <c r="DK329" s="279">
        <v>37846</v>
      </c>
      <c r="DL329" s="279">
        <v>39577</v>
      </c>
      <c r="DN329" s="274" t="s">
        <v>2029</v>
      </c>
      <c r="DO329" s="274" t="s">
        <v>2678</v>
      </c>
      <c r="DP329" s="274" t="s">
        <v>2679</v>
      </c>
      <c r="DQ329" s="274" t="s">
        <v>2680</v>
      </c>
      <c r="DR329" s="278">
        <v>10</v>
      </c>
    </row>
    <row r="330" spans="1:122" x14ac:dyDescent="0.25">
      <c r="A330" s="283">
        <v>39105</v>
      </c>
      <c r="B330" s="274">
        <v>71396</v>
      </c>
      <c r="C330" s="274" t="s">
        <v>1395</v>
      </c>
      <c r="D330" s="279">
        <v>28491</v>
      </c>
      <c r="E330" s="274" t="s">
        <v>3003</v>
      </c>
      <c r="F330" s="274" t="s">
        <v>2663</v>
      </c>
      <c r="G330" s="274">
        <v>50693</v>
      </c>
      <c r="H330" s="274">
        <v>39105</v>
      </c>
      <c r="I330" s="274">
        <v>0</v>
      </c>
      <c r="J330" s="274" t="s">
        <v>1966</v>
      </c>
      <c r="K330" s="275">
        <v>0</v>
      </c>
      <c r="L330" s="274">
        <v>8244</v>
      </c>
      <c r="M330" s="274" t="s">
        <v>3548</v>
      </c>
      <c r="N330" s="275">
        <v>45</v>
      </c>
      <c r="R330" s="274" t="s">
        <v>2664</v>
      </c>
      <c r="T330" s="274" t="s">
        <v>2664</v>
      </c>
      <c r="U330" s="274" t="s">
        <v>2715</v>
      </c>
      <c r="Z330" s="274" t="s">
        <v>2666</v>
      </c>
      <c r="AA330" s="274" t="s">
        <v>2666</v>
      </c>
      <c r="AB330" s="274" t="s">
        <v>2666</v>
      </c>
      <c r="AE330" s="279">
        <v>37846</v>
      </c>
      <c r="AF330" s="275">
        <v>420</v>
      </c>
      <c r="AG330" s="275">
        <v>0</v>
      </c>
      <c r="AI330" s="274" t="s">
        <v>2716</v>
      </c>
      <c r="AJ330" s="274" t="s">
        <v>2717</v>
      </c>
      <c r="AK330" s="274" t="s">
        <v>2718</v>
      </c>
      <c r="AL330" s="274">
        <v>0</v>
      </c>
      <c r="AM330" s="275">
        <v>0</v>
      </c>
      <c r="AO330" s="274" t="s">
        <v>1629</v>
      </c>
      <c r="AQ330" s="275">
        <v>0</v>
      </c>
      <c r="AR330" s="275">
        <v>0</v>
      </c>
      <c r="AW330" s="277">
        <v>0</v>
      </c>
      <c r="AZ330" s="274" t="s">
        <v>2668</v>
      </c>
      <c r="BA330" s="274" t="s">
        <v>2669</v>
      </c>
      <c r="BD330" s="274" t="s">
        <v>2728</v>
      </c>
      <c r="BE330" s="274" t="s">
        <v>2829</v>
      </c>
      <c r="BF330" s="274" t="s">
        <v>2763</v>
      </c>
      <c r="BG330" s="274" t="s">
        <v>2694</v>
      </c>
      <c r="BL330" s="277">
        <v>0</v>
      </c>
      <c r="BQ330" s="274" t="s">
        <v>2666</v>
      </c>
      <c r="BR330" s="274" t="s">
        <v>2666</v>
      </c>
      <c r="BW330" s="274">
        <v>35124</v>
      </c>
      <c r="BX330" s="274" t="s">
        <v>3549</v>
      </c>
      <c r="CA330" s="274">
        <v>0</v>
      </c>
      <c r="CN330" s="274">
        <v>1</v>
      </c>
      <c r="CP330" s="274" t="s">
        <v>2836</v>
      </c>
      <c r="CT330" s="275">
        <v>0</v>
      </c>
      <c r="CV330" s="275">
        <v>0</v>
      </c>
      <c r="CW330" s="274" t="s">
        <v>2664</v>
      </c>
      <c r="CY330" s="274" t="s">
        <v>3003</v>
      </c>
      <c r="CZ330" s="274">
        <v>632947</v>
      </c>
      <c r="DA330" s="274">
        <v>6195734</v>
      </c>
      <c r="DC330" s="275">
        <v>0</v>
      </c>
      <c r="DG330" s="274">
        <v>0</v>
      </c>
      <c r="DI330" s="274">
        <v>0</v>
      </c>
      <c r="DJ330" s="274" t="s">
        <v>2677</v>
      </c>
      <c r="DK330" s="279">
        <v>37846</v>
      </c>
      <c r="DL330" s="279">
        <v>39577</v>
      </c>
      <c r="DN330" s="274" t="s">
        <v>2029</v>
      </c>
      <c r="DO330" s="274" t="s">
        <v>2678</v>
      </c>
      <c r="DP330" s="274" t="s">
        <v>2679</v>
      </c>
      <c r="DQ330" s="274" t="s">
        <v>2680</v>
      </c>
      <c r="DR330" s="278">
        <v>2.5</v>
      </c>
    </row>
    <row r="331" spans="1:122" x14ac:dyDescent="0.25">
      <c r="A331" s="283">
        <v>22132</v>
      </c>
      <c r="B331" s="274">
        <v>73713</v>
      </c>
      <c r="C331" s="274" t="s">
        <v>1393</v>
      </c>
      <c r="D331" s="279">
        <v>25204</v>
      </c>
      <c r="E331" s="274" t="s">
        <v>2662</v>
      </c>
      <c r="F331" s="274" t="s">
        <v>2663</v>
      </c>
      <c r="G331" s="274">
        <v>50850</v>
      </c>
      <c r="H331" s="274">
        <v>22132</v>
      </c>
      <c r="I331" s="274">
        <v>0</v>
      </c>
      <c r="J331" s="274" t="s">
        <v>1966</v>
      </c>
      <c r="K331" s="275">
        <v>0</v>
      </c>
      <c r="L331" s="274">
        <v>8378</v>
      </c>
      <c r="M331" s="274" t="s">
        <v>1552</v>
      </c>
      <c r="N331" s="275">
        <v>250</v>
      </c>
      <c r="R331" s="274" t="s">
        <v>2664</v>
      </c>
      <c r="T331" s="274" t="s">
        <v>2665</v>
      </c>
      <c r="U331" s="274" t="s">
        <v>1967</v>
      </c>
      <c r="Z331" s="274" t="s">
        <v>2666</v>
      </c>
      <c r="AA331" s="274" t="s">
        <v>2666</v>
      </c>
      <c r="AB331" s="274" t="s">
        <v>2666</v>
      </c>
      <c r="AE331" s="279">
        <v>37846</v>
      </c>
      <c r="AF331" s="275">
        <v>255</v>
      </c>
      <c r="AG331" s="275">
        <v>0</v>
      </c>
      <c r="AI331" s="274" t="s">
        <v>2716</v>
      </c>
      <c r="AJ331" s="274" t="s">
        <v>2717</v>
      </c>
      <c r="AK331" s="274" t="s">
        <v>2718</v>
      </c>
      <c r="AL331" s="274">
        <v>0</v>
      </c>
      <c r="AM331" s="275">
        <v>0</v>
      </c>
      <c r="AQ331" s="275">
        <v>0</v>
      </c>
      <c r="AR331" s="275">
        <v>0</v>
      </c>
      <c r="AW331" s="277">
        <v>0</v>
      </c>
      <c r="AZ331" s="274" t="s">
        <v>2668</v>
      </c>
      <c r="BA331" s="274" t="s">
        <v>2669</v>
      </c>
      <c r="BD331" s="274" t="s">
        <v>2700</v>
      </c>
      <c r="BE331" s="274" t="s">
        <v>2685</v>
      </c>
      <c r="BF331" s="274" t="s">
        <v>2702</v>
      </c>
      <c r="BG331" s="274" t="s">
        <v>2993</v>
      </c>
      <c r="BL331" s="277">
        <v>0</v>
      </c>
      <c r="BQ331" s="274" t="s">
        <v>2666</v>
      </c>
      <c r="BR331" s="274" t="s">
        <v>2666</v>
      </c>
      <c r="BW331" s="274">
        <v>10303</v>
      </c>
      <c r="BX331" s="274" t="s">
        <v>3550</v>
      </c>
      <c r="CA331" s="274">
        <v>0</v>
      </c>
      <c r="CF331" s="274" t="s">
        <v>2706</v>
      </c>
      <c r="CN331" s="274">
        <v>1</v>
      </c>
      <c r="CP331" s="274" t="s">
        <v>2756</v>
      </c>
      <c r="CT331" s="275">
        <v>0</v>
      </c>
      <c r="CV331" s="275">
        <v>0</v>
      </c>
      <c r="CW331" s="274" t="s">
        <v>2664</v>
      </c>
      <c r="CY331" s="274" t="s">
        <v>2662</v>
      </c>
      <c r="CZ331" s="274">
        <v>681266</v>
      </c>
      <c r="DA331" s="274">
        <v>6212834</v>
      </c>
      <c r="DC331" s="275">
        <v>230</v>
      </c>
      <c r="DG331" s="274">
        <v>0</v>
      </c>
      <c r="DI331" s="274">
        <v>0</v>
      </c>
      <c r="DJ331" s="274" t="s">
        <v>2664</v>
      </c>
      <c r="DK331" s="279">
        <v>37846</v>
      </c>
      <c r="DL331" s="279">
        <v>39577</v>
      </c>
      <c r="DN331" s="274" t="s">
        <v>2029</v>
      </c>
      <c r="DO331" s="274" t="s">
        <v>2678</v>
      </c>
      <c r="DR331" s="278">
        <v>0</v>
      </c>
    </row>
    <row r="332" spans="1:122" x14ac:dyDescent="0.25">
      <c r="A332" s="283">
        <v>29614</v>
      </c>
      <c r="B332" s="274">
        <v>73719</v>
      </c>
      <c r="C332" s="274" t="s">
        <v>1393</v>
      </c>
      <c r="D332" s="279">
        <v>27030</v>
      </c>
      <c r="E332" s="274" t="s">
        <v>3003</v>
      </c>
      <c r="F332" s="274" t="s">
        <v>2663</v>
      </c>
      <c r="G332" s="274">
        <v>50709</v>
      </c>
      <c r="H332" s="274">
        <v>29614</v>
      </c>
      <c r="I332" s="274">
        <v>0</v>
      </c>
      <c r="J332" s="274" t="s">
        <v>1966</v>
      </c>
      <c r="K332" s="275">
        <v>0</v>
      </c>
      <c r="L332" s="274">
        <v>8260</v>
      </c>
      <c r="M332" s="274" t="s">
        <v>1469</v>
      </c>
      <c r="N332" s="275">
        <v>260</v>
      </c>
      <c r="R332" s="274" t="s">
        <v>2664</v>
      </c>
      <c r="T332" s="274" t="s">
        <v>2664</v>
      </c>
      <c r="U332" s="274" t="s">
        <v>2715</v>
      </c>
      <c r="Z332" s="274" t="s">
        <v>2666</v>
      </c>
      <c r="AA332" s="274" t="s">
        <v>2666</v>
      </c>
      <c r="AB332" s="274" t="s">
        <v>2666</v>
      </c>
      <c r="AE332" s="279">
        <v>37846</v>
      </c>
      <c r="AF332" s="275">
        <v>315</v>
      </c>
      <c r="AG332" s="275">
        <v>0</v>
      </c>
      <c r="AI332" s="274" t="s">
        <v>2724</v>
      </c>
      <c r="AJ332" s="274" t="s">
        <v>2717</v>
      </c>
      <c r="AK332" s="274" t="s">
        <v>2718</v>
      </c>
      <c r="AL332" s="274">
        <v>0</v>
      </c>
      <c r="AM332" s="275">
        <v>0</v>
      </c>
      <c r="AQ332" s="275">
        <v>0</v>
      </c>
      <c r="AR332" s="275">
        <v>0</v>
      </c>
      <c r="AW332" s="277">
        <v>0</v>
      </c>
      <c r="AZ332" s="274" t="s">
        <v>2668</v>
      </c>
      <c r="BA332" s="274" t="s">
        <v>2669</v>
      </c>
      <c r="BD332" s="274" t="s">
        <v>2728</v>
      </c>
      <c r="BE332" s="274" t="s">
        <v>2700</v>
      </c>
      <c r="BF332" s="274" t="s">
        <v>2763</v>
      </c>
      <c r="BG332" s="274" t="s">
        <v>2694</v>
      </c>
      <c r="BL332" s="277">
        <v>0</v>
      </c>
      <c r="BQ332" s="274" t="s">
        <v>2666</v>
      </c>
      <c r="BR332" s="274" t="s">
        <v>2666</v>
      </c>
      <c r="BW332" s="274">
        <v>26896</v>
      </c>
      <c r="BX332" s="274" t="s">
        <v>3551</v>
      </c>
      <c r="CA332" s="274">
        <v>0</v>
      </c>
      <c r="CF332" s="274" t="s">
        <v>2706</v>
      </c>
      <c r="CN332" s="274">
        <v>2</v>
      </c>
      <c r="CP332" s="274" t="s">
        <v>3044</v>
      </c>
      <c r="CT332" s="275">
        <v>0</v>
      </c>
      <c r="CV332" s="275">
        <v>0</v>
      </c>
      <c r="CW332" s="274" t="s">
        <v>2664</v>
      </c>
      <c r="CY332" s="274" t="s">
        <v>3003</v>
      </c>
      <c r="CZ332" s="274">
        <v>643259</v>
      </c>
      <c r="DA332" s="274">
        <v>6192233</v>
      </c>
      <c r="DC332" s="275">
        <v>0</v>
      </c>
      <c r="DG332" s="274">
        <v>0</v>
      </c>
      <c r="DI332" s="274">
        <v>0</v>
      </c>
      <c r="DJ332" s="274" t="s">
        <v>2664</v>
      </c>
      <c r="DK332" s="279">
        <v>37846</v>
      </c>
      <c r="DL332" s="279">
        <v>39577</v>
      </c>
      <c r="DN332" s="274" t="s">
        <v>2029</v>
      </c>
      <c r="DO332" s="274" t="s">
        <v>2678</v>
      </c>
      <c r="DP332" s="274" t="s">
        <v>2679</v>
      </c>
      <c r="DQ332" s="274" t="s">
        <v>2680</v>
      </c>
      <c r="DR332" s="278">
        <v>40</v>
      </c>
    </row>
    <row r="333" spans="1:122" x14ac:dyDescent="0.25">
      <c r="A333" s="283">
        <v>17940</v>
      </c>
      <c r="B333" s="274">
        <v>73721</v>
      </c>
      <c r="C333" s="274" t="s">
        <v>1395</v>
      </c>
      <c r="D333" s="279">
        <v>23012</v>
      </c>
      <c r="E333" s="274" t="s">
        <v>2662</v>
      </c>
      <c r="F333" s="274" t="s">
        <v>2663</v>
      </c>
      <c r="G333" s="274">
        <v>50630</v>
      </c>
      <c r="H333" s="274">
        <v>17940</v>
      </c>
      <c r="I333" s="274">
        <v>0</v>
      </c>
      <c r="J333" s="274" t="s">
        <v>2074</v>
      </c>
      <c r="K333" s="275">
        <v>0</v>
      </c>
      <c r="L333" s="274">
        <v>8173</v>
      </c>
      <c r="M333" s="274" t="s">
        <v>1524</v>
      </c>
      <c r="N333" s="275">
        <v>0</v>
      </c>
      <c r="P333" s="274" t="s">
        <v>1969</v>
      </c>
      <c r="R333" s="274" t="s">
        <v>2664</v>
      </c>
      <c r="T333" s="274" t="s">
        <v>2665</v>
      </c>
      <c r="U333" s="274" t="s">
        <v>1967</v>
      </c>
      <c r="Z333" s="274" t="s">
        <v>2666</v>
      </c>
      <c r="AA333" s="274" t="s">
        <v>2666</v>
      </c>
      <c r="AB333" s="274" t="s">
        <v>2666</v>
      </c>
      <c r="AE333" s="279">
        <v>37846</v>
      </c>
      <c r="AF333" s="275">
        <v>26</v>
      </c>
      <c r="AG333" s="275">
        <v>0</v>
      </c>
      <c r="AI333" s="274" t="s">
        <v>2716</v>
      </c>
      <c r="AJ333" s="274" t="s">
        <v>2664</v>
      </c>
      <c r="AK333" s="274" t="s">
        <v>8</v>
      </c>
      <c r="AL333" s="274">
        <v>0</v>
      </c>
      <c r="AM333" s="275">
        <v>0</v>
      </c>
      <c r="AP333" s="274" t="s">
        <v>1968</v>
      </c>
      <c r="AQ333" s="275">
        <v>0</v>
      </c>
      <c r="AR333" s="275">
        <v>0</v>
      </c>
      <c r="AS333" s="274" t="s">
        <v>1968</v>
      </c>
      <c r="AW333" s="277">
        <v>0</v>
      </c>
      <c r="AZ333" s="274" t="s">
        <v>2668</v>
      </c>
      <c r="BA333" s="274" t="s">
        <v>2669</v>
      </c>
      <c r="BD333" s="274" t="s">
        <v>2670</v>
      </c>
      <c r="BE333" s="274" t="s">
        <v>2781</v>
      </c>
      <c r="BF333" s="274" t="s">
        <v>2672</v>
      </c>
      <c r="BG333" s="274" t="s">
        <v>2694</v>
      </c>
      <c r="BH333" s="274" t="s">
        <v>1968</v>
      </c>
      <c r="BL333" s="277">
        <v>0</v>
      </c>
      <c r="BQ333" s="274" t="s">
        <v>2666</v>
      </c>
      <c r="BR333" s="274" t="s">
        <v>2666</v>
      </c>
      <c r="BW333" s="274">
        <v>869</v>
      </c>
      <c r="BX333" s="274" t="s">
        <v>3552</v>
      </c>
      <c r="BY333" s="274" t="s">
        <v>1968</v>
      </c>
      <c r="CA333" s="274">
        <v>0</v>
      </c>
      <c r="CC333" s="274" t="s">
        <v>1968</v>
      </c>
      <c r="CE333" s="274" t="s">
        <v>1968</v>
      </c>
      <c r="CF333" s="274" t="s">
        <v>2706</v>
      </c>
      <c r="CG333" s="274" t="s">
        <v>1968</v>
      </c>
      <c r="CI333" s="274" t="s">
        <v>1968</v>
      </c>
      <c r="CN333" s="274">
        <v>1</v>
      </c>
      <c r="CO333" s="274" t="s">
        <v>1968</v>
      </c>
      <c r="CT333" s="275">
        <v>0</v>
      </c>
      <c r="CU333" s="274" t="s">
        <v>1968</v>
      </c>
      <c r="CV333" s="275">
        <v>0</v>
      </c>
      <c r="CY333" s="274" t="s">
        <v>2662</v>
      </c>
      <c r="CZ333" s="274">
        <v>659701</v>
      </c>
      <c r="DA333" s="274">
        <v>6182793</v>
      </c>
      <c r="DB333" s="274" t="s">
        <v>2666</v>
      </c>
      <c r="DC333" s="275">
        <v>12</v>
      </c>
      <c r="DG333" s="274">
        <v>0</v>
      </c>
      <c r="DI333" s="274">
        <v>0</v>
      </c>
      <c r="DJ333" s="274" t="s">
        <v>2677</v>
      </c>
      <c r="DK333" s="279">
        <v>37846</v>
      </c>
      <c r="DL333" s="279">
        <v>40550</v>
      </c>
      <c r="DN333" s="274" t="s">
        <v>2029</v>
      </c>
      <c r="DO333" s="274" t="s">
        <v>2689</v>
      </c>
      <c r="DR333" s="278">
        <v>0</v>
      </c>
    </row>
    <row r="334" spans="1:122" x14ac:dyDescent="0.25">
      <c r="A334" s="283">
        <v>48336</v>
      </c>
      <c r="B334" s="274">
        <v>75193</v>
      </c>
      <c r="C334" s="274" t="s">
        <v>1395</v>
      </c>
      <c r="D334" s="279">
        <v>29759</v>
      </c>
      <c r="E334" s="274" t="s">
        <v>2662</v>
      </c>
      <c r="F334" s="274" t="s">
        <v>2663</v>
      </c>
      <c r="G334" s="274">
        <v>50672</v>
      </c>
      <c r="H334" s="274">
        <v>48336</v>
      </c>
      <c r="I334" s="274">
        <v>0</v>
      </c>
      <c r="J334" s="274" t="s">
        <v>2074</v>
      </c>
      <c r="K334" s="275">
        <v>0</v>
      </c>
      <c r="L334" s="274">
        <v>8229</v>
      </c>
      <c r="M334" s="274" t="s">
        <v>1651</v>
      </c>
      <c r="N334" s="275">
        <v>0</v>
      </c>
      <c r="R334" s="274" t="s">
        <v>2664</v>
      </c>
      <c r="T334" s="274" t="s">
        <v>2664</v>
      </c>
      <c r="U334" s="274" t="s">
        <v>2715</v>
      </c>
      <c r="Z334" s="274" t="s">
        <v>2666</v>
      </c>
      <c r="AA334" s="274" t="s">
        <v>2666</v>
      </c>
      <c r="AB334" s="274" t="s">
        <v>2666</v>
      </c>
      <c r="AE334" s="279">
        <v>37846</v>
      </c>
      <c r="AF334" s="275">
        <v>130</v>
      </c>
      <c r="AG334" s="275">
        <v>0</v>
      </c>
      <c r="AI334" s="274" t="s">
        <v>2667</v>
      </c>
      <c r="AJ334" s="274" t="s">
        <v>2832</v>
      </c>
      <c r="AK334" s="274" t="s">
        <v>2833</v>
      </c>
      <c r="AL334" s="274">
        <v>0</v>
      </c>
      <c r="AM334" s="275">
        <v>0</v>
      </c>
      <c r="AO334" s="274" t="s">
        <v>1649</v>
      </c>
      <c r="AQ334" s="275">
        <v>0</v>
      </c>
      <c r="AR334" s="275">
        <v>0</v>
      </c>
      <c r="AW334" s="277">
        <v>0</v>
      </c>
      <c r="AZ334" s="274" t="s">
        <v>2668</v>
      </c>
      <c r="BA334" s="274" t="s">
        <v>2669</v>
      </c>
      <c r="BD334" s="274" t="s">
        <v>2728</v>
      </c>
      <c r="BE334" s="274" t="s">
        <v>2834</v>
      </c>
      <c r="BF334" s="274" t="s">
        <v>2763</v>
      </c>
      <c r="BG334" s="274" t="s">
        <v>2694</v>
      </c>
      <c r="BL334" s="277">
        <v>0</v>
      </c>
      <c r="BQ334" s="274" t="s">
        <v>2666</v>
      </c>
      <c r="BR334" s="274" t="s">
        <v>2666</v>
      </c>
      <c r="BW334" s="274">
        <v>9816</v>
      </c>
      <c r="BX334" s="274" t="s">
        <v>3553</v>
      </c>
      <c r="CA334" s="274">
        <v>0</v>
      </c>
      <c r="CF334" s="274" t="s">
        <v>2749</v>
      </c>
      <c r="CN334" s="274">
        <v>1</v>
      </c>
      <c r="CP334" s="274" t="s">
        <v>2713</v>
      </c>
      <c r="CT334" s="275">
        <v>0</v>
      </c>
      <c r="CV334" s="275">
        <v>0</v>
      </c>
      <c r="CW334" s="274" t="s">
        <v>2664</v>
      </c>
      <c r="CY334" s="274" t="s">
        <v>2662</v>
      </c>
      <c r="CZ334" s="274">
        <v>636599</v>
      </c>
      <c r="DA334" s="274">
        <v>6188545</v>
      </c>
      <c r="DC334" s="275">
        <v>20</v>
      </c>
      <c r="DG334" s="274">
        <v>0</v>
      </c>
      <c r="DI334" s="274">
        <v>0</v>
      </c>
      <c r="DJ334" s="274" t="s">
        <v>2677</v>
      </c>
      <c r="DK334" s="279">
        <v>37846</v>
      </c>
      <c r="DL334" s="279">
        <v>39577</v>
      </c>
      <c r="DN334" s="274" t="s">
        <v>2029</v>
      </c>
      <c r="DO334" s="274" t="s">
        <v>2678</v>
      </c>
      <c r="DP334" s="274" t="s">
        <v>2679</v>
      </c>
      <c r="DQ334" s="274" t="s">
        <v>2680</v>
      </c>
      <c r="DR334" s="278">
        <v>2</v>
      </c>
    </row>
    <row r="335" spans="1:122" x14ac:dyDescent="0.25">
      <c r="A335" s="283">
        <v>16464</v>
      </c>
      <c r="B335" s="274">
        <v>76967</v>
      </c>
      <c r="C335" s="274" t="s">
        <v>1395</v>
      </c>
      <c r="D335" s="279">
        <v>21916</v>
      </c>
      <c r="E335" s="274" t="s">
        <v>2662</v>
      </c>
      <c r="F335" s="274" t="s">
        <v>2663</v>
      </c>
      <c r="G335" s="274">
        <v>50607</v>
      </c>
      <c r="H335" s="274">
        <v>16464</v>
      </c>
      <c r="I335" s="274">
        <v>0</v>
      </c>
      <c r="J335" s="274" t="s">
        <v>2074</v>
      </c>
      <c r="K335" s="275">
        <v>0</v>
      </c>
      <c r="L335" s="274">
        <v>8153</v>
      </c>
      <c r="M335" s="274" t="s">
        <v>1496</v>
      </c>
      <c r="N335" s="275">
        <v>41</v>
      </c>
      <c r="R335" s="274" t="s">
        <v>2664</v>
      </c>
      <c r="T335" s="274" t="s">
        <v>2757</v>
      </c>
      <c r="U335" s="274" t="s">
        <v>1973</v>
      </c>
      <c r="Z335" s="274" t="s">
        <v>2666</v>
      </c>
      <c r="AA335" s="274" t="s">
        <v>2666</v>
      </c>
      <c r="AB335" s="274" t="s">
        <v>2666</v>
      </c>
      <c r="AE335" s="279">
        <v>37846</v>
      </c>
      <c r="AF335" s="275">
        <v>41</v>
      </c>
      <c r="AG335" s="275">
        <v>0</v>
      </c>
      <c r="AI335" s="274" t="s">
        <v>2716</v>
      </c>
      <c r="AJ335" s="274" t="s">
        <v>2664</v>
      </c>
      <c r="AK335" s="274" t="s">
        <v>8</v>
      </c>
      <c r="AL335" s="274">
        <v>0</v>
      </c>
      <c r="AM335" s="275">
        <v>0</v>
      </c>
      <c r="AQ335" s="275">
        <v>0</v>
      </c>
      <c r="AR335" s="275">
        <v>0</v>
      </c>
      <c r="AW335" s="277">
        <v>0</v>
      </c>
      <c r="AZ335" s="274" t="s">
        <v>2668</v>
      </c>
      <c r="BA335" s="274" t="s">
        <v>2669</v>
      </c>
      <c r="BD335" s="274" t="s">
        <v>2692</v>
      </c>
      <c r="BE335" s="274" t="s">
        <v>3316</v>
      </c>
      <c r="BF335" s="274" t="s">
        <v>2672</v>
      </c>
      <c r="BG335" s="274" t="s">
        <v>2694</v>
      </c>
      <c r="BL335" s="277">
        <v>0</v>
      </c>
      <c r="BQ335" s="274" t="s">
        <v>2666</v>
      </c>
      <c r="BR335" s="274" t="s">
        <v>2666</v>
      </c>
      <c r="BW335" s="274">
        <v>59209</v>
      </c>
      <c r="BX335" s="274" t="s">
        <v>3554</v>
      </c>
      <c r="CA335" s="274">
        <v>0</v>
      </c>
      <c r="CF335" s="274" t="s">
        <v>2722</v>
      </c>
      <c r="CN335" s="274">
        <v>1</v>
      </c>
      <c r="CT335" s="275">
        <v>0</v>
      </c>
      <c r="CV335" s="275">
        <v>0</v>
      </c>
      <c r="CW335" s="274" t="s">
        <v>2664</v>
      </c>
      <c r="CY335" s="274" t="s">
        <v>2662</v>
      </c>
      <c r="CZ335" s="274">
        <v>642438</v>
      </c>
      <c r="DA335" s="274">
        <v>6183080</v>
      </c>
      <c r="DC335" s="275">
        <v>0</v>
      </c>
      <c r="DG335" s="274">
        <v>0</v>
      </c>
      <c r="DI335" s="274">
        <v>0</v>
      </c>
      <c r="DJ335" s="274" t="s">
        <v>2677</v>
      </c>
      <c r="DK335" s="279">
        <v>37846</v>
      </c>
      <c r="DL335" s="279">
        <v>39577</v>
      </c>
      <c r="DN335" s="274" t="s">
        <v>2029</v>
      </c>
      <c r="DO335" s="274" t="s">
        <v>2678</v>
      </c>
      <c r="DR335" s="278">
        <v>0</v>
      </c>
    </row>
    <row r="336" spans="1:122" x14ac:dyDescent="0.25">
      <c r="A336" s="283">
        <v>11942</v>
      </c>
      <c r="B336" s="274">
        <v>77080</v>
      </c>
      <c r="C336" s="274" t="s">
        <v>1393</v>
      </c>
      <c r="D336" s="279">
        <v>18264</v>
      </c>
      <c r="E336" s="274" t="s">
        <v>2662</v>
      </c>
      <c r="F336" s="274" t="s">
        <v>2663</v>
      </c>
      <c r="G336" s="274">
        <v>50585</v>
      </c>
      <c r="H336" s="274">
        <v>11942</v>
      </c>
      <c r="I336" s="274">
        <v>0</v>
      </c>
      <c r="J336" s="274" t="s">
        <v>2074</v>
      </c>
      <c r="K336" s="275">
        <v>0</v>
      </c>
      <c r="L336" s="274">
        <v>8138</v>
      </c>
      <c r="M336" s="274" t="s">
        <v>1478</v>
      </c>
      <c r="N336" s="275">
        <v>0</v>
      </c>
      <c r="R336" s="274" t="s">
        <v>2664</v>
      </c>
      <c r="T336" s="274" t="s">
        <v>2762</v>
      </c>
      <c r="U336" s="274" t="s">
        <v>1409</v>
      </c>
      <c r="Z336" s="274" t="s">
        <v>2666</v>
      </c>
      <c r="AA336" s="274" t="s">
        <v>2666</v>
      </c>
      <c r="AB336" s="274" t="s">
        <v>2666</v>
      </c>
      <c r="AE336" s="279">
        <v>37846</v>
      </c>
      <c r="AF336" s="275">
        <v>20</v>
      </c>
      <c r="AG336" s="275">
        <v>0</v>
      </c>
      <c r="AI336" s="274" t="s">
        <v>2716</v>
      </c>
      <c r="AJ336" s="274" t="s">
        <v>2664</v>
      </c>
      <c r="AK336" s="274" t="s">
        <v>8</v>
      </c>
      <c r="AL336" s="274">
        <v>0</v>
      </c>
      <c r="AM336" s="275">
        <v>0</v>
      </c>
      <c r="AO336" s="274" t="s">
        <v>1392</v>
      </c>
      <c r="AQ336" s="275">
        <v>0</v>
      </c>
      <c r="AR336" s="275">
        <v>0</v>
      </c>
      <c r="AW336" s="277">
        <v>0</v>
      </c>
      <c r="AZ336" s="274" t="s">
        <v>2668</v>
      </c>
      <c r="BA336" s="274" t="s">
        <v>2669</v>
      </c>
      <c r="BD336" s="274" t="s">
        <v>2728</v>
      </c>
      <c r="BE336" s="274" t="s">
        <v>2729</v>
      </c>
      <c r="BF336" s="274" t="s">
        <v>2672</v>
      </c>
      <c r="BG336" s="274" t="s">
        <v>2730</v>
      </c>
      <c r="BL336" s="277">
        <v>0</v>
      </c>
      <c r="BQ336" s="274" t="s">
        <v>2666</v>
      </c>
      <c r="BR336" s="274" t="s">
        <v>2666</v>
      </c>
      <c r="BW336" s="274">
        <v>6277</v>
      </c>
      <c r="BX336" s="274" t="s">
        <v>3555</v>
      </c>
      <c r="CA336" s="274">
        <v>0</v>
      </c>
      <c r="CN336" s="274">
        <v>8</v>
      </c>
      <c r="CT336" s="275">
        <v>0</v>
      </c>
      <c r="CV336" s="275">
        <v>0</v>
      </c>
      <c r="CW336" s="274" t="s">
        <v>2664</v>
      </c>
      <c r="CY336" s="274" t="s">
        <v>2662</v>
      </c>
      <c r="CZ336" s="274">
        <v>630290</v>
      </c>
      <c r="DA336" s="274">
        <v>6183912</v>
      </c>
      <c r="DC336" s="275">
        <v>0</v>
      </c>
      <c r="DG336" s="274">
        <v>0</v>
      </c>
      <c r="DI336" s="274">
        <v>0</v>
      </c>
      <c r="DJ336" s="274" t="s">
        <v>2664</v>
      </c>
      <c r="DK336" s="279">
        <v>37846</v>
      </c>
      <c r="DL336" s="279">
        <v>39577</v>
      </c>
      <c r="DN336" s="274" t="s">
        <v>2029</v>
      </c>
      <c r="DO336" s="274" t="s">
        <v>2678</v>
      </c>
      <c r="DR336" s="278">
        <v>0</v>
      </c>
    </row>
    <row r="337" spans="1:122" x14ac:dyDescent="0.25">
      <c r="A337" s="283">
        <v>17371</v>
      </c>
      <c r="B337" s="274">
        <v>78316</v>
      </c>
      <c r="C337" s="274" t="s">
        <v>1395</v>
      </c>
      <c r="D337" s="279">
        <v>22647</v>
      </c>
      <c r="E337" s="274" t="s">
        <v>2662</v>
      </c>
      <c r="F337" s="274" t="s">
        <v>2663</v>
      </c>
      <c r="G337" s="274">
        <v>50569</v>
      </c>
      <c r="H337" s="274">
        <v>17371</v>
      </c>
      <c r="I337" s="274">
        <v>0</v>
      </c>
      <c r="J337" s="274" t="s">
        <v>2074</v>
      </c>
      <c r="K337" s="275">
        <v>0</v>
      </c>
      <c r="L337" s="274">
        <v>8132</v>
      </c>
      <c r="M337" s="274" t="s">
        <v>1876</v>
      </c>
      <c r="N337" s="275">
        <v>0</v>
      </c>
      <c r="P337" s="274" t="s">
        <v>1969</v>
      </c>
      <c r="R337" s="274" t="s">
        <v>2664</v>
      </c>
      <c r="T337" s="274" t="s">
        <v>2665</v>
      </c>
      <c r="U337" s="274" t="s">
        <v>1967</v>
      </c>
      <c r="Z337" s="274" t="s">
        <v>2666</v>
      </c>
      <c r="AA337" s="274" t="s">
        <v>2666</v>
      </c>
      <c r="AB337" s="274" t="s">
        <v>2666</v>
      </c>
      <c r="AE337" s="279">
        <v>37846</v>
      </c>
      <c r="AF337" s="275">
        <v>147</v>
      </c>
      <c r="AG337" s="275">
        <v>0</v>
      </c>
      <c r="AH337" s="274" t="s">
        <v>1514</v>
      </c>
      <c r="AI337" s="274" t="s">
        <v>2716</v>
      </c>
      <c r="AJ337" s="274" t="s">
        <v>2750</v>
      </c>
      <c r="AK337" s="274" t="s">
        <v>2751</v>
      </c>
      <c r="AL337" s="274">
        <v>0</v>
      </c>
      <c r="AM337" s="275">
        <v>0</v>
      </c>
      <c r="AO337" s="274" t="s">
        <v>1412</v>
      </c>
      <c r="AP337" s="274" t="s">
        <v>1968</v>
      </c>
      <c r="AQ337" s="275">
        <v>0</v>
      </c>
      <c r="AR337" s="275">
        <v>0</v>
      </c>
      <c r="AS337" s="274" t="s">
        <v>1968</v>
      </c>
      <c r="AW337" s="277">
        <v>0</v>
      </c>
      <c r="AZ337" s="274" t="s">
        <v>2668</v>
      </c>
      <c r="BA337" s="274" t="s">
        <v>2669</v>
      </c>
      <c r="BD337" s="274" t="s">
        <v>2728</v>
      </c>
      <c r="BE337" s="274" t="s">
        <v>2693</v>
      </c>
      <c r="BF337" s="274" t="s">
        <v>2672</v>
      </c>
      <c r="BG337" s="274" t="s">
        <v>2730</v>
      </c>
      <c r="BH337" s="274" t="s">
        <v>1968</v>
      </c>
      <c r="BL337" s="277">
        <v>0</v>
      </c>
      <c r="BQ337" s="274" t="s">
        <v>2666</v>
      </c>
      <c r="BR337" s="274" t="s">
        <v>2666</v>
      </c>
      <c r="BW337" s="274">
        <v>20060</v>
      </c>
      <c r="BX337" s="274" t="s">
        <v>3556</v>
      </c>
      <c r="BY337" s="274" t="s">
        <v>1968</v>
      </c>
      <c r="CA337" s="274">
        <v>0</v>
      </c>
      <c r="CC337" s="274" t="s">
        <v>1968</v>
      </c>
      <c r="CE337" s="274" t="s">
        <v>1968</v>
      </c>
      <c r="CF337" s="274" t="s">
        <v>2749</v>
      </c>
      <c r="CG337" s="274" t="s">
        <v>1968</v>
      </c>
      <c r="CI337" s="274" t="s">
        <v>1969</v>
      </c>
      <c r="CN337" s="274">
        <v>1</v>
      </c>
      <c r="CO337" s="274" t="s">
        <v>1968</v>
      </c>
      <c r="CP337" s="274" t="s">
        <v>2713</v>
      </c>
      <c r="CT337" s="275">
        <v>0</v>
      </c>
      <c r="CU337" s="274" t="s">
        <v>1968</v>
      </c>
      <c r="CV337" s="275">
        <v>0</v>
      </c>
      <c r="CY337" s="274" t="s">
        <v>2662</v>
      </c>
      <c r="CZ337" s="274">
        <v>630101</v>
      </c>
      <c r="DA337" s="274">
        <v>6180154</v>
      </c>
      <c r="DB337" s="274" t="s">
        <v>2666</v>
      </c>
      <c r="DC337" s="275">
        <v>17</v>
      </c>
      <c r="DG337" s="274">
        <v>0</v>
      </c>
      <c r="DH337" s="274" t="s">
        <v>3557</v>
      </c>
      <c r="DI337" s="274">
        <v>0</v>
      </c>
      <c r="DJ337" s="274" t="s">
        <v>2677</v>
      </c>
      <c r="DK337" s="279">
        <v>37846</v>
      </c>
      <c r="DL337" s="279">
        <v>40550</v>
      </c>
      <c r="DN337" s="274" t="s">
        <v>2029</v>
      </c>
      <c r="DO337" s="274" t="s">
        <v>2689</v>
      </c>
      <c r="DR337" s="278">
        <v>0</v>
      </c>
    </row>
    <row r="338" spans="1:122" x14ac:dyDescent="0.25">
      <c r="A338" s="283">
        <v>1073</v>
      </c>
      <c r="B338" s="274">
        <v>78473</v>
      </c>
      <c r="C338" s="274" t="s">
        <v>1395</v>
      </c>
      <c r="D338" s="279">
        <v>367</v>
      </c>
      <c r="E338" s="274" t="s">
        <v>2662</v>
      </c>
      <c r="F338" s="274" t="s">
        <v>2663</v>
      </c>
      <c r="G338" s="274">
        <v>61794</v>
      </c>
      <c r="H338" s="274">
        <v>1073</v>
      </c>
      <c r="I338" s="274">
        <v>0</v>
      </c>
      <c r="J338" s="274" t="s">
        <v>2074</v>
      </c>
      <c r="K338" s="275">
        <v>0</v>
      </c>
      <c r="L338" s="274">
        <v>8170</v>
      </c>
      <c r="M338" s="274" t="s">
        <v>1399</v>
      </c>
      <c r="N338" s="275">
        <v>0</v>
      </c>
      <c r="R338" s="274" t="s">
        <v>2664</v>
      </c>
      <c r="T338" s="274" t="s">
        <v>2665</v>
      </c>
      <c r="U338" s="274" t="s">
        <v>1967</v>
      </c>
      <c r="Z338" s="274" t="s">
        <v>2666</v>
      </c>
      <c r="AA338" s="274" t="s">
        <v>2666</v>
      </c>
      <c r="AB338" s="274" t="s">
        <v>2666</v>
      </c>
      <c r="AE338" s="279">
        <v>37846</v>
      </c>
      <c r="AF338" s="275">
        <v>200</v>
      </c>
      <c r="AG338" s="275">
        <v>0</v>
      </c>
      <c r="AI338" s="274" t="s">
        <v>2667</v>
      </c>
      <c r="AJ338" s="274" t="s">
        <v>2664</v>
      </c>
      <c r="AK338" s="274" t="s">
        <v>8</v>
      </c>
      <c r="AL338" s="274">
        <v>0</v>
      </c>
      <c r="AM338" s="275">
        <v>0</v>
      </c>
      <c r="AO338" s="274" t="s">
        <v>1403</v>
      </c>
      <c r="AQ338" s="275">
        <v>0</v>
      </c>
      <c r="AR338" s="275">
        <v>0</v>
      </c>
      <c r="AW338" s="277">
        <v>0</v>
      </c>
      <c r="AZ338" s="274" t="s">
        <v>2668</v>
      </c>
      <c r="BA338" s="274" t="s">
        <v>2669</v>
      </c>
      <c r="BD338" s="274" t="s">
        <v>2670</v>
      </c>
      <c r="BE338" s="274" t="s">
        <v>2671</v>
      </c>
      <c r="BF338" s="274" t="s">
        <v>2672</v>
      </c>
      <c r="BG338" s="274" t="s">
        <v>2694</v>
      </c>
      <c r="BL338" s="277">
        <v>0</v>
      </c>
      <c r="BQ338" s="274" t="s">
        <v>2666</v>
      </c>
      <c r="BR338" s="274" t="s">
        <v>2666</v>
      </c>
      <c r="BW338" s="274">
        <v>7882</v>
      </c>
      <c r="BX338" s="274" t="s">
        <v>3558</v>
      </c>
      <c r="CA338" s="274">
        <v>0</v>
      </c>
      <c r="CN338" s="274">
        <v>2</v>
      </c>
      <c r="CP338" s="274" t="s">
        <v>2675</v>
      </c>
      <c r="CS338" s="274" t="s">
        <v>3559</v>
      </c>
      <c r="CT338" s="275">
        <v>0</v>
      </c>
      <c r="CV338" s="275">
        <v>0</v>
      </c>
      <c r="CW338" s="274" t="s">
        <v>2664</v>
      </c>
      <c r="CY338" s="274" t="s">
        <v>2662</v>
      </c>
      <c r="CZ338" s="274">
        <v>660225</v>
      </c>
      <c r="DA338" s="274">
        <v>6179334</v>
      </c>
      <c r="DC338" s="275">
        <v>0</v>
      </c>
      <c r="DG338" s="274">
        <v>0</v>
      </c>
      <c r="DI338" s="274">
        <v>0</v>
      </c>
      <c r="DJ338" s="274" t="s">
        <v>2677</v>
      </c>
      <c r="DK338" s="279">
        <v>37846</v>
      </c>
      <c r="DL338" s="279">
        <v>39577</v>
      </c>
      <c r="DN338" s="274" t="s">
        <v>2029</v>
      </c>
      <c r="DO338" s="274" t="s">
        <v>2678</v>
      </c>
      <c r="DR338" s="278">
        <v>0</v>
      </c>
    </row>
    <row r="339" spans="1:122" x14ac:dyDescent="0.25">
      <c r="A339" s="283">
        <v>22879</v>
      </c>
      <c r="B339" s="274">
        <v>81307</v>
      </c>
      <c r="C339" s="274" t="s">
        <v>1393</v>
      </c>
      <c r="D339" s="279">
        <v>25480</v>
      </c>
      <c r="E339" s="274" t="s">
        <v>3159</v>
      </c>
      <c r="F339" s="274" t="s">
        <v>2663</v>
      </c>
      <c r="G339" s="274">
        <v>53023</v>
      </c>
      <c r="H339" s="274">
        <v>22879</v>
      </c>
      <c r="I339" s="274">
        <v>111</v>
      </c>
      <c r="J339" s="274" t="s">
        <v>2074</v>
      </c>
      <c r="K339" s="275">
        <v>0</v>
      </c>
      <c r="L339" s="274">
        <v>8259</v>
      </c>
      <c r="M339" s="274" t="s">
        <v>1560</v>
      </c>
      <c r="N339" s="275">
        <v>660</v>
      </c>
      <c r="P339" s="274" t="s">
        <v>1968</v>
      </c>
      <c r="R339" s="274" t="s">
        <v>2664</v>
      </c>
      <c r="T339" s="274" t="s">
        <v>2665</v>
      </c>
      <c r="U339" s="274" t="s">
        <v>1967</v>
      </c>
      <c r="Z339" s="274" t="s">
        <v>2666</v>
      </c>
      <c r="AA339" s="274" t="s">
        <v>2666</v>
      </c>
      <c r="AB339" s="274" t="s">
        <v>2666</v>
      </c>
      <c r="AE339" s="279">
        <v>37846</v>
      </c>
      <c r="AF339" s="275">
        <v>680</v>
      </c>
      <c r="AG339" s="275">
        <v>0</v>
      </c>
      <c r="AI339" s="274" t="s">
        <v>2794</v>
      </c>
      <c r="AJ339" s="274" t="s">
        <v>3193</v>
      </c>
      <c r="AK339" s="274" t="s">
        <v>3194</v>
      </c>
      <c r="AL339" s="274">
        <v>0</v>
      </c>
      <c r="AM339" s="275">
        <v>0</v>
      </c>
      <c r="AO339" s="274" t="s">
        <v>1561</v>
      </c>
      <c r="AP339" s="274" t="s">
        <v>1968</v>
      </c>
      <c r="AQ339" s="275">
        <v>0</v>
      </c>
      <c r="AR339" s="275">
        <v>0</v>
      </c>
      <c r="AS339" s="274" t="s">
        <v>1968</v>
      </c>
      <c r="AW339" s="277">
        <v>0</v>
      </c>
      <c r="AZ339" s="274" t="s">
        <v>2668</v>
      </c>
      <c r="BA339" s="274" t="s">
        <v>2669</v>
      </c>
      <c r="BD339" s="274" t="s">
        <v>2692</v>
      </c>
      <c r="BE339" s="274" t="s">
        <v>2736</v>
      </c>
      <c r="BF339" s="274" t="s">
        <v>2763</v>
      </c>
      <c r="BG339" s="274" t="s">
        <v>3560</v>
      </c>
      <c r="BH339" s="274" t="s">
        <v>1968</v>
      </c>
      <c r="BJ339" s="274" t="s">
        <v>2834</v>
      </c>
      <c r="BL339" s="277">
        <v>0</v>
      </c>
      <c r="BO339" s="274" t="s">
        <v>1391</v>
      </c>
      <c r="BQ339" s="274" t="s">
        <v>2666</v>
      </c>
      <c r="BR339" s="274" t="s">
        <v>2666</v>
      </c>
      <c r="BW339" s="274">
        <v>59010</v>
      </c>
      <c r="BX339" s="274" t="s">
        <v>3561</v>
      </c>
      <c r="BY339" s="274" t="s">
        <v>1968</v>
      </c>
      <c r="CA339" s="274">
        <v>0</v>
      </c>
      <c r="CC339" s="274" t="s">
        <v>1968</v>
      </c>
      <c r="CE339" s="274" t="s">
        <v>1968</v>
      </c>
      <c r="CF339" s="274" t="s">
        <v>2706</v>
      </c>
      <c r="CG339" s="274" t="s">
        <v>1968</v>
      </c>
      <c r="CI339" s="274" t="s">
        <v>1968</v>
      </c>
      <c r="CN339" s="274">
        <v>1</v>
      </c>
      <c r="CO339" s="274" t="s">
        <v>1968</v>
      </c>
      <c r="CQ339" s="274" t="s">
        <v>1968</v>
      </c>
      <c r="CT339" s="275">
        <v>0</v>
      </c>
      <c r="CU339" s="274" t="s">
        <v>1968</v>
      </c>
      <c r="CV339" s="275">
        <v>0</v>
      </c>
      <c r="CW339" s="274" t="s">
        <v>2664</v>
      </c>
      <c r="CY339" s="274" t="s">
        <v>3159</v>
      </c>
      <c r="CZ339" s="274">
        <v>641689</v>
      </c>
      <c r="DA339" s="274">
        <v>6192043</v>
      </c>
      <c r="DC339" s="275">
        <v>50</v>
      </c>
      <c r="DF339" s="274" t="s">
        <v>1968</v>
      </c>
      <c r="DG339" s="274">
        <v>0</v>
      </c>
      <c r="DI339" s="274">
        <v>0</v>
      </c>
      <c r="DJ339" s="274" t="s">
        <v>2664</v>
      </c>
      <c r="DK339" s="279">
        <v>37846</v>
      </c>
      <c r="DL339" s="279">
        <v>39577</v>
      </c>
      <c r="DN339" s="274" t="s">
        <v>2029</v>
      </c>
      <c r="DO339" s="274" t="s">
        <v>2678</v>
      </c>
      <c r="DR339" s="278">
        <v>0</v>
      </c>
    </row>
    <row r="340" spans="1:122" x14ac:dyDescent="0.25">
      <c r="A340" s="283">
        <v>40148</v>
      </c>
      <c r="B340" s="274">
        <v>81423</v>
      </c>
      <c r="C340" s="274" t="s">
        <v>1393</v>
      </c>
      <c r="D340" s="279">
        <v>28691</v>
      </c>
      <c r="E340" s="274" t="s">
        <v>2662</v>
      </c>
      <c r="F340" s="274" t="s">
        <v>2663</v>
      </c>
      <c r="G340" s="274">
        <v>50778</v>
      </c>
      <c r="H340" s="274">
        <v>40148</v>
      </c>
      <c r="I340" s="274">
        <v>0</v>
      </c>
      <c r="J340" s="274" t="s">
        <v>2074</v>
      </c>
      <c r="K340" s="275">
        <v>0</v>
      </c>
      <c r="L340" s="274">
        <v>8320</v>
      </c>
      <c r="M340" s="274" t="s">
        <v>1426</v>
      </c>
      <c r="N340" s="275">
        <v>20</v>
      </c>
      <c r="R340" s="274" t="s">
        <v>2664</v>
      </c>
      <c r="T340" s="274" t="s">
        <v>2665</v>
      </c>
      <c r="U340" s="274" t="s">
        <v>1967</v>
      </c>
      <c r="Z340" s="274" t="s">
        <v>2666</v>
      </c>
      <c r="AA340" s="274" t="s">
        <v>2666</v>
      </c>
      <c r="AB340" s="274" t="s">
        <v>2666</v>
      </c>
      <c r="AE340" s="279">
        <v>37846</v>
      </c>
      <c r="AF340" s="275">
        <v>160</v>
      </c>
      <c r="AG340" s="275">
        <v>0</v>
      </c>
      <c r="AI340" s="274" t="s">
        <v>2716</v>
      </c>
      <c r="AJ340" s="274" t="s">
        <v>2770</v>
      </c>
      <c r="AK340" s="274" t="s">
        <v>2771</v>
      </c>
      <c r="AL340" s="274">
        <v>0</v>
      </c>
      <c r="AM340" s="275">
        <v>0</v>
      </c>
      <c r="AO340" s="274" t="s">
        <v>1392</v>
      </c>
      <c r="AQ340" s="275">
        <v>0</v>
      </c>
      <c r="AR340" s="275">
        <v>0</v>
      </c>
      <c r="AW340" s="277">
        <v>0</v>
      </c>
      <c r="AZ340" s="274" t="s">
        <v>2668</v>
      </c>
      <c r="BA340" s="274" t="s">
        <v>2669</v>
      </c>
      <c r="BD340" s="274" t="s">
        <v>2781</v>
      </c>
      <c r="BE340" s="274" t="s">
        <v>2807</v>
      </c>
      <c r="BF340" s="274" t="s">
        <v>2774</v>
      </c>
      <c r="BG340" s="274" t="s">
        <v>2993</v>
      </c>
      <c r="BL340" s="277">
        <v>0</v>
      </c>
      <c r="BQ340" s="274" t="s">
        <v>2666</v>
      </c>
      <c r="BR340" s="274" t="s">
        <v>2666</v>
      </c>
      <c r="BW340" s="274">
        <v>37868</v>
      </c>
      <c r="BX340" s="274" t="s">
        <v>3562</v>
      </c>
      <c r="CA340" s="274">
        <v>0</v>
      </c>
      <c r="CF340" s="274" t="s">
        <v>2706</v>
      </c>
      <c r="CN340" s="274">
        <v>3</v>
      </c>
      <c r="CS340" s="274" t="s">
        <v>3563</v>
      </c>
      <c r="CT340" s="275">
        <v>0</v>
      </c>
      <c r="CV340" s="275">
        <v>0</v>
      </c>
      <c r="CW340" s="274" t="s">
        <v>2664</v>
      </c>
      <c r="CY340" s="274" t="s">
        <v>2662</v>
      </c>
      <c r="CZ340" s="274">
        <v>654463</v>
      </c>
      <c r="DA340" s="274">
        <v>6201537</v>
      </c>
      <c r="DC340" s="275">
        <v>0</v>
      </c>
      <c r="DG340" s="274">
        <v>0</v>
      </c>
      <c r="DI340" s="274">
        <v>0</v>
      </c>
      <c r="DJ340" s="274" t="s">
        <v>2664</v>
      </c>
      <c r="DK340" s="279">
        <v>37846</v>
      </c>
      <c r="DL340" s="279">
        <v>39577</v>
      </c>
      <c r="DN340" s="274" t="s">
        <v>2029</v>
      </c>
      <c r="DO340" s="274" t="s">
        <v>2678</v>
      </c>
      <c r="DR340" s="278">
        <v>0</v>
      </c>
    </row>
    <row r="341" spans="1:122" x14ac:dyDescent="0.25">
      <c r="A341" s="283">
        <v>29212</v>
      </c>
      <c r="B341" s="274">
        <v>82003</v>
      </c>
      <c r="C341" s="274" t="s">
        <v>1393</v>
      </c>
      <c r="D341" s="279">
        <v>26976</v>
      </c>
      <c r="E341" s="274" t="s">
        <v>2662</v>
      </c>
      <c r="F341" s="274" t="s">
        <v>2663</v>
      </c>
      <c r="G341" s="274">
        <v>50769</v>
      </c>
      <c r="H341" s="274">
        <v>29212</v>
      </c>
      <c r="I341" s="274">
        <v>0</v>
      </c>
      <c r="J341" s="274" t="s">
        <v>1966</v>
      </c>
      <c r="K341" s="275">
        <v>0</v>
      </c>
      <c r="L341" s="274">
        <v>8315</v>
      </c>
      <c r="M341" s="274" t="s">
        <v>1551</v>
      </c>
      <c r="N341" s="275">
        <v>15</v>
      </c>
      <c r="R341" s="274" t="s">
        <v>2664</v>
      </c>
      <c r="T341" s="274" t="s">
        <v>2664</v>
      </c>
      <c r="U341" s="274" t="s">
        <v>2715</v>
      </c>
      <c r="Z341" s="274" t="s">
        <v>2666</v>
      </c>
      <c r="AA341" s="274" t="s">
        <v>2666</v>
      </c>
      <c r="AB341" s="274" t="s">
        <v>2666</v>
      </c>
      <c r="AE341" s="279">
        <v>37846</v>
      </c>
      <c r="AF341" s="275">
        <v>500</v>
      </c>
      <c r="AG341" s="275">
        <v>0</v>
      </c>
      <c r="AI341" s="274" t="s">
        <v>2724</v>
      </c>
      <c r="AJ341" s="274" t="s">
        <v>2717</v>
      </c>
      <c r="AK341" s="274" t="s">
        <v>2718</v>
      </c>
      <c r="AL341" s="274">
        <v>0</v>
      </c>
      <c r="AM341" s="275">
        <v>0</v>
      </c>
      <c r="AO341" s="274" t="s">
        <v>1392</v>
      </c>
      <c r="AQ341" s="275">
        <v>0</v>
      </c>
      <c r="AR341" s="275">
        <v>0</v>
      </c>
      <c r="AW341" s="277">
        <v>0</v>
      </c>
      <c r="AZ341" s="274" t="s">
        <v>2668</v>
      </c>
      <c r="BA341" s="274" t="s">
        <v>2669</v>
      </c>
      <c r="BD341" s="274" t="s">
        <v>2781</v>
      </c>
      <c r="BE341" s="274" t="s">
        <v>2759</v>
      </c>
      <c r="BF341" s="274" t="s">
        <v>2702</v>
      </c>
      <c r="BG341" s="274" t="s">
        <v>2694</v>
      </c>
      <c r="BL341" s="277">
        <v>0</v>
      </c>
      <c r="BQ341" s="274" t="s">
        <v>2666</v>
      </c>
      <c r="BR341" s="274" t="s">
        <v>2666</v>
      </c>
      <c r="BW341" s="274">
        <v>11991</v>
      </c>
      <c r="BX341" s="274" t="s">
        <v>3564</v>
      </c>
      <c r="CA341" s="274">
        <v>0</v>
      </c>
      <c r="CF341" s="274" t="s">
        <v>2722</v>
      </c>
      <c r="CN341" s="274">
        <v>2</v>
      </c>
      <c r="CT341" s="275">
        <v>0</v>
      </c>
      <c r="CV341" s="275">
        <v>0</v>
      </c>
      <c r="CW341" s="274" t="s">
        <v>2664</v>
      </c>
      <c r="CY341" s="274" t="s">
        <v>2662</v>
      </c>
      <c r="CZ341" s="274">
        <v>649261</v>
      </c>
      <c r="DA341" s="274">
        <v>6207079</v>
      </c>
      <c r="DC341" s="275">
        <v>0</v>
      </c>
      <c r="DG341" s="274">
        <v>0</v>
      </c>
      <c r="DI341" s="274">
        <v>0</v>
      </c>
      <c r="DJ341" s="274" t="s">
        <v>2664</v>
      </c>
      <c r="DK341" s="279">
        <v>37846</v>
      </c>
      <c r="DL341" s="279">
        <v>39577</v>
      </c>
      <c r="DN341" s="274" t="s">
        <v>2029</v>
      </c>
      <c r="DO341" s="274" t="s">
        <v>2678</v>
      </c>
      <c r="DR341" s="278">
        <v>0</v>
      </c>
    </row>
    <row r="342" spans="1:122" x14ac:dyDescent="0.25">
      <c r="A342" s="283">
        <v>102890</v>
      </c>
      <c r="B342" s="274">
        <v>98329</v>
      </c>
      <c r="D342" s="279">
        <v>35350</v>
      </c>
      <c r="E342" s="274" t="s">
        <v>2709</v>
      </c>
      <c r="F342" s="274" t="s">
        <v>2663</v>
      </c>
      <c r="G342" s="274">
        <v>103772</v>
      </c>
      <c r="H342" s="274">
        <v>102890</v>
      </c>
      <c r="I342" s="274">
        <v>0</v>
      </c>
      <c r="K342" s="275">
        <v>0</v>
      </c>
      <c r="L342" s="274">
        <v>0</v>
      </c>
      <c r="N342" s="275">
        <v>0</v>
      </c>
      <c r="P342" s="274" t="s">
        <v>1968</v>
      </c>
      <c r="S342" s="279">
        <v>35350</v>
      </c>
      <c r="AC342" s="274" t="s">
        <v>2957</v>
      </c>
      <c r="AE342" s="279">
        <v>40525</v>
      </c>
      <c r="AF342" s="275">
        <v>145</v>
      </c>
      <c r="AG342" s="275">
        <v>0</v>
      </c>
      <c r="AL342" s="274">
        <v>0</v>
      </c>
      <c r="AM342" s="275">
        <v>0</v>
      </c>
      <c r="AO342" s="274" t="s">
        <v>1858</v>
      </c>
      <c r="AQ342" s="275">
        <v>0</v>
      </c>
      <c r="AR342" s="275">
        <v>0</v>
      </c>
      <c r="AW342" s="277">
        <v>0</v>
      </c>
      <c r="AX342" s="274" t="s">
        <v>2834</v>
      </c>
      <c r="AZ342" s="274" t="s">
        <v>2668</v>
      </c>
      <c r="BA342" s="274" t="s">
        <v>2669</v>
      </c>
      <c r="BC342" s="274" t="s">
        <v>3565</v>
      </c>
      <c r="BD342" s="274" t="s">
        <v>2700</v>
      </c>
      <c r="BE342" s="274" t="s">
        <v>2932</v>
      </c>
      <c r="BF342" s="274" t="s">
        <v>2720</v>
      </c>
      <c r="BL342" s="277">
        <v>0</v>
      </c>
      <c r="BM342" s="274" t="s">
        <v>2834</v>
      </c>
      <c r="BW342" s="274">
        <v>82246</v>
      </c>
      <c r="BX342" s="274" t="s">
        <v>3566</v>
      </c>
      <c r="BZ342" s="274" t="s">
        <v>2857</v>
      </c>
      <c r="CA342" s="274">
        <v>13847198</v>
      </c>
      <c r="CN342" s="274">
        <v>0</v>
      </c>
      <c r="CS342" s="274" t="s">
        <v>3567</v>
      </c>
      <c r="CT342" s="275">
        <v>0</v>
      </c>
      <c r="CV342" s="275">
        <v>0</v>
      </c>
      <c r="CW342" s="274" t="s">
        <v>2714</v>
      </c>
      <c r="CY342" s="274" t="s">
        <v>2709</v>
      </c>
      <c r="CZ342" s="274">
        <v>680350</v>
      </c>
      <c r="DA342" s="274">
        <v>6177788</v>
      </c>
      <c r="DC342" s="275">
        <v>0</v>
      </c>
      <c r="DG342" s="274">
        <v>0</v>
      </c>
      <c r="DH342" s="274" t="s">
        <v>3200</v>
      </c>
      <c r="DI342" s="274">
        <v>0</v>
      </c>
      <c r="DK342" s="279">
        <v>40525</v>
      </c>
      <c r="DL342" s="279">
        <v>40548</v>
      </c>
      <c r="DN342" s="274" t="s">
        <v>2860</v>
      </c>
      <c r="DO342" s="274" t="s">
        <v>2689</v>
      </c>
      <c r="DR342" s="278">
        <v>0</v>
      </c>
    </row>
    <row r="343" spans="1:122" x14ac:dyDescent="0.25">
      <c r="A343" s="283">
        <v>102836</v>
      </c>
      <c r="B343" s="274">
        <v>98368</v>
      </c>
      <c r="C343" s="274" t="s">
        <v>1395</v>
      </c>
      <c r="D343" s="279">
        <v>34289</v>
      </c>
      <c r="E343" s="274" t="s">
        <v>2709</v>
      </c>
      <c r="F343" s="274" t="s">
        <v>2663</v>
      </c>
      <c r="G343" s="274">
        <v>103718</v>
      </c>
      <c r="H343" s="274">
        <v>102836</v>
      </c>
      <c r="I343" s="274">
        <v>0</v>
      </c>
      <c r="K343" s="275">
        <v>0</v>
      </c>
      <c r="L343" s="274">
        <v>8167</v>
      </c>
      <c r="M343" s="274" t="s">
        <v>1541</v>
      </c>
      <c r="N343" s="275">
        <v>0</v>
      </c>
      <c r="P343" s="274" t="s">
        <v>1968</v>
      </c>
      <c r="S343" s="279">
        <v>34289</v>
      </c>
      <c r="AC343" s="274" t="s">
        <v>3568</v>
      </c>
      <c r="AE343" s="279">
        <v>40522</v>
      </c>
      <c r="AF343" s="275">
        <v>400</v>
      </c>
      <c r="AG343" s="275">
        <v>0</v>
      </c>
      <c r="AJ343" s="274" t="s">
        <v>2682</v>
      </c>
      <c r="AK343" s="274" t="s">
        <v>2683</v>
      </c>
      <c r="AL343" s="274">
        <v>0</v>
      </c>
      <c r="AM343" s="275">
        <v>0</v>
      </c>
      <c r="AO343" s="274" t="s">
        <v>1843</v>
      </c>
      <c r="AP343" s="274" t="s">
        <v>1968</v>
      </c>
      <c r="AQ343" s="275">
        <v>0</v>
      </c>
      <c r="AR343" s="275">
        <v>0</v>
      </c>
      <c r="AS343" s="274" t="s">
        <v>1968</v>
      </c>
      <c r="AW343" s="277">
        <v>0</v>
      </c>
      <c r="AZ343" s="274" t="s">
        <v>2668</v>
      </c>
      <c r="BA343" s="274" t="s">
        <v>2669</v>
      </c>
      <c r="BD343" s="274" t="s">
        <v>2781</v>
      </c>
      <c r="BE343" s="274" t="s">
        <v>2704</v>
      </c>
      <c r="BF343" s="274" t="s">
        <v>2672</v>
      </c>
      <c r="BH343" s="274" t="s">
        <v>1969</v>
      </c>
      <c r="BI343" s="274" t="s">
        <v>2803</v>
      </c>
      <c r="BL343" s="277">
        <v>0</v>
      </c>
      <c r="BW343" s="274">
        <v>82192</v>
      </c>
      <c r="BX343" s="274" t="s">
        <v>3569</v>
      </c>
      <c r="BY343" s="274" t="s">
        <v>1968</v>
      </c>
      <c r="BZ343" s="274" t="s">
        <v>2857</v>
      </c>
      <c r="CA343" s="274">
        <v>11240288</v>
      </c>
      <c r="CC343" s="274" t="s">
        <v>1968</v>
      </c>
      <c r="CE343" s="274" t="s">
        <v>1968</v>
      </c>
      <c r="CG343" s="274" t="s">
        <v>1968</v>
      </c>
      <c r="CI343" s="274" t="s">
        <v>1968</v>
      </c>
      <c r="CN343" s="274">
        <v>0</v>
      </c>
      <c r="CO343" s="274" t="s">
        <v>1968</v>
      </c>
      <c r="CT343" s="275">
        <v>0</v>
      </c>
      <c r="CU343" s="274" t="s">
        <v>1969</v>
      </c>
      <c r="CV343" s="275">
        <v>0</v>
      </c>
      <c r="CW343" s="274" t="s">
        <v>2714</v>
      </c>
      <c r="CY343" s="274" t="s">
        <v>2709</v>
      </c>
      <c r="CZ343" s="274">
        <v>654497</v>
      </c>
      <c r="DA343" s="274">
        <v>6179275</v>
      </c>
      <c r="DB343" s="274" t="s">
        <v>2666</v>
      </c>
      <c r="DC343" s="275">
        <v>150</v>
      </c>
      <c r="DG343" s="274">
        <v>0</v>
      </c>
      <c r="DH343" s="274" t="s">
        <v>3570</v>
      </c>
      <c r="DI343" s="274">
        <v>0</v>
      </c>
      <c r="DJ343" s="274" t="s">
        <v>2677</v>
      </c>
      <c r="DK343" s="279">
        <v>40522</v>
      </c>
      <c r="DL343" s="279">
        <v>40547</v>
      </c>
      <c r="DN343" s="274" t="s">
        <v>2860</v>
      </c>
      <c r="DO343" s="274" t="s">
        <v>2689</v>
      </c>
      <c r="DR343" s="278">
        <v>0</v>
      </c>
    </row>
    <row r="344" spans="1:122" x14ac:dyDescent="0.25">
      <c r="A344" s="283">
        <v>102562</v>
      </c>
      <c r="B344" s="274">
        <v>99009</v>
      </c>
      <c r="C344" s="274" t="s">
        <v>1395</v>
      </c>
      <c r="D344" s="279">
        <v>36094</v>
      </c>
      <c r="E344" s="274" t="s">
        <v>2709</v>
      </c>
      <c r="F344" s="274" t="s">
        <v>2663</v>
      </c>
      <c r="G344" s="274">
        <v>103444</v>
      </c>
      <c r="H344" s="274">
        <v>102562</v>
      </c>
      <c r="I344" s="274">
        <v>0</v>
      </c>
      <c r="K344" s="275">
        <v>0</v>
      </c>
      <c r="L344" s="274">
        <v>8338</v>
      </c>
      <c r="M344" s="274" t="s">
        <v>1445</v>
      </c>
      <c r="N344" s="275">
        <v>0</v>
      </c>
      <c r="P344" s="274" t="s">
        <v>1968</v>
      </c>
      <c r="S344" s="279">
        <v>36094</v>
      </c>
      <c r="AC344" s="274" t="s">
        <v>2924</v>
      </c>
      <c r="AE344" s="279">
        <v>40519</v>
      </c>
      <c r="AF344" s="275">
        <v>0</v>
      </c>
      <c r="AG344" s="275">
        <v>0</v>
      </c>
      <c r="AJ344" s="274" t="s">
        <v>2698</v>
      </c>
      <c r="AK344" s="274" t="s">
        <v>2699</v>
      </c>
      <c r="AL344" s="274">
        <v>0</v>
      </c>
      <c r="AM344" s="275">
        <v>0</v>
      </c>
      <c r="AO344" s="274" t="s">
        <v>1792</v>
      </c>
      <c r="AP344" s="274" t="s">
        <v>1968</v>
      </c>
      <c r="AQ344" s="275">
        <v>0</v>
      </c>
      <c r="AR344" s="275">
        <v>0</v>
      </c>
      <c r="AS344" s="274" t="s">
        <v>1968</v>
      </c>
      <c r="AW344" s="277">
        <v>0</v>
      </c>
      <c r="AZ344" s="274" t="s">
        <v>2668</v>
      </c>
      <c r="BA344" s="274" t="s">
        <v>2669</v>
      </c>
      <c r="BD344" s="274" t="s">
        <v>2700</v>
      </c>
      <c r="BE344" s="274" t="s">
        <v>2759</v>
      </c>
      <c r="BF344" s="274" t="s">
        <v>2702</v>
      </c>
      <c r="BH344" s="274" t="s">
        <v>1968</v>
      </c>
      <c r="BL344" s="277">
        <v>0</v>
      </c>
      <c r="BW344" s="274">
        <v>81918</v>
      </c>
      <c r="BX344" s="274" t="s">
        <v>3080</v>
      </c>
      <c r="BY344" s="274" t="s">
        <v>1968</v>
      </c>
      <c r="BZ344" s="274" t="s">
        <v>2857</v>
      </c>
      <c r="CA344" s="274">
        <v>0</v>
      </c>
      <c r="CC344" s="274" t="s">
        <v>1968</v>
      </c>
      <c r="CE344" s="274" t="s">
        <v>1968</v>
      </c>
      <c r="CG344" s="274" t="s">
        <v>1968</v>
      </c>
      <c r="CI344" s="274" t="s">
        <v>1968</v>
      </c>
      <c r="CN344" s="274">
        <v>0</v>
      </c>
      <c r="CO344" s="274" t="s">
        <v>1968</v>
      </c>
      <c r="CP344" s="274" t="s">
        <v>2756</v>
      </c>
      <c r="CT344" s="275">
        <v>0</v>
      </c>
      <c r="CU344" s="274" t="s">
        <v>1968</v>
      </c>
      <c r="CV344" s="275">
        <v>0</v>
      </c>
      <c r="CW344" s="274" t="s">
        <v>3571</v>
      </c>
      <c r="CY344" s="274" t="s">
        <v>2709</v>
      </c>
      <c r="CZ344" s="274">
        <v>679550</v>
      </c>
      <c r="DA344" s="274">
        <v>6209400</v>
      </c>
      <c r="DB344" s="274" t="s">
        <v>2666</v>
      </c>
      <c r="DC344" s="275">
        <v>0</v>
      </c>
      <c r="DG344" s="274">
        <v>0</v>
      </c>
      <c r="DH344" s="274" t="s">
        <v>2905</v>
      </c>
      <c r="DI344" s="274">
        <v>0</v>
      </c>
      <c r="DJ344" s="274" t="s">
        <v>2677</v>
      </c>
      <c r="DK344" s="279">
        <v>40519</v>
      </c>
      <c r="DL344" s="279">
        <v>40526</v>
      </c>
      <c r="DN344" s="274" t="s">
        <v>2860</v>
      </c>
      <c r="DO344" s="274" t="s">
        <v>2689</v>
      </c>
      <c r="DP344" s="274" t="s">
        <v>2679</v>
      </c>
      <c r="DQ344" s="274" t="s">
        <v>2680</v>
      </c>
      <c r="DR344" s="278">
        <v>2</v>
      </c>
    </row>
    <row r="345" spans="1:122" ht="45" x14ac:dyDescent="0.25">
      <c r="A345" s="283">
        <v>102459</v>
      </c>
      <c r="B345" s="274">
        <v>99124</v>
      </c>
      <c r="D345" s="279">
        <v>35337</v>
      </c>
      <c r="E345" s="274" t="s">
        <v>2709</v>
      </c>
      <c r="F345" s="274" t="s">
        <v>2663</v>
      </c>
      <c r="G345" s="274">
        <v>103341</v>
      </c>
      <c r="H345" s="274">
        <v>102459</v>
      </c>
      <c r="I345" s="274">
        <v>0</v>
      </c>
      <c r="K345" s="275">
        <v>0</v>
      </c>
      <c r="L345" s="274">
        <v>11563</v>
      </c>
      <c r="M345" s="274" t="s">
        <v>1753</v>
      </c>
      <c r="N345" s="275">
        <v>528</v>
      </c>
      <c r="P345" s="274" t="s">
        <v>1968</v>
      </c>
      <c r="S345" s="279">
        <v>35337</v>
      </c>
      <c r="AC345" s="274" t="s">
        <v>2924</v>
      </c>
      <c r="AE345" s="279">
        <v>40518</v>
      </c>
      <c r="AF345" s="275">
        <v>532</v>
      </c>
      <c r="AG345" s="275">
        <v>0</v>
      </c>
      <c r="AJ345" s="274" t="s">
        <v>2682</v>
      </c>
      <c r="AK345" s="274" t="s">
        <v>2683</v>
      </c>
      <c r="AL345" s="274">
        <v>0</v>
      </c>
      <c r="AM345" s="275">
        <v>0</v>
      </c>
      <c r="AO345" s="274" t="s">
        <v>1754</v>
      </c>
      <c r="AP345" s="274" t="s">
        <v>1968</v>
      </c>
      <c r="AQ345" s="275">
        <v>0</v>
      </c>
      <c r="AR345" s="275">
        <v>0</v>
      </c>
      <c r="AS345" s="274" t="s">
        <v>1968</v>
      </c>
      <c r="AW345" s="277">
        <v>0</v>
      </c>
      <c r="AZ345" s="274" t="s">
        <v>2668</v>
      </c>
      <c r="BA345" s="274" t="s">
        <v>2669</v>
      </c>
      <c r="BD345" s="274" t="s">
        <v>2781</v>
      </c>
      <c r="BE345" s="274" t="s">
        <v>2824</v>
      </c>
      <c r="BF345" s="274" t="s">
        <v>2774</v>
      </c>
      <c r="BH345" s="274" t="s">
        <v>1968</v>
      </c>
      <c r="BL345" s="277">
        <v>0</v>
      </c>
      <c r="BW345" s="274">
        <v>81816</v>
      </c>
      <c r="BX345" s="274" t="s">
        <v>2927</v>
      </c>
      <c r="BY345" s="274" t="s">
        <v>1968</v>
      </c>
      <c r="BZ345" s="274" t="s">
        <v>2857</v>
      </c>
      <c r="CA345" s="274">
        <v>0</v>
      </c>
      <c r="CC345" s="274" t="s">
        <v>1968</v>
      </c>
      <c r="CE345" s="274" t="s">
        <v>1968</v>
      </c>
      <c r="CG345" s="274" t="s">
        <v>1968</v>
      </c>
      <c r="CI345" s="274" t="s">
        <v>1968</v>
      </c>
      <c r="CN345" s="274">
        <v>0</v>
      </c>
      <c r="CO345" s="274" t="s">
        <v>1968</v>
      </c>
      <c r="CP345" s="274" t="s">
        <v>3572</v>
      </c>
      <c r="CT345" s="275">
        <v>0</v>
      </c>
      <c r="CU345" s="274" t="s">
        <v>1968</v>
      </c>
      <c r="CV345" s="275">
        <v>0</v>
      </c>
      <c r="CW345" s="274" t="s">
        <v>2714</v>
      </c>
      <c r="CY345" s="274" t="s">
        <v>2709</v>
      </c>
      <c r="CZ345" s="274">
        <v>650990</v>
      </c>
      <c r="DA345" s="274">
        <v>6203990</v>
      </c>
      <c r="DB345" s="274" t="s">
        <v>2666</v>
      </c>
      <c r="DC345" s="275">
        <v>119</v>
      </c>
      <c r="DG345" s="274">
        <v>0</v>
      </c>
      <c r="DH345" s="280" t="s">
        <v>3573</v>
      </c>
      <c r="DI345" s="274">
        <v>0</v>
      </c>
      <c r="DK345" s="279">
        <v>40518</v>
      </c>
      <c r="DL345" s="279">
        <v>40526</v>
      </c>
      <c r="DN345" s="274" t="s">
        <v>2860</v>
      </c>
      <c r="DO345" s="274" t="s">
        <v>2689</v>
      </c>
      <c r="DR345" s="278">
        <v>0</v>
      </c>
    </row>
    <row r="346" spans="1:122" x14ac:dyDescent="0.25">
      <c r="A346" s="283">
        <v>102688</v>
      </c>
      <c r="B346" s="274">
        <v>99252</v>
      </c>
      <c r="C346" s="274" t="s">
        <v>1395</v>
      </c>
      <c r="D346" s="279">
        <v>33158</v>
      </c>
      <c r="E346" s="274" t="s">
        <v>2709</v>
      </c>
      <c r="F346" s="274" t="s">
        <v>2663</v>
      </c>
      <c r="G346" s="274">
        <v>103570</v>
      </c>
      <c r="H346" s="274">
        <v>102688</v>
      </c>
      <c r="I346" s="274">
        <v>0</v>
      </c>
      <c r="K346" s="275">
        <v>0</v>
      </c>
      <c r="L346" s="274">
        <v>8163</v>
      </c>
      <c r="M346" s="274" t="s">
        <v>1446</v>
      </c>
      <c r="N346" s="275">
        <v>0</v>
      </c>
      <c r="P346" s="274" t="s">
        <v>1968</v>
      </c>
      <c r="S346" s="279">
        <v>33158</v>
      </c>
      <c r="AC346" s="274" t="s">
        <v>12</v>
      </c>
      <c r="AE346" s="279">
        <v>40521</v>
      </c>
      <c r="AF346" s="275">
        <v>0</v>
      </c>
      <c r="AG346" s="275">
        <v>0</v>
      </c>
      <c r="AL346" s="274">
        <v>0</v>
      </c>
      <c r="AM346" s="275">
        <v>0</v>
      </c>
      <c r="AO346" s="274" t="s">
        <v>1821</v>
      </c>
      <c r="AP346" s="274" t="s">
        <v>1968</v>
      </c>
      <c r="AQ346" s="275">
        <v>0</v>
      </c>
      <c r="AR346" s="275">
        <v>0</v>
      </c>
      <c r="AS346" s="274" t="s">
        <v>1968</v>
      </c>
      <c r="AW346" s="277">
        <v>0</v>
      </c>
      <c r="AZ346" s="274" t="s">
        <v>2668</v>
      </c>
      <c r="BA346" s="274" t="s">
        <v>2669</v>
      </c>
      <c r="BC346" s="274" t="s">
        <v>3574</v>
      </c>
      <c r="BD346" s="274" t="s">
        <v>2692</v>
      </c>
      <c r="BE346" s="274" t="s">
        <v>2953</v>
      </c>
      <c r="BF346" s="274" t="s">
        <v>2672</v>
      </c>
      <c r="BH346" s="274" t="s">
        <v>1969</v>
      </c>
      <c r="BI346" s="274" t="s">
        <v>2803</v>
      </c>
      <c r="BL346" s="277">
        <v>0</v>
      </c>
      <c r="BW346" s="274">
        <v>82044</v>
      </c>
      <c r="BX346" s="274" t="s">
        <v>3274</v>
      </c>
      <c r="BY346" s="274" t="s">
        <v>1968</v>
      </c>
      <c r="BZ346" s="274" t="s">
        <v>2857</v>
      </c>
      <c r="CA346" s="274">
        <v>12482684</v>
      </c>
      <c r="CC346" s="274" t="s">
        <v>1968</v>
      </c>
      <c r="CE346" s="274" t="s">
        <v>1968</v>
      </c>
      <c r="CG346" s="274" t="s">
        <v>1968</v>
      </c>
      <c r="CI346" s="274" t="s">
        <v>1968</v>
      </c>
      <c r="CN346" s="274">
        <v>0</v>
      </c>
      <c r="CO346" s="274" t="s">
        <v>1968</v>
      </c>
      <c r="CT346" s="275">
        <v>0</v>
      </c>
      <c r="CU346" s="274" t="s">
        <v>1968</v>
      </c>
      <c r="CV346" s="275">
        <v>0</v>
      </c>
      <c r="CW346" s="274" t="s">
        <v>2688</v>
      </c>
      <c r="CY346" s="274" t="s">
        <v>2709</v>
      </c>
      <c r="CZ346" s="274">
        <v>644782</v>
      </c>
      <c r="DA346" s="274">
        <v>6184096</v>
      </c>
      <c r="DB346" s="274" t="s">
        <v>2666</v>
      </c>
      <c r="DC346" s="275">
        <v>0</v>
      </c>
      <c r="DG346" s="274">
        <v>0</v>
      </c>
      <c r="DH346" s="274" t="s">
        <v>3575</v>
      </c>
      <c r="DI346" s="274">
        <v>0</v>
      </c>
      <c r="DJ346" s="274" t="s">
        <v>2677</v>
      </c>
      <c r="DK346" s="279">
        <v>40521</v>
      </c>
      <c r="DL346" s="279">
        <v>40547</v>
      </c>
      <c r="DN346" s="274" t="s">
        <v>2860</v>
      </c>
      <c r="DO346" s="274" t="s">
        <v>2689</v>
      </c>
      <c r="DP346" s="274" t="s">
        <v>1664</v>
      </c>
      <c r="DQ346" s="274" t="s">
        <v>1392</v>
      </c>
      <c r="DR346" s="278">
        <v>0</v>
      </c>
    </row>
    <row r="347" spans="1:122" ht="60" x14ac:dyDescent="0.25">
      <c r="A347" s="283">
        <v>102522</v>
      </c>
      <c r="B347" s="274">
        <v>99325</v>
      </c>
      <c r="D347" s="279">
        <v>34962</v>
      </c>
      <c r="E347" s="274" t="s">
        <v>2923</v>
      </c>
      <c r="F347" s="274" t="s">
        <v>2663</v>
      </c>
      <c r="G347" s="274">
        <v>103404</v>
      </c>
      <c r="H347" s="274">
        <v>102522</v>
      </c>
      <c r="I347" s="274">
        <v>0</v>
      </c>
      <c r="K347" s="275">
        <v>30</v>
      </c>
      <c r="L347" s="274">
        <v>11570</v>
      </c>
      <c r="M347" s="274" t="s">
        <v>1773</v>
      </c>
      <c r="N347" s="275">
        <v>190</v>
      </c>
      <c r="P347" s="274" t="s">
        <v>1968</v>
      </c>
      <c r="S347" s="279">
        <v>34962</v>
      </c>
      <c r="AC347" s="274" t="s">
        <v>2924</v>
      </c>
      <c r="AE347" s="279">
        <v>40519</v>
      </c>
      <c r="AF347" s="275">
        <v>220</v>
      </c>
      <c r="AG347" s="275">
        <v>0</v>
      </c>
      <c r="AJ347" s="274" t="s">
        <v>2925</v>
      </c>
      <c r="AK347" s="274" t="s">
        <v>2926</v>
      </c>
      <c r="AL347" s="274">
        <v>0</v>
      </c>
      <c r="AM347" s="275">
        <v>0</v>
      </c>
      <c r="AO347" s="280" t="s">
        <v>1774</v>
      </c>
      <c r="AP347" s="274" t="s">
        <v>1968</v>
      </c>
      <c r="AQ347" s="275">
        <v>0</v>
      </c>
      <c r="AR347" s="275">
        <v>0</v>
      </c>
      <c r="AS347" s="274" t="s">
        <v>1968</v>
      </c>
      <c r="AW347" s="277">
        <v>0</v>
      </c>
      <c r="AZ347" s="274" t="s">
        <v>2668</v>
      </c>
      <c r="BA347" s="274" t="s">
        <v>2669</v>
      </c>
      <c r="BD347" s="274" t="s">
        <v>2700</v>
      </c>
      <c r="BE347" s="274" t="s">
        <v>3079</v>
      </c>
      <c r="BF347" s="274" t="s">
        <v>2672</v>
      </c>
      <c r="BH347" s="274" t="s">
        <v>1968</v>
      </c>
      <c r="BL347" s="277">
        <v>0</v>
      </c>
      <c r="BW347" s="274">
        <v>81878</v>
      </c>
      <c r="BX347" s="274" t="s">
        <v>2927</v>
      </c>
      <c r="BY347" s="274" t="s">
        <v>1968</v>
      </c>
      <c r="BZ347" s="274" t="s">
        <v>2857</v>
      </c>
      <c r="CA347" s="274">
        <v>0</v>
      </c>
      <c r="CC347" s="274" t="s">
        <v>1968</v>
      </c>
      <c r="CE347" s="274" t="s">
        <v>1968</v>
      </c>
      <c r="CG347" s="274" t="s">
        <v>1968</v>
      </c>
      <c r="CI347" s="274" t="s">
        <v>1968</v>
      </c>
      <c r="CN347" s="274">
        <v>0</v>
      </c>
      <c r="CO347" s="274" t="s">
        <v>1968</v>
      </c>
      <c r="CP347" s="274" t="s">
        <v>3095</v>
      </c>
      <c r="CT347" s="275">
        <v>0</v>
      </c>
      <c r="CU347" s="274" t="s">
        <v>1968</v>
      </c>
      <c r="CV347" s="275">
        <v>0</v>
      </c>
      <c r="CW347" s="274" t="s">
        <v>2714</v>
      </c>
      <c r="CY347" s="274" t="s">
        <v>2923</v>
      </c>
      <c r="CZ347" s="274">
        <v>681469</v>
      </c>
      <c r="DA347" s="274">
        <v>6180727</v>
      </c>
      <c r="DB347" s="274" t="s">
        <v>2666</v>
      </c>
      <c r="DC347" s="275">
        <v>0</v>
      </c>
      <c r="DG347" s="274">
        <v>0</v>
      </c>
      <c r="DH347" s="280" t="s">
        <v>3576</v>
      </c>
      <c r="DI347" s="274">
        <v>0</v>
      </c>
      <c r="DK347" s="279">
        <v>40519</v>
      </c>
      <c r="DL347" s="279">
        <v>40526</v>
      </c>
      <c r="DN347" s="274" t="s">
        <v>2860</v>
      </c>
      <c r="DO347" s="274" t="s">
        <v>2689</v>
      </c>
      <c r="DP347" s="274" t="s">
        <v>2679</v>
      </c>
      <c r="DQ347" s="274" t="s">
        <v>2680</v>
      </c>
      <c r="DR347" s="278">
        <v>30</v>
      </c>
    </row>
    <row r="348" spans="1:122" x14ac:dyDescent="0.25">
      <c r="A348" s="283">
        <v>102593</v>
      </c>
      <c r="B348" s="274">
        <v>99452</v>
      </c>
      <c r="C348" s="274" t="s">
        <v>1395</v>
      </c>
      <c r="D348" s="279">
        <v>36698</v>
      </c>
      <c r="E348" s="274" t="s">
        <v>2923</v>
      </c>
      <c r="F348" s="274" t="s">
        <v>2663</v>
      </c>
      <c r="G348" s="274">
        <v>103475</v>
      </c>
      <c r="H348" s="274">
        <v>102593</v>
      </c>
      <c r="I348" s="274">
        <v>0</v>
      </c>
      <c r="J348" s="274" t="s">
        <v>1966</v>
      </c>
      <c r="K348" s="275">
        <v>0</v>
      </c>
      <c r="L348" s="274">
        <v>11600</v>
      </c>
      <c r="M348" s="274" t="s">
        <v>3577</v>
      </c>
      <c r="N348" s="275">
        <v>26</v>
      </c>
      <c r="P348" s="274" t="s">
        <v>1968</v>
      </c>
      <c r="S348" s="279">
        <v>36698</v>
      </c>
      <c r="AC348" s="274" t="s">
        <v>2811</v>
      </c>
      <c r="AE348" s="279">
        <v>40520</v>
      </c>
      <c r="AF348" s="275">
        <v>70</v>
      </c>
      <c r="AG348" s="275">
        <v>0</v>
      </c>
      <c r="AJ348" s="274" t="s">
        <v>2682</v>
      </c>
      <c r="AK348" s="274" t="s">
        <v>2683</v>
      </c>
      <c r="AL348" s="274">
        <v>0</v>
      </c>
      <c r="AM348" s="275">
        <v>0</v>
      </c>
      <c r="AO348" s="274" t="s">
        <v>1805</v>
      </c>
      <c r="AP348" s="274" t="s">
        <v>1968</v>
      </c>
      <c r="AQ348" s="275">
        <v>0</v>
      </c>
      <c r="AR348" s="275">
        <v>0</v>
      </c>
      <c r="AS348" s="274" t="s">
        <v>1968</v>
      </c>
      <c r="AW348" s="277">
        <v>0</v>
      </c>
      <c r="AZ348" s="274" t="s">
        <v>2668</v>
      </c>
      <c r="BA348" s="274" t="s">
        <v>2669</v>
      </c>
      <c r="BD348" s="274" t="s">
        <v>2692</v>
      </c>
      <c r="BE348" s="274" t="s">
        <v>2719</v>
      </c>
      <c r="BF348" s="274" t="s">
        <v>2720</v>
      </c>
      <c r="BH348" s="274" t="s">
        <v>1969</v>
      </c>
      <c r="BI348" s="274" t="s">
        <v>2803</v>
      </c>
      <c r="BL348" s="277">
        <v>0</v>
      </c>
      <c r="BW348" s="274">
        <v>81949</v>
      </c>
      <c r="BX348" s="274" t="s">
        <v>3578</v>
      </c>
      <c r="BY348" s="274" t="s">
        <v>1968</v>
      </c>
      <c r="BZ348" s="274" t="s">
        <v>2857</v>
      </c>
      <c r="CA348" s="274">
        <v>0</v>
      </c>
      <c r="CC348" s="274" t="s">
        <v>1968</v>
      </c>
      <c r="CE348" s="274" t="s">
        <v>1968</v>
      </c>
      <c r="CG348" s="274" t="s">
        <v>1968</v>
      </c>
      <c r="CI348" s="274" t="s">
        <v>1969</v>
      </c>
      <c r="CN348" s="274">
        <v>0</v>
      </c>
      <c r="CO348" s="274" t="s">
        <v>1968</v>
      </c>
      <c r="CT348" s="275">
        <v>20</v>
      </c>
      <c r="CU348" s="274" t="s">
        <v>1969</v>
      </c>
      <c r="CV348" s="275">
        <v>0</v>
      </c>
      <c r="CW348" s="274" t="s">
        <v>2714</v>
      </c>
      <c r="CY348" s="274" t="s">
        <v>2923</v>
      </c>
      <c r="CZ348" s="274">
        <v>647502</v>
      </c>
      <c r="DA348" s="274">
        <v>6177637</v>
      </c>
      <c r="DB348" s="274" t="s">
        <v>2666</v>
      </c>
      <c r="DC348" s="275">
        <v>36</v>
      </c>
      <c r="DG348" s="274">
        <v>0</v>
      </c>
      <c r="DI348" s="274">
        <v>0</v>
      </c>
      <c r="DJ348" s="274" t="s">
        <v>2677</v>
      </c>
      <c r="DK348" s="279">
        <v>40520</v>
      </c>
      <c r="DL348" s="279">
        <v>40547</v>
      </c>
      <c r="DN348" s="274" t="s">
        <v>2860</v>
      </c>
      <c r="DO348" s="274" t="s">
        <v>2689</v>
      </c>
      <c r="DP348" s="274" t="s">
        <v>2733</v>
      </c>
      <c r="DQ348" s="274" t="s">
        <v>2734</v>
      </c>
      <c r="DR348" s="278">
        <v>2</v>
      </c>
    </row>
    <row r="349" spans="1:122" x14ac:dyDescent="0.25">
      <c r="A349" s="283">
        <v>102697</v>
      </c>
      <c r="B349" s="274">
        <v>99466</v>
      </c>
      <c r="C349" s="274" t="s">
        <v>1395</v>
      </c>
      <c r="D349" s="279">
        <v>36924</v>
      </c>
      <c r="E349" s="274" t="s">
        <v>2843</v>
      </c>
      <c r="F349" s="274" t="s">
        <v>2663</v>
      </c>
      <c r="G349" s="274">
        <v>103579</v>
      </c>
      <c r="H349" s="274">
        <v>102697</v>
      </c>
      <c r="I349" s="274">
        <v>0</v>
      </c>
      <c r="K349" s="275">
        <v>0</v>
      </c>
      <c r="L349" s="274">
        <v>11670</v>
      </c>
      <c r="M349" s="274" t="s">
        <v>1825</v>
      </c>
      <c r="N349" s="275">
        <v>0</v>
      </c>
      <c r="P349" s="274" t="s">
        <v>1968</v>
      </c>
      <c r="S349" s="279">
        <v>36924</v>
      </c>
      <c r="AC349" s="274" t="s">
        <v>2811</v>
      </c>
      <c r="AE349" s="279">
        <v>40521</v>
      </c>
      <c r="AF349" s="275">
        <v>0</v>
      </c>
      <c r="AG349" s="275">
        <v>0</v>
      </c>
      <c r="AJ349" s="274" t="s">
        <v>2682</v>
      </c>
      <c r="AK349" s="274" t="s">
        <v>2683</v>
      </c>
      <c r="AL349" s="274">
        <v>0</v>
      </c>
      <c r="AM349" s="275">
        <v>0</v>
      </c>
      <c r="AO349" s="274" t="s">
        <v>1826</v>
      </c>
      <c r="AP349" s="274" t="s">
        <v>1968</v>
      </c>
      <c r="AQ349" s="275">
        <v>0</v>
      </c>
      <c r="AR349" s="275">
        <v>0</v>
      </c>
      <c r="AS349" s="274" t="s">
        <v>1968</v>
      </c>
      <c r="AW349" s="277">
        <v>0</v>
      </c>
      <c r="AZ349" s="274" t="s">
        <v>2668</v>
      </c>
      <c r="BA349" s="274" t="s">
        <v>2669</v>
      </c>
      <c r="BD349" s="274" t="s">
        <v>2807</v>
      </c>
      <c r="BE349" s="274" t="s">
        <v>2692</v>
      </c>
      <c r="BF349" s="274" t="s">
        <v>2774</v>
      </c>
      <c r="BH349" s="274" t="s">
        <v>1968</v>
      </c>
      <c r="BL349" s="277">
        <v>0</v>
      </c>
      <c r="BW349" s="274">
        <v>82053</v>
      </c>
      <c r="BX349" s="274" t="s">
        <v>3579</v>
      </c>
      <c r="BY349" s="274" t="s">
        <v>1968</v>
      </c>
      <c r="BZ349" s="274" t="s">
        <v>2857</v>
      </c>
      <c r="CA349" s="274">
        <v>15965970</v>
      </c>
      <c r="CC349" s="274" t="s">
        <v>1968</v>
      </c>
      <c r="CE349" s="274" t="s">
        <v>1968</v>
      </c>
      <c r="CG349" s="274" t="s">
        <v>1968</v>
      </c>
      <c r="CI349" s="274" t="s">
        <v>1968</v>
      </c>
      <c r="CN349" s="274">
        <v>0</v>
      </c>
      <c r="CO349" s="274" t="s">
        <v>1968</v>
      </c>
      <c r="CP349" s="274" t="s">
        <v>3580</v>
      </c>
      <c r="CS349" s="274" t="s">
        <v>3581</v>
      </c>
      <c r="CT349" s="275">
        <v>0</v>
      </c>
      <c r="CU349" s="274" t="s">
        <v>1968</v>
      </c>
      <c r="CV349" s="275">
        <v>0</v>
      </c>
      <c r="CW349" s="274" t="s">
        <v>2714</v>
      </c>
      <c r="CY349" s="274" t="s">
        <v>2843</v>
      </c>
      <c r="CZ349" s="274">
        <v>685020</v>
      </c>
      <c r="DA349" s="274">
        <v>6203397</v>
      </c>
      <c r="DB349" s="274" t="s">
        <v>2666</v>
      </c>
      <c r="DC349" s="275">
        <v>0</v>
      </c>
      <c r="DG349" s="274">
        <v>0</v>
      </c>
      <c r="DH349" s="274" t="s">
        <v>3582</v>
      </c>
      <c r="DI349" s="274">
        <v>0</v>
      </c>
      <c r="DJ349" s="274" t="s">
        <v>2677</v>
      </c>
      <c r="DK349" s="279">
        <v>40521</v>
      </c>
      <c r="DL349" s="279">
        <v>40547</v>
      </c>
      <c r="DN349" s="274" t="s">
        <v>2860</v>
      </c>
      <c r="DO349" s="274" t="s">
        <v>2689</v>
      </c>
      <c r="DR349" s="278">
        <v>0</v>
      </c>
    </row>
    <row r="350" spans="1:122" x14ac:dyDescent="0.25">
      <c r="A350" s="283">
        <v>107646</v>
      </c>
      <c r="B350" s="274">
        <v>99739</v>
      </c>
      <c r="E350" s="274" t="s">
        <v>2801</v>
      </c>
      <c r="F350" s="274" t="s">
        <v>2663</v>
      </c>
      <c r="G350" s="274">
        <v>108529</v>
      </c>
      <c r="H350" s="274">
        <v>107646</v>
      </c>
      <c r="I350" s="274">
        <v>0</v>
      </c>
      <c r="K350" s="275">
        <v>0</v>
      </c>
      <c r="L350" s="274">
        <v>8223</v>
      </c>
      <c r="M350" s="274" t="s">
        <v>1746</v>
      </c>
      <c r="N350" s="275">
        <v>0</v>
      </c>
      <c r="P350" s="274" t="s">
        <v>1969</v>
      </c>
      <c r="Q350" s="274" t="s">
        <v>3583</v>
      </c>
      <c r="AE350" s="279">
        <v>41343</v>
      </c>
      <c r="AF350" s="275">
        <v>0</v>
      </c>
      <c r="AG350" s="275">
        <v>0</v>
      </c>
      <c r="AL350" s="274">
        <v>0</v>
      </c>
      <c r="AM350" s="275">
        <v>2511</v>
      </c>
      <c r="AO350" s="274" t="s">
        <v>2961</v>
      </c>
      <c r="AP350" s="274" t="s">
        <v>1968</v>
      </c>
      <c r="AQ350" s="275">
        <v>0</v>
      </c>
      <c r="AR350" s="275">
        <v>0</v>
      </c>
      <c r="AS350" s="274" t="s">
        <v>1969</v>
      </c>
      <c r="AW350" s="277">
        <v>0</v>
      </c>
      <c r="AZ350" s="274" t="s">
        <v>2668</v>
      </c>
      <c r="BA350" s="274" t="s">
        <v>2669</v>
      </c>
      <c r="BB350" s="274" t="s">
        <v>3584</v>
      </c>
      <c r="BD350" s="274" t="s">
        <v>2725</v>
      </c>
      <c r="BE350" s="274" t="s">
        <v>2782</v>
      </c>
      <c r="BF350" s="274" t="s">
        <v>2763</v>
      </c>
      <c r="BH350" s="274" t="s">
        <v>1968</v>
      </c>
      <c r="BL350" s="277">
        <v>0</v>
      </c>
      <c r="BM350" s="274" t="s">
        <v>2843</v>
      </c>
      <c r="BN350" s="274" t="s">
        <v>2933</v>
      </c>
      <c r="BW350" s="274">
        <v>87077</v>
      </c>
      <c r="BX350" s="274" t="s">
        <v>3089</v>
      </c>
      <c r="BY350" s="274" t="s">
        <v>1968</v>
      </c>
      <c r="CA350" s="274">
        <v>14604400</v>
      </c>
      <c r="CC350" s="274" t="s">
        <v>1968</v>
      </c>
      <c r="CE350" s="274" t="s">
        <v>1968</v>
      </c>
      <c r="CF350" s="274" t="s">
        <v>2739</v>
      </c>
      <c r="CG350" s="274" t="s">
        <v>1968</v>
      </c>
      <c r="CI350" s="274" t="s">
        <v>1968</v>
      </c>
      <c r="CN350" s="274">
        <v>0</v>
      </c>
      <c r="CO350" s="274" t="s">
        <v>1968</v>
      </c>
      <c r="CS350" s="274" t="s">
        <v>3585</v>
      </c>
      <c r="CT350" s="275">
        <v>0</v>
      </c>
      <c r="CU350" s="274" t="s">
        <v>1968</v>
      </c>
      <c r="CV350" s="275">
        <v>0</v>
      </c>
      <c r="CY350" s="274" t="s">
        <v>2801</v>
      </c>
      <c r="CZ350" s="274">
        <v>626635</v>
      </c>
      <c r="DA350" s="274">
        <v>6188534</v>
      </c>
      <c r="DB350" s="274" t="s">
        <v>2666</v>
      </c>
      <c r="DC350" s="275">
        <v>59.1</v>
      </c>
      <c r="DG350" s="274">
        <v>0</v>
      </c>
      <c r="DI350" s="274">
        <v>0</v>
      </c>
      <c r="DK350" s="279">
        <v>41343</v>
      </c>
      <c r="DL350" s="279">
        <v>41389</v>
      </c>
      <c r="DN350" s="274" t="s">
        <v>2689</v>
      </c>
      <c r="DO350" s="274" t="s">
        <v>2689</v>
      </c>
      <c r="DR350" s="278">
        <v>0</v>
      </c>
    </row>
    <row r="351" spans="1:122" x14ac:dyDescent="0.25">
      <c r="A351" s="283">
        <v>107641</v>
      </c>
      <c r="B351" s="274">
        <v>100443</v>
      </c>
      <c r="D351" s="279">
        <v>37257</v>
      </c>
      <c r="E351" s="274" t="s">
        <v>2801</v>
      </c>
      <c r="F351" s="274" t="s">
        <v>2663</v>
      </c>
      <c r="G351" s="274">
        <v>108524</v>
      </c>
      <c r="H351" s="274">
        <v>107641</v>
      </c>
      <c r="I351" s="274">
        <v>0</v>
      </c>
      <c r="J351" s="274" t="s">
        <v>2074</v>
      </c>
      <c r="K351" s="275">
        <v>0</v>
      </c>
      <c r="L351" s="274">
        <v>8125</v>
      </c>
      <c r="M351" s="274" t="s">
        <v>1635</v>
      </c>
      <c r="N351" s="275">
        <v>0</v>
      </c>
      <c r="P351" s="274" t="s">
        <v>1969</v>
      </c>
      <c r="Q351" s="274" t="s">
        <v>3586</v>
      </c>
      <c r="S351" s="279">
        <v>37257</v>
      </c>
      <c r="T351" s="274" t="s">
        <v>2665</v>
      </c>
      <c r="U351" s="274" t="s">
        <v>1967</v>
      </c>
      <c r="AE351" s="279">
        <v>41343</v>
      </c>
      <c r="AF351" s="275">
        <v>96</v>
      </c>
      <c r="AG351" s="275">
        <v>0</v>
      </c>
      <c r="AL351" s="274">
        <v>0</v>
      </c>
      <c r="AM351" s="275">
        <v>2319</v>
      </c>
      <c r="AO351" s="274" t="s">
        <v>2961</v>
      </c>
      <c r="AP351" s="274" t="s">
        <v>1968</v>
      </c>
      <c r="AQ351" s="275">
        <v>0</v>
      </c>
      <c r="AR351" s="275">
        <v>0</v>
      </c>
      <c r="AS351" s="274" t="s">
        <v>1969</v>
      </c>
      <c r="AW351" s="277">
        <v>0</v>
      </c>
      <c r="AZ351" s="274" t="s">
        <v>2668</v>
      </c>
      <c r="BA351" s="274" t="s">
        <v>2669</v>
      </c>
      <c r="BD351" s="274" t="s">
        <v>2728</v>
      </c>
      <c r="BE351" s="274" t="s">
        <v>2701</v>
      </c>
      <c r="BF351" s="274" t="s">
        <v>2672</v>
      </c>
      <c r="BH351" s="274" t="s">
        <v>1968</v>
      </c>
      <c r="BL351" s="277">
        <v>0</v>
      </c>
      <c r="BN351" s="274" t="s">
        <v>2933</v>
      </c>
      <c r="BW351" s="274">
        <v>87073</v>
      </c>
      <c r="BX351" s="274" t="s">
        <v>2968</v>
      </c>
      <c r="BY351" s="274" t="s">
        <v>1968</v>
      </c>
      <c r="CA351" s="274">
        <v>14555239</v>
      </c>
      <c r="CC351" s="274" t="s">
        <v>1968</v>
      </c>
      <c r="CE351" s="274" t="s">
        <v>1968</v>
      </c>
      <c r="CF351" s="274" t="s">
        <v>2749</v>
      </c>
      <c r="CG351" s="274" t="s">
        <v>1968</v>
      </c>
      <c r="CI351" s="274" t="s">
        <v>1968</v>
      </c>
      <c r="CJ351" s="274" t="s">
        <v>3587</v>
      </c>
      <c r="CN351" s="274">
        <v>0</v>
      </c>
      <c r="CO351" s="274" t="s">
        <v>1968</v>
      </c>
      <c r="CP351" s="274" t="s">
        <v>2713</v>
      </c>
      <c r="CS351" s="274" t="s">
        <v>3588</v>
      </c>
      <c r="CT351" s="275">
        <v>0</v>
      </c>
      <c r="CU351" s="274" t="s">
        <v>1968</v>
      </c>
      <c r="CV351" s="275">
        <v>0</v>
      </c>
      <c r="CY351" s="274" t="s">
        <v>2801</v>
      </c>
      <c r="CZ351" s="274">
        <v>631459</v>
      </c>
      <c r="DA351" s="274">
        <v>6180012</v>
      </c>
      <c r="DB351" s="274" t="s">
        <v>2666</v>
      </c>
      <c r="DC351" s="275">
        <v>21.6</v>
      </c>
      <c r="DG351" s="274">
        <v>0</v>
      </c>
      <c r="DI351" s="274">
        <v>0</v>
      </c>
      <c r="DK351" s="279">
        <v>41343</v>
      </c>
      <c r="DL351" s="279">
        <v>41389</v>
      </c>
      <c r="DN351" s="274" t="s">
        <v>2689</v>
      </c>
      <c r="DO351" s="274" t="s">
        <v>2689</v>
      </c>
      <c r="DR351" s="278">
        <v>0</v>
      </c>
    </row>
    <row r="352" spans="1:122" x14ac:dyDescent="0.25">
      <c r="A352" s="283">
        <v>107674</v>
      </c>
      <c r="B352" s="274">
        <v>100918</v>
      </c>
      <c r="E352" s="274" t="s">
        <v>2801</v>
      </c>
      <c r="F352" s="274" t="s">
        <v>2663</v>
      </c>
      <c r="G352" s="274">
        <v>108557</v>
      </c>
      <c r="H352" s="274">
        <v>107674</v>
      </c>
      <c r="I352" s="274">
        <v>0</v>
      </c>
      <c r="K352" s="275">
        <v>0</v>
      </c>
      <c r="L352" s="274">
        <v>0</v>
      </c>
      <c r="N352" s="275">
        <v>0</v>
      </c>
      <c r="Q352" s="274" t="s">
        <v>3589</v>
      </c>
      <c r="AE352" s="279">
        <v>41347</v>
      </c>
      <c r="AF352" s="275">
        <v>0</v>
      </c>
      <c r="AG352" s="275">
        <v>0</v>
      </c>
      <c r="AL352" s="274">
        <v>0</v>
      </c>
      <c r="AM352" s="275">
        <v>2710</v>
      </c>
      <c r="AO352" s="274" t="s">
        <v>3590</v>
      </c>
      <c r="AP352" s="274" t="s">
        <v>1968</v>
      </c>
      <c r="AQ352" s="275">
        <v>0</v>
      </c>
      <c r="AR352" s="275">
        <v>0</v>
      </c>
      <c r="AS352" s="274" t="s">
        <v>1968</v>
      </c>
      <c r="AW352" s="277">
        <v>0</v>
      </c>
      <c r="AZ352" s="274" t="s">
        <v>2668</v>
      </c>
      <c r="BA352" s="274" t="s">
        <v>2669</v>
      </c>
      <c r="BD352" s="274" t="s">
        <v>2700</v>
      </c>
      <c r="BE352" s="274" t="s">
        <v>2704</v>
      </c>
      <c r="BF352" s="274" t="s">
        <v>2720</v>
      </c>
      <c r="BH352" s="274" t="s">
        <v>1968</v>
      </c>
      <c r="BL352" s="277">
        <v>0</v>
      </c>
      <c r="BN352" s="274" t="s">
        <v>2933</v>
      </c>
      <c r="BW352" s="274">
        <v>87100</v>
      </c>
      <c r="BX352" s="274" t="s">
        <v>3591</v>
      </c>
      <c r="BY352" s="274" t="s">
        <v>1968</v>
      </c>
      <c r="CA352" s="274">
        <v>13429213</v>
      </c>
      <c r="CC352" s="274" t="s">
        <v>1968</v>
      </c>
      <c r="CE352" s="274" t="s">
        <v>1968</v>
      </c>
      <c r="CF352" s="274" t="s">
        <v>2706</v>
      </c>
      <c r="CG352" s="274" t="s">
        <v>1968</v>
      </c>
      <c r="CI352" s="274" t="s">
        <v>1968</v>
      </c>
      <c r="CN352" s="274">
        <v>0</v>
      </c>
      <c r="CO352" s="274" t="s">
        <v>1968</v>
      </c>
      <c r="CP352" s="274" t="s">
        <v>3028</v>
      </c>
      <c r="CS352" s="274" t="s">
        <v>3592</v>
      </c>
      <c r="CT352" s="275">
        <v>0</v>
      </c>
      <c r="CU352" s="274" t="s">
        <v>1968</v>
      </c>
      <c r="CV352" s="275">
        <v>0</v>
      </c>
      <c r="CY352" s="274" t="s">
        <v>2801</v>
      </c>
      <c r="CZ352" s="274">
        <v>682882</v>
      </c>
      <c r="DA352" s="274">
        <v>6170915</v>
      </c>
      <c r="DB352" s="274" t="s">
        <v>2666</v>
      </c>
      <c r="DC352" s="275">
        <v>27.2</v>
      </c>
      <c r="DG352" s="274">
        <v>0</v>
      </c>
      <c r="DI352" s="274">
        <v>0</v>
      </c>
      <c r="DK352" s="279">
        <v>41347</v>
      </c>
      <c r="DL352" s="279">
        <v>41389</v>
      </c>
      <c r="DN352" s="274" t="s">
        <v>2689</v>
      </c>
      <c r="DO352" s="274" t="s">
        <v>2689</v>
      </c>
      <c r="DR352" s="278">
        <v>0</v>
      </c>
    </row>
    <row r="353" spans="1:122" x14ac:dyDescent="0.25">
      <c r="A353" s="283">
        <v>107675</v>
      </c>
      <c r="B353" s="274">
        <v>100919</v>
      </c>
      <c r="E353" s="274" t="s">
        <v>2801</v>
      </c>
      <c r="F353" s="274" t="s">
        <v>2663</v>
      </c>
      <c r="G353" s="274">
        <v>108558</v>
      </c>
      <c r="H353" s="274">
        <v>107675</v>
      </c>
      <c r="I353" s="274">
        <v>0</v>
      </c>
      <c r="K353" s="275">
        <v>0</v>
      </c>
      <c r="L353" s="274">
        <v>0</v>
      </c>
      <c r="N353" s="275">
        <v>0</v>
      </c>
      <c r="P353" s="274" t="s">
        <v>1969</v>
      </c>
      <c r="Q353" s="274" t="s">
        <v>3593</v>
      </c>
      <c r="AE353" s="279">
        <v>41347</v>
      </c>
      <c r="AF353" s="275">
        <v>0</v>
      </c>
      <c r="AG353" s="275">
        <v>0</v>
      </c>
      <c r="AL353" s="274">
        <v>0</v>
      </c>
      <c r="AM353" s="275">
        <v>2536</v>
      </c>
      <c r="AO353" s="274" t="s">
        <v>2961</v>
      </c>
      <c r="AP353" s="274" t="s">
        <v>1968</v>
      </c>
      <c r="AQ353" s="275">
        <v>0</v>
      </c>
      <c r="AR353" s="275">
        <v>0</v>
      </c>
      <c r="AS353" s="274" t="s">
        <v>1969</v>
      </c>
      <c r="AW353" s="277">
        <v>0</v>
      </c>
      <c r="AZ353" s="274" t="s">
        <v>2668</v>
      </c>
      <c r="BA353" s="274" t="s">
        <v>2669</v>
      </c>
      <c r="BD353" s="274" t="s">
        <v>2736</v>
      </c>
      <c r="BE353" s="274" t="s">
        <v>2725</v>
      </c>
      <c r="BF353" s="274" t="s">
        <v>2774</v>
      </c>
      <c r="BH353" s="274" t="s">
        <v>1968</v>
      </c>
      <c r="BL353" s="277">
        <v>0</v>
      </c>
      <c r="BN353" s="274" t="s">
        <v>2933</v>
      </c>
      <c r="BW353" s="274">
        <v>87101</v>
      </c>
      <c r="BX353" s="274" t="s">
        <v>3594</v>
      </c>
      <c r="BY353" s="274" t="s">
        <v>1968</v>
      </c>
      <c r="CA353" s="274">
        <v>14459523</v>
      </c>
      <c r="CC353" s="274" t="s">
        <v>1968</v>
      </c>
      <c r="CE353" s="274" t="s">
        <v>1968</v>
      </c>
      <c r="CF353" s="274" t="s">
        <v>2722</v>
      </c>
      <c r="CG353" s="274" t="s">
        <v>1968</v>
      </c>
      <c r="CI353" s="274" t="s">
        <v>1968</v>
      </c>
      <c r="CN353" s="274">
        <v>0</v>
      </c>
      <c r="CO353" s="274" t="s">
        <v>1968</v>
      </c>
      <c r="CP353" s="274" t="s">
        <v>2809</v>
      </c>
      <c r="CS353" s="274" t="s">
        <v>3595</v>
      </c>
      <c r="CT353" s="275">
        <v>0</v>
      </c>
      <c r="CU353" s="274" t="s">
        <v>1968</v>
      </c>
      <c r="CV353" s="275">
        <v>0</v>
      </c>
      <c r="CY353" s="274" t="s">
        <v>2801</v>
      </c>
      <c r="CZ353" s="274">
        <v>667298</v>
      </c>
      <c r="DA353" s="274">
        <v>6202963</v>
      </c>
      <c r="DB353" s="274" t="s">
        <v>2666</v>
      </c>
      <c r="DC353" s="275">
        <v>178</v>
      </c>
      <c r="DG353" s="274">
        <v>0</v>
      </c>
      <c r="DI353" s="274">
        <v>0</v>
      </c>
      <c r="DK353" s="279">
        <v>41347</v>
      </c>
      <c r="DL353" s="279">
        <v>41389</v>
      </c>
      <c r="DN353" s="274" t="s">
        <v>2689</v>
      </c>
      <c r="DO353" s="274" t="s">
        <v>2689</v>
      </c>
      <c r="DR353" s="278">
        <v>0</v>
      </c>
    </row>
    <row r="354" spans="1:122" x14ac:dyDescent="0.25">
      <c r="A354" s="283">
        <v>107676</v>
      </c>
      <c r="B354" s="274">
        <v>101589</v>
      </c>
      <c r="E354" s="274" t="s">
        <v>2801</v>
      </c>
      <c r="F354" s="274" t="s">
        <v>2663</v>
      </c>
      <c r="G354" s="274">
        <v>108559</v>
      </c>
      <c r="H354" s="274">
        <v>107676</v>
      </c>
      <c r="I354" s="274">
        <v>0</v>
      </c>
      <c r="K354" s="275">
        <v>0</v>
      </c>
      <c r="L354" s="274">
        <v>8238</v>
      </c>
      <c r="M354" s="274" t="s">
        <v>1704</v>
      </c>
      <c r="N354" s="275">
        <v>0</v>
      </c>
      <c r="P354" s="274" t="s">
        <v>1969</v>
      </c>
      <c r="Q354" s="274" t="s">
        <v>3596</v>
      </c>
      <c r="AE354" s="279">
        <v>41347</v>
      </c>
      <c r="AF354" s="275">
        <v>0</v>
      </c>
      <c r="AG354" s="275">
        <v>0</v>
      </c>
      <c r="AL354" s="274">
        <v>0</v>
      </c>
      <c r="AM354" s="275">
        <v>2314</v>
      </c>
      <c r="AO354" s="274" t="s">
        <v>3597</v>
      </c>
      <c r="AP354" s="274" t="s">
        <v>1968</v>
      </c>
      <c r="AQ354" s="275">
        <v>0</v>
      </c>
      <c r="AR354" s="275">
        <v>0</v>
      </c>
      <c r="AS354" s="274" t="s">
        <v>1969</v>
      </c>
      <c r="AW354" s="277">
        <v>0</v>
      </c>
      <c r="AZ354" s="274" t="s">
        <v>2668</v>
      </c>
      <c r="BA354" s="274" t="s">
        <v>2669</v>
      </c>
      <c r="BD354" s="274" t="s">
        <v>2728</v>
      </c>
      <c r="BE354" s="274" t="s">
        <v>3316</v>
      </c>
      <c r="BF354" s="274" t="s">
        <v>2763</v>
      </c>
      <c r="BH354" s="274" t="s">
        <v>1968</v>
      </c>
      <c r="BL354" s="277">
        <v>0</v>
      </c>
      <c r="BN354" s="274" t="s">
        <v>2933</v>
      </c>
      <c r="BW354" s="274">
        <v>87102</v>
      </c>
      <c r="BX354" s="274" t="s">
        <v>3089</v>
      </c>
      <c r="BY354" s="274" t="s">
        <v>1968</v>
      </c>
      <c r="CA354" s="274">
        <v>14686805</v>
      </c>
      <c r="CC354" s="274" t="s">
        <v>1968</v>
      </c>
      <c r="CE354" s="274" t="s">
        <v>1968</v>
      </c>
      <c r="CF354" s="274" t="s">
        <v>2722</v>
      </c>
      <c r="CG354" s="274" t="s">
        <v>1968</v>
      </c>
      <c r="CI354" s="274" t="s">
        <v>1968</v>
      </c>
      <c r="CN354" s="274">
        <v>0</v>
      </c>
      <c r="CO354" s="274" t="s">
        <v>1968</v>
      </c>
      <c r="CP354" s="274" t="s">
        <v>2923</v>
      </c>
      <c r="CS354" s="274" t="s">
        <v>3598</v>
      </c>
      <c r="CT354" s="275">
        <v>0</v>
      </c>
      <c r="CU354" s="274" t="s">
        <v>1968</v>
      </c>
      <c r="CV354" s="275">
        <v>0</v>
      </c>
      <c r="CY354" s="274" t="s">
        <v>2801</v>
      </c>
      <c r="CZ354" s="274">
        <v>630098</v>
      </c>
      <c r="DA354" s="274">
        <v>6192239</v>
      </c>
      <c r="DB354" s="274" t="s">
        <v>2666</v>
      </c>
      <c r="DC354" s="275">
        <v>8</v>
      </c>
      <c r="DG354" s="274">
        <v>0</v>
      </c>
      <c r="DI354" s="274">
        <v>0</v>
      </c>
      <c r="DK354" s="279">
        <v>41347</v>
      </c>
      <c r="DL354" s="279">
        <v>41389</v>
      </c>
      <c r="DN354" s="274" t="s">
        <v>2689</v>
      </c>
      <c r="DO354" s="274" t="s">
        <v>2689</v>
      </c>
      <c r="DR354" s="278">
        <v>0</v>
      </c>
    </row>
    <row r="355" spans="1:122" x14ac:dyDescent="0.25">
      <c r="A355" s="283">
        <v>107668</v>
      </c>
      <c r="B355" s="274">
        <v>101915</v>
      </c>
      <c r="E355" s="274" t="s">
        <v>2801</v>
      </c>
      <c r="F355" s="274" t="s">
        <v>2663</v>
      </c>
      <c r="G355" s="274">
        <v>108551</v>
      </c>
      <c r="H355" s="274">
        <v>107668</v>
      </c>
      <c r="I355" s="274">
        <v>0</v>
      </c>
      <c r="K355" s="275">
        <v>0</v>
      </c>
      <c r="L355" s="274">
        <v>0</v>
      </c>
      <c r="N355" s="275">
        <v>0</v>
      </c>
      <c r="P355" s="274" t="s">
        <v>1969</v>
      </c>
      <c r="Q355" s="274" t="s">
        <v>3599</v>
      </c>
      <c r="AE355" s="279">
        <v>41347</v>
      </c>
      <c r="AF355" s="275">
        <v>0</v>
      </c>
      <c r="AG355" s="275">
        <v>0</v>
      </c>
      <c r="AL355" s="274">
        <v>0</v>
      </c>
      <c r="AM355" s="275">
        <v>2332</v>
      </c>
      <c r="AO355" s="274" t="s">
        <v>2961</v>
      </c>
      <c r="AP355" s="274" t="s">
        <v>1968</v>
      </c>
      <c r="AQ355" s="275">
        <v>0</v>
      </c>
      <c r="AR355" s="275">
        <v>0</v>
      </c>
      <c r="AS355" s="274" t="s">
        <v>1969</v>
      </c>
      <c r="AW355" s="277">
        <v>0</v>
      </c>
      <c r="AZ355" s="274" t="s">
        <v>2668</v>
      </c>
      <c r="BA355" s="274" t="s">
        <v>2669</v>
      </c>
      <c r="BB355" s="274" t="s">
        <v>3600</v>
      </c>
      <c r="BD355" s="274" t="s">
        <v>2692</v>
      </c>
      <c r="BE355" s="274" t="s">
        <v>2789</v>
      </c>
      <c r="BF355" s="274" t="s">
        <v>2763</v>
      </c>
      <c r="BH355" s="274" t="s">
        <v>1968</v>
      </c>
      <c r="BL355" s="277">
        <v>0</v>
      </c>
      <c r="BN355" s="274" t="s">
        <v>2933</v>
      </c>
      <c r="BW355" s="274">
        <v>87095</v>
      </c>
      <c r="BX355" s="274" t="s">
        <v>3601</v>
      </c>
      <c r="BY355" s="274" t="s">
        <v>1968</v>
      </c>
      <c r="CA355" s="274">
        <v>14676222</v>
      </c>
      <c r="CC355" s="274" t="s">
        <v>1968</v>
      </c>
      <c r="CE355" s="274" t="s">
        <v>1968</v>
      </c>
      <c r="CF355" s="274" t="s">
        <v>2749</v>
      </c>
      <c r="CG355" s="274" t="s">
        <v>1968</v>
      </c>
      <c r="CI355" s="274" t="s">
        <v>1968</v>
      </c>
      <c r="CN355" s="274">
        <v>0</v>
      </c>
      <c r="CO355" s="274" t="s">
        <v>1968</v>
      </c>
      <c r="CT355" s="275">
        <v>0</v>
      </c>
      <c r="CU355" s="274" t="s">
        <v>1968</v>
      </c>
      <c r="CV355" s="275">
        <v>0</v>
      </c>
      <c r="CY355" s="274" t="s">
        <v>2801</v>
      </c>
      <c r="CZ355" s="274">
        <v>642487</v>
      </c>
      <c r="DA355" s="274">
        <v>6190325</v>
      </c>
      <c r="DB355" s="274" t="s">
        <v>2666</v>
      </c>
      <c r="DC355" s="275">
        <v>113.6</v>
      </c>
      <c r="DG355" s="274">
        <v>0</v>
      </c>
      <c r="DI355" s="274">
        <v>0</v>
      </c>
      <c r="DK355" s="279">
        <v>41347</v>
      </c>
      <c r="DL355" s="279">
        <v>41389</v>
      </c>
      <c r="DN355" s="274" t="s">
        <v>2689</v>
      </c>
      <c r="DO355" s="274" t="s">
        <v>2689</v>
      </c>
      <c r="DR355" s="278">
        <v>0</v>
      </c>
    </row>
    <row r="356" spans="1:122" x14ac:dyDescent="0.25">
      <c r="A356" s="283">
        <v>107669</v>
      </c>
      <c r="B356" s="274">
        <v>101916</v>
      </c>
      <c r="E356" s="274" t="s">
        <v>2801</v>
      </c>
      <c r="F356" s="274" t="s">
        <v>2663</v>
      </c>
      <c r="G356" s="274">
        <v>108552</v>
      </c>
      <c r="H356" s="274">
        <v>107669</v>
      </c>
      <c r="I356" s="274">
        <v>0</v>
      </c>
      <c r="K356" s="275">
        <v>0</v>
      </c>
      <c r="L356" s="274">
        <v>8159</v>
      </c>
      <c r="M356" s="274" t="s">
        <v>1420</v>
      </c>
      <c r="N356" s="275">
        <v>0</v>
      </c>
      <c r="P356" s="274" t="s">
        <v>1969</v>
      </c>
      <c r="Q356" s="274" t="s">
        <v>3602</v>
      </c>
      <c r="AE356" s="279">
        <v>41347</v>
      </c>
      <c r="AF356" s="275">
        <v>320</v>
      </c>
      <c r="AG356" s="275">
        <v>0</v>
      </c>
      <c r="AL356" s="274">
        <v>0</v>
      </c>
      <c r="AM356" s="275">
        <v>2388</v>
      </c>
      <c r="AO356" s="274" t="s">
        <v>2961</v>
      </c>
      <c r="AP356" s="274" t="s">
        <v>1968</v>
      </c>
      <c r="AQ356" s="275">
        <v>0</v>
      </c>
      <c r="AR356" s="275">
        <v>0</v>
      </c>
      <c r="AS356" s="274" t="s">
        <v>1969</v>
      </c>
      <c r="AW356" s="277">
        <v>0</v>
      </c>
      <c r="AZ356" s="274" t="s">
        <v>2668</v>
      </c>
      <c r="BA356" s="274" t="s">
        <v>2669</v>
      </c>
      <c r="BD356" s="274" t="s">
        <v>2692</v>
      </c>
      <c r="BE356" s="274" t="s">
        <v>2829</v>
      </c>
      <c r="BF356" s="274" t="s">
        <v>2672</v>
      </c>
      <c r="BH356" s="274" t="s">
        <v>1968</v>
      </c>
      <c r="BL356" s="277">
        <v>0</v>
      </c>
      <c r="BN356" s="274" t="s">
        <v>2933</v>
      </c>
      <c r="BW356" s="274">
        <v>87096</v>
      </c>
      <c r="BX356" s="274" t="s">
        <v>3601</v>
      </c>
      <c r="BY356" s="274" t="s">
        <v>1968</v>
      </c>
      <c r="CA356" s="274">
        <v>14508401</v>
      </c>
      <c r="CC356" s="274" t="s">
        <v>1968</v>
      </c>
      <c r="CE356" s="274" t="s">
        <v>1968</v>
      </c>
      <c r="CF356" s="274" t="s">
        <v>2749</v>
      </c>
      <c r="CG356" s="274" t="s">
        <v>1968</v>
      </c>
      <c r="CI356" s="274" t="s">
        <v>1968</v>
      </c>
      <c r="CN356" s="274">
        <v>0</v>
      </c>
      <c r="CO356" s="274" t="s">
        <v>1968</v>
      </c>
      <c r="CP356" s="274" t="s">
        <v>2696</v>
      </c>
      <c r="CS356" s="274" t="s">
        <v>3287</v>
      </c>
      <c r="CT356" s="275">
        <v>0</v>
      </c>
      <c r="CU356" s="274" t="s">
        <v>1968</v>
      </c>
      <c r="CV356" s="275">
        <v>0</v>
      </c>
      <c r="CY356" s="274" t="s">
        <v>2801</v>
      </c>
      <c r="CZ356" s="274">
        <v>643129</v>
      </c>
      <c r="DA356" s="274">
        <v>6185425</v>
      </c>
      <c r="DB356" s="274" t="s">
        <v>2666</v>
      </c>
      <c r="DC356" s="275">
        <v>118.8</v>
      </c>
      <c r="DG356" s="274">
        <v>0</v>
      </c>
      <c r="DH356" s="274" t="s">
        <v>3603</v>
      </c>
      <c r="DI356" s="274">
        <v>0</v>
      </c>
      <c r="DK356" s="279">
        <v>41347</v>
      </c>
      <c r="DL356" s="279">
        <v>41389</v>
      </c>
      <c r="DN356" s="274" t="s">
        <v>2689</v>
      </c>
      <c r="DO356" s="274" t="s">
        <v>2689</v>
      </c>
      <c r="DR356" s="278">
        <v>0</v>
      </c>
    </row>
    <row r="357" spans="1:122" ht="45" x14ac:dyDescent="0.25">
      <c r="A357" s="283">
        <v>104468</v>
      </c>
      <c r="B357" s="274">
        <v>102007</v>
      </c>
      <c r="C357" s="274" t="s">
        <v>1391</v>
      </c>
      <c r="D357" s="279">
        <v>28126</v>
      </c>
      <c r="E357" s="274" t="s">
        <v>2843</v>
      </c>
      <c r="F357" s="274" t="s">
        <v>2663</v>
      </c>
      <c r="G357" s="274">
        <v>105350</v>
      </c>
      <c r="H357" s="274">
        <v>104468</v>
      </c>
      <c r="I357" s="274">
        <v>0</v>
      </c>
      <c r="K357" s="275">
        <v>0</v>
      </c>
      <c r="L357" s="274">
        <v>8367</v>
      </c>
      <c r="M357" s="274" t="s">
        <v>1390</v>
      </c>
      <c r="N357" s="275">
        <v>0</v>
      </c>
      <c r="P357" s="274" t="s">
        <v>1968</v>
      </c>
      <c r="S357" s="279">
        <v>28126</v>
      </c>
      <c r="AC357" s="274" t="s">
        <v>3604</v>
      </c>
      <c r="AE357" s="279">
        <v>40615</v>
      </c>
      <c r="AF357" s="275">
        <v>0</v>
      </c>
      <c r="AG357" s="275">
        <v>0</v>
      </c>
      <c r="AL357" s="274">
        <v>0</v>
      </c>
      <c r="AM357" s="275">
        <v>0</v>
      </c>
      <c r="AO357" s="274" t="s">
        <v>1871</v>
      </c>
      <c r="AP357" s="274" t="s">
        <v>1968</v>
      </c>
      <c r="AQ357" s="275">
        <v>0</v>
      </c>
      <c r="AR357" s="275">
        <v>0</v>
      </c>
      <c r="AS357" s="274" t="s">
        <v>1968</v>
      </c>
      <c r="AW357" s="277">
        <v>0</v>
      </c>
      <c r="AZ357" s="274" t="s">
        <v>2668</v>
      </c>
      <c r="BA357" s="274" t="s">
        <v>2669</v>
      </c>
      <c r="BD357" s="274" t="s">
        <v>2736</v>
      </c>
      <c r="BE357" s="274" t="s">
        <v>2740</v>
      </c>
      <c r="BF357" s="274" t="s">
        <v>2702</v>
      </c>
      <c r="BH357" s="274" t="s">
        <v>1968</v>
      </c>
      <c r="BL357" s="277">
        <v>0</v>
      </c>
      <c r="BW357" s="274">
        <v>83823</v>
      </c>
      <c r="BX357" s="274" t="s">
        <v>3605</v>
      </c>
      <c r="BY357" s="274" t="s">
        <v>1968</v>
      </c>
      <c r="BZ357" s="274" t="s">
        <v>2857</v>
      </c>
      <c r="CA357" s="274">
        <v>0</v>
      </c>
      <c r="CC357" s="274" t="s">
        <v>1968</v>
      </c>
      <c r="CE357" s="274" t="s">
        <v>1968</v>
      </c>
      <c r="CG357" s="274" t="s">
        <v>1968</v>
      </c>
      <c r="CI357" s="274" t="s">
        <v>1968</v>
      </c>
      <c r="CN357" s="274">
        <v>6</v>
      </c>
      <c r="CO357" s="274" t="s">
        <v>1968</v>
      </c>
      <c r="CP357" s="274" t="s">
        <v>3606</v>
      </c>
      <c r="CS357" s="274" t="s">
        <v>3607</v>
      </c>
      <c r="CT357" s="275">
        <v>0</v>
      </c>
      <c r="CU357" s="274" t="s">
        <v>1968</v>
      </c>
      <c r="CV357" s="275">
        <v>0</v>
      </c>
      <c r="CY357" s="274" t="s">
        <v>2843</v>
      </c>
      <c r="CZ357" s="274">
        <v>670722</v>
      </c>
      <c r="DA357" s="274">
        <v>6216920</v>
      </c>
      <c r="DB357" s="274" t="s">
        <v>2666</v>
      </c>
      <c r="DC357" s="275">
        <v>0</v>
      </c>
      <c r="DG357" s="274">
        <v>0</v>
      </c>
      <c r="DH357" s="280" t="s">
        <v>3608</v>
      </c>
      <c r="DI357" s="274">
        <v>0</v>
      </c>
      <c r="DJ357" s="274" t="s">
        <v>3321</v>
      </c>
      <c r="DK357" s="279">
        <v>40615</v>
      </c>
      <c r="DL357" s="279">
        <v>41333</v>
      </c>
      <c r="DN357" s="274" t="s">
        <v>2860</v>
      </c>
      <c r="DO357" s="274" t="s">
        <v>2689</v>
      </c>
      <c r="DP357" s="274" t="s">
        <v>2679</v>
      </c>
      <c r="DQ357" s="274" t="s">
        <v>2680</v>
      </c>
      <c r="DR357" s="278">
        <v>8</v>
      </c>
    </row>
    <row r="358" spans="1:122" x14ac:dyDescent="0.25">
      <c r="A358" s="283">
        <v>104707</v>
      </c>
      <c r="B358" s="274">
        <v>102160</v>
      </c>
      <c r="C358" s="274" t="s">
        <v>1718</v>
      </c>
      <c r="D358" s="279">
        <v>40872</v>
      </c>
      <c r="E358" s="274" t="s">
        <v>2801</v>
      </c>
      <c r="F358" s="274" t="s">
        <v>2663</v>
      </c>
      <c r="G358" s="274">
        <v>105589</v>
      </c>
      <c r="H358" s="274">
        <v>104707</v>
      </c>
      <c r="I358" s="274">
        <v>416</v>
      </c>
      <c r="J358" s="274" t="s">
        <v>1966</v>
      </c>
      <c r="K358" s="275">
        <v>0</v>
      </c>
      <c r="L358" s="274">
        <v>8224</v>
      </c>
      <c r="M358" s="274" t="s">
        <v>1660</v>
      </c>
      <c r="N358" s="275">
        <v>10</v>
      </c>
      <c r="Q358" s="274" t="s">
        <v>3609</v>
      </c>
      <c r="S358" s="279">
        <v>40872</v>
      </c>
      <c r="AC358" s="274" t="s">
        <v>2802</v>
      </c>
      <c r="AE358" s="279">
        <v>40896</v>
      </c>
      <c r="AF358" s="275">
        <v>100</v>
      </c>
      <c r="AG358" s="275">
        <v>0</v>
      </c>
      <c r="AI358" s="274" t="s">
        <v>2671</v>
      </c>
      <c r="AJ358" s="274" t="s">
        <v>2690</v>
      </c>
      <c r="AK358" s="274" t="s">
        <v>2691</v>
      </c>
      <c r="AL358" s="274">
        <v>0</v>
      </c>
      <c r="AM358" s="275">
        <v>0</v>
      </c>
      <c r="AP358" s="274" t="s">
        <v>1968</v>
      </c>
      <c r="AQ358" s="275">
        <v>0</v>
      </c>
      <c r="AR358" s="275">
        <v>0</v>
      </c>
      <c r="AS358" s="274" t="s">
        <v>1969</v>
      </c>
      <c r="AW358" s="277">
        <v>0</v>
      </c>
      <c r="BH358" s="274" t="s">
        <v>1969</v>
      </c>
      <c r="BI358" s="274" t="s">
        <v>2803</v>
      </c>
      <c r="BL358" s="277">
        <v>0</v>
      </c>
      <c r="BO358" s="274" t="s">
        <v>2974</v>
      </c>
      <c r="BW358" s="274">
        <v>24442</v>
      </c>
      <c r="BX358" s="274" t="s">
        <v>2975</v>
      </c>
      <c r="BY358" s="274" t="s">
        <v>1968</v>
      </c>
      <c r="BZ358" s="274" t="s">
        <v>2878</v>
      </c>
      <c r="CA358" s="274">
        <v>0</v>
      </c>
      <c r="CC358" s="274" t="s">
        <v>1968</v>
      </c>
      <c r="CE358" s="274" t="s">
        <v>1968</v>
      </c>
      <c r="CG358" s="274" t="s">
        <v>1968</v>
      </c>
      <c r="CI358" s="274" t="s">
        <v>1968</v>
      </c>
      <c r="CN358" s="274">
        <v>2</v>
      </c>
      <c r="CO358" s="274" t="s">
        <v>1968</v>
      </c>
      <c r="CT358" s="275">
        <v>15</v>
      </c>
      <c r="CU358" s="274" t="s">
        <v>1969</v>
      </c>
      <c r="CV358" s="275">
        <v>0</v>
      </c>
      <c r="CW358" s="274" t="s">
        <v>2714</v>
      </c>
      <c r="CY358" s="274" t="s">
        <v>2801</v>
      </c>
      <c r="CZ358" s="274">
        <v>626802</v>
      </c>
      <c r="DA358" s="274">
        <v>6188488</v>
      </c>
      <c r="DB358" s="274" t="s">
        <v>2666</v>
      </c>
      <c r="DC358" s="275">
        <v>80</v>
      </c>
      <c r="DG358" s="274">
        <v>31673</v>
      </c>
      <c r="DH358" s="274" t="s">
        <v>3610</v>
      </c>
      <c r="DI358" s="274">
        <v>0</v>
      </c>
      <c r="DJ358" s="274" t="s">
        <v>2978</v>
      </c>
      <c r="DK358" s="279">
        <v>40896</v>
      </c>
      <c r="DL358" s="279">
        <v>41353</v>
      </c>
      <c r="DM358" s="274" t="s">
        <v>2979</v>
      </c>
      <c r="DN358" s="274" t="s">
        <v>2689</v>
      </c>
      <c r="DO358" s="274" t="s">
        <v>2689</v>
      </c>
      <c r="DP358" s="274" t="s">
        <v>2733</v>
      </c>
      <c r="DQ358" s="274" t="s">
        <v>2734</v>
      </c>
      <c r="DR358" s="278">
        <v>30</v>
      </c>
    </row>
    <row r="359" spans="1:122" x14ac:dyDescent="0.25">
      <c r="A359" s="283">
        <v>107699</v>
      </c>
      <c r="B359" s="274">
        <v>102288</v>
      </c>
      <c r="D359" s="279">
        <v>27760</v>
      </c>
      <c r="E359" s="274" t="s">
        <v>2801</v>
      </c>
      <c r="F359" s="274" t="s">
        <v>2663</v>
      </c>
      <c r="G359" s="274">
        <v>108582</v>
      </c>
      <c r="H359" s="274">
        <v>107699</v>
      </c>
      <c r="I359" s="274">
        <v>0</v>
      </c>
      <c r="K359" s="275">
        <v>0</v>
      </c>
      <c r="L359" s="274">
        <v>8318</v>
      </c>
      <c r="M359" s="274" t="s">
        <v>1419</v>
      </c>
      <c r="N359" s="275">
        <v>0</v>
      </c>
      <c r="Q359" s="274" t="s">
        <v>3611</v>
      </c>
      <c r="AE359" s="279">
        <v>41352</v>
      </c>
      <c r="AF359" s="275">
        <v>165</v>
      </c>
      <c r="AG359" s="275">
        <v>0</v>
      </c>
      <c r="AL359" s="274">
        <v>0</v>
      </c>
      <c r="AM359" s="275">
        <v>2356</v>
      </c>
      <c r="AO359" s="274" t="s">
        <v>3612</v>
      </c>
      <c r="AP359" s="274" t="s">
        <v>1968</v>
      </c>
      <c r="AQ359" s="275">
        <v>0</v>
      </c>
      <c r="AR359" s="275">
        <v>0</v>
      </c>
      <c r="AS359" s="274" t="s">
        <v>1968</v>
      </c>
      <c r="AW359" s="277">
        <v>0</v>
      </c>
      <c r="AZ359" s="274" t="s">
        <v>2668</v>
      </c>
      <c r="BA359" s="274" t="s">
        <v>2669</v>
      </c>
      <c r="BC359" s="274" t="s">
        <v>3613</v>
      </c>
      <c r="BD359" s="274" t="s">
        <v>2670</v>
      </c>
      <c r="BE359" s="274" t="s">
        <v>2773</v>
      </c>
      <c r="BF359" s="274" t="s">
        <v>2774</v>
      </c>
      <c r="BH359" s="274" t="s">
        <v>1968</v>
      </c>
      <c r="BL359" s="277">
        <v>0</v>
      </c>
      <c r="BM359" s="274" t="s">
        <v>2843</v>
      </c>
      <c r="BN359" s="274" t="s">
        <v>2933</v>
      </c>
      <c r="BW359" s="274">
        <v>87114</v>
      </c>
      <c r="BX359" s="274" t="s">
        <v>3614</v>
      </c>
      <c r="BY359" s="274" t="s">
        <v>1968</v>
      </c>
      <c r="CA359" s="274">
        <v>8469431</v>
      </c>
      <c r="CC359" s="274" t="s">
        <v>1968</v>
      </c>
      <c r="CE359" s="274" t="s">
        <v>1968</v>
      </c>
      <c r="CG359" s="274" t="s">
        <v>1968</v>
      </c>
      <c r="CI359" s="274" t="s">
        <v>1968</v>
      </c>
      <c r="CN359" s="274">
        <v>0</v>
      </c>
      <c r="CO359" s="274" t="s">
        <v>1968</v>
      </c>
      <c r="CP359" s="274" t="s">
        <v>3062</v>
      </c>
      <c r="CS359" s="274" t="s">
        <v>3615</v>
      </c>
      <c r="CT359" s="275">
        <v>0</v>
      </c>
      <c r="CU359" s="274" t="s">
        <v>1968</v>
      </c>
      <c r="CV359" s="275">
        <v>0</v>
      </c>
      <c r="CY359" s="274" t="s">
        <v>2801</v>
      </c>
      <c r="CZ359" s="274">
        <v>656130</v>
      </c>
      <c r="DA359" s="274">
        <v>6198130</v>
      </c>
      <c r="DB359" s="274" t="s">
        <v>2666</v>
      </c>
      <c r="DC359" s="275">
        <v>24</v>
      </c>
      <c r="DG359" s="274">
        <v>0</v>
      </c>
      <c r="DI359" s="274">
        <v>0</v>
      </c>
      <c r="DK359" s="279">
        <v>41352</v>
      </c>
      <c r="DL359" s="279">
        <v>41389</v>
      </c>
      <c r="DN359" s="274" t="s">
        <v>2689</v>
      </c>
      <c r="DO359" s="274" t="s">
        <v>2689</v>
      </c>
      <c r="DR359" s="278">
        <v>0</v>
      </c>
    </row>
    <row r="360" spans="1:122" x14ac:dyDescent="0.25">
      <c r="A360" s="283">
        <v>107138</v>
      </c>
      <c r="B360" s="274">
        <v>102463</v>
      </c>
      <c r="C360" s="274" t="s">
        <v>1395</v>
      </c>
      <c r="D360" s="279">
        <v>41095</v>
      </c>
      <c r="E360" s="274" t="s">
        <v>2801</v>
      </c>
      <c r="F360" s="274" t="s">
        <v>2663</v>
      </c>
      <c r="G360" s="274">
        <v>108020</v>
      </c>
      <c r="H360" s="274">
        <v>107138</v>
      </c>
      <c r="I360" s="274">
        <v>0</v>
      </c>
      <c r="K360" s="275">
        <v>0</v>
      </c>
      <c r="L360" s="274">
        <v>12358</v>
      </c>
      <c r="M360" s="274" t="s">
        <v>1880</v>
      </c>
      <c r="N360" s="275">
        <v>18</v>
      </c>
      <c r="P360" s="274" t="s">
        <v>1968</v>
      </c>
      <c r="S360" s="279">
        <v>41095</v>
      </c>
      <c r="AC360" s="274" t="s">
        <v>3464</v>
      </c>
      <c r="AE360" s="279">
        <v>41250</v>
      </c>
      <c r="AF360" s="275">
        <v>95</v>
      </c>
      <c r="AG360" s="275">
        <v>0.5</v>
      </c>
      <c r="AJ360" s="274" t="s">
        <v>2870</v>
      </c>
      <c r="AK360" s="274" t="s">
        <v>2871</v>
      </c>
      <c r="AL360" s="274">
        <v>0</v>
      </c>
      <c r="AM360" s="275">
        <v>2020</v>
      </c>
      <c r="AO360" s="274" t="s">
        <v>1879</v>
      </c>
      <c r="AP360" s="274" t="s">
        <v>1968</v>
      </c>
      <c r="AQ360" s="275">
        <v>0</v>
      </c>
      <c r="AR360" s="275">
        <v>0</v>
      </c>
      <c r="AS360" s="274" t="s">
        <v>1968</v>
      </c>
      <c r="AW360" s="277">
        <v>55.829450000000001</v>
      </c>
      <c r="AZ360" s="274" t="s">
        <v>2668</v>
      </c>
      <c r="BA360" s="274" t="s">
        <v>2669</v>
      </c>
      <c r="BH360" s="274" t="s">
        <v>1968</v>
      </c>
      <c r="BL360" s="277">
        <v>120.794783</v>
      </c>
      <c r="BW360" s="274">
        <v>86564</v>
      </c>
      <c r="BX360" s="274" t="s">
        <v>3616</v>
      </c>
      <c r="BY360" s="274" t="s">
        <v>1968</v>
      </c>
      <c r="BZ360" s="274" t="s">
        <v>2873</v>
      </c>
      <c r="CA360" s="274">
        <v>14600773</v>
      </c>
      <c r="CB360" s="274" t="s">
        <v>3464</v>
      </c>
      <c r="CC360" s="274" t="s">
        <v>1968</v>
      </c>
      <c r="CE360" s="274" t="s">
        <v>1968</v>
      </c>
      <c r="CG360" s="274" t="s">
        <v>1968</v>
      </c>
      <c r="CI360" s="274" t="s">
        <v>1968</v>
      </c>
      <c r="CN360" s="274">
        <v>0</v>
      </c>
      <c r="CO360" s="274" t="s">
        <v>1968</v>
      </c>
      <c r="CS360" s="274" t="s">
        <v>3617</v>
      </c>
      <c r="CT360" s="275">
        <v>30</v>
      </c>
      <c r="CU360" s="274" t="s">
        <v>1968</v>
      </c>
      <c r="CV360" s="275">
        <v>1.5</v>
      </c>
      <c r="CW360" s="274" t="s">
        <v>2714</v>
      </c>
      <c r="CY360" s="274" t="s">
        <v>2801</v>
      </c>
      <c r="CZ360" s="274">
        <v>638127</v>
      </c>
      <c r="DA360" s="274">
        <v>6189298</v>
      </c>
      <c r="DB360" s="274" t="s">
        <v>2666</v>
      </c>
      <c r="DC360" s="275">
        <v>0</v>
      </c>
      <c r="DG360" s="274">
        <v>0</v>
      </c>
      <c r="DH360" s="274" t="s">
        <v>2880</v>
      </c>
      <c r="DI360" s="274">
        <v>0</v>
      </c>
      <c r="DJ360" s="274" t="s">
        <v>2677</v>
      </c>
      <c r="DK360" s="279">
        <v>41250</v>
      </c>
      <c r="DL360" s="279">
        <v>41515</v>
      </c>
      <c r="DM360" s="274" t="s">
        <v>12</v>
      </c>
      <c r="DN360" s="274" t="s">
        <v>2860</v>
      </c>
      <c r="DO360" s="274" t="s">
        <v>2689</v>
      </c>
      <c r="DP360" s="274" t="s">
        <v>2733</v>
      </c>
      <c r="DQ360" s="274" t="s">
        <v>2734</v>
      </c>
      <c r="DR360" s="278">
        <v>25</v>
      </c>
    </row>
    <row r="361" spans="1:122" x14ac:dyDescent="0.25">
      <c r="A361" s="283">
        <v>107639</v>
      </c>
      <c r="B361" s="274">
        <v>102559</v>
      </c>
      <c r="E361" s="274" t="s">
        <v>2801</v>
      </c>
      <c r="F361" s="274" t="s">
        <v>2663</v>
      </c>
      <c r="G361" s="274">
        <v>108522</v>
      </c>
      <c r="H361" s="274">
        <v>107639</v>
      </c>
      <c r="I361" s="274">
        <v>0</v>
      </c>
      <c r="K361" s="275">
        <v>0</v>
      </c>
      <c r="L361" s="274">
        <v>0</v>
      </c>
      <c r="N361" s="275">
        <v>0</v>
      </c>
      <c r="P361" s="274" t="s">
        <v>1969</v>
      </c>
      <c r="Q361" s="274" t="s">
        <v>3618</v>
      </c>
      <c r="AE361" s="279">
        <v>41341</v>
      </c>
      <c r="AF361" s="275">
        <v>0</v>
      </c>
      <c r="AG361" s="275">
        <v>0</v>
      </c>
      <c r="AL361" s="274">
        <v>0</v>
      </c>
      <c r="AM361" s="275">
        <v>0</v>
      </c>
      <c r="AO361" s="274" t="s">
        <v>3619</v>
      </c>
      <c r="AP361" s="274" t="s">
        <v>1968</v>
      </c>
      <c r="AQ361" s="275">
        <v>0</v>
      </c>
      <c r="AR361" s="275">
        <v>0</v>
      </c>
      <c r="AS361" s="274" t="s">
        <v>1968</v>
      </c>
      <c r="AW361" s="277">
        <v>0</v>
      </c>
      <c r="AZ361" s="274" t="s">
        <v>2668</v>
      </c>
      <c r="BA361" s="274" t="s">
        <v>2669</v>
      </c>
      <c r="BD361" s="274" t="s">
        <v>2781</v>
      </c>
      <c r="BE361" s="274" t="s">
        <v>2992</v>
      </c>
      <c r="BF361" s="274" t="s">
        <v>2763</v>
      </c>
      <c r="BH361" s="274" t="s">
        <v>1968</v>
      </c>
      <c r="BL361" s="277">
        <v>0</v>
      </c>
      <c r="BN361" s="274" t="s">
        <v>2933</v>
      </c>
      <c r="BW361" s="274">
        <v>87071</v>
      </c>
      <c r="BX361" s="274" t="s">
        <v>3620</v>
      </c>
      <c r="BY361" s="274" t="s">
        <v>1968</v>
      </c>
      <c r="CA361" s="274">
        <v>11289678</v>
      </c>
      <c r="CC361" s="274" t="s">
        <v>1968</v>
      </c>
      <c r="CE361" s="274" t="s">
        <v>1968</v>
      </c>
      <c r="CF361" s="274" t="s">
        <v>2739</v>
      </c>
      <c r="CG361" s="274" t="s">
        <v>1968</v>
      </c>
      <c r="CI361" s="274" t="s">
        <v>1968</v>
      </c>
      <c r="CN361" s="274">
        <v>0</v>
      </c>
      <c r="CO361" s="274" t="s">
        <v>1968</v>
      </c>
      <c r="CT361" s="275">
        <v>0</v>
      </c>
      <c r="CU361" s="274" t="s">
        <v>1968</v>
      </c>
      <c r="CV361" s="275">
        <v>0</v>
      </c>
      <c r="CY361" s="274" t="s">
        <v>2801</v>
      </c>
      <c r="CZ361" s="274">
        <v>648915</v>
      </c>
      <c r="DA361" s="274">
        <v>6194082</v>
      </c>
      <c r="DB361" s="274" t="s">
        <v>2666</v>
      </c>
      <c r="DC361" s="275">
        <v>0</v>
      </c>
      <c r="DG361" s="274">
        <v>0</v>
      </c>
      <c r="DH361" s="274" t="s">
        <v>3621</v>
      </c>
      <c r="DI361" s="274">
        <v>0</v>
      </c>
      <c r="DK361" s="279">
        <v>41341</v>
      </c>
      <c r="DL361" s="279">
        <v>41389</v>
      </c>
      <c r="DN361" s="274" t="s">
        <v>2689</v>
      </c>
      <c r="DO361" s="274" t="s">
        <v>2689</v>
      </c>
      <c r="DR361" s="278">
        <v>0</v>
      </c>
    </row>
    <row r="362" spans="1:122" x14ac:dyDescent="0.25">
      <c r="A362" s="283">
        <v>59200</v>
      </c>
      <c r="B362" s="274">
        <v>5271</v>
      </c>
      <c r="C362" s="274" t="s">
        <v>1395</v>
      </c>
      <c r="D362" s="279">
        <v>32865</v>
      </c>
      <c r="E362" s="274" t="s">
        <v>2709</v>
      </c>
      <c r="F362" s="274" t="s">
        <v>2663</v>
      </c>
      <c r="G362" s="274">
        <v>61568</v>
      </c>
      <c r="H362" s="274">
        <v>59200</v>
      </c>
      <c r="I362" s="274">
        <v>0</v>
      </c>
      <c r="J362" s="274" t="s">
        <v>2074</v>
      </c>
      <c r="K362" s="275">
        <v>0</v>
      </c>
      <c r="L362" s="274">
        <v>8251</v>
      </c>
      <c r="M362" s="274" t="s">
        <v>1677</v>
      </c>
      <c r="N362" s="275">
        <v>0</v>
      </c>
      <c r="R362" s="274" t="s">
        <v>2664</v>
      </c>
      <c r="S362" s="279">
        <v>32865</v>
      </c>
      <c r="T362" s="274" t="s">
        <v>2665</v>
      </c>
      <c r="U362" s="274" t="s">
        <v>1967</v>
      </c>
      <c r="AC362" s="274" t="s">
        <v>2710</v>
      </c>
      <c r="AE362" s="279">
        <v>37846</v>
      </c>
      <c r="AF362" s="275">
        <v>100</v>
      </c>
      <c r="AG362" s="275">
        <v>0</v>
      </c>
      <c r="AI362" s="274" t="s">
        <v>2667</v>
      </c>
      <c r="AJ362" s="274" t="s">
        <v>2682</v>
      </c>
      <c r="AK362" s="274" t="s">
        <v>2683</v>
      </c>
      <c r="AL362" s="274">
        <v>0</v>
      </c>
      <c r="AM362" s="275">
        <v>0</v>
      </c>
      <c r="AP362" s="274" t="s">
        <v>1968</v>
      </c>
      <c r="AQ362" s="275">
        <v>0</v>
      </c>
      <c r="AR362" s="275">
        <v>0</v>
      </c>
      <c r="AS362" s="274" t="s">
        <v>1968</v>
      </c>
      <c r="AW362" s="277">
        <v>0</v>
      </c>
      <c r="AZ362" s="274" t="s">
        <v>2668</v>
      </c>
      <c r="BA362" s="274" t="s">
        <v>2669</v>
      </c>
      <c r="BD362" s="274" t="s">
        <v>2692</v>
      </c>
      <c r="BE362" s="274" t="s">
        <v>2701</v>
      </c>
      <c r="BF362" s="274" t="s">
        <v>2763</v>
      </c>
      <c r="BG362" s="274" t="s">
        <v>2730</v>
      </c>
      <c r="BH362" s="274" t="s">
        <v>1968</v>
      </c>
      <c r="BL362" s="277">
        <v>0</v>
      </c>
      <c r="BW362" s="274">
        <v>23425</v>
      </c>
      <c r="BX362" s="274" t="s">
        <v>3622</v>
      </c>
      <c r="BY362" s="274" t="s">
        <v>1968</v>
      </c>
      <c r="CA362" s="274">
        <v>14512165</v>
      </c>
      <c r="CC362" s="274" t="s">
        <v>1968</v>
      </c>
      <c r="CE362" s="274" t="s">
        <v>1969</v>
      </c>
      <c r="CG362" s="274" t="s">
        <v>1968</v>
      </c>
      <c r="CI362" s="274" t="s">
        <v>1968</v>
      </c>
      <c r="CN362" s="274">
        <v>1</v>
      </c>
      <c r="CO362" s="274" t="s">
        <v>1968</v>
      </c>
      <c r="CP362" s="274" t="s">
        <v>3151</v>
      </c>
      <c r="CT362" s="275">
        <v>0</v>
      </c>
      <c r="CU362" s="274" t="s">
        <v>1968</v>
      </c>
      <c r="CV362" s="275">
        <v>0</v>
      </c>
      <c r="CW362" s="274" t="s">
        <v>2688</v>
      </c>
      <c r="CY362" s="274" t="s">
        <v>2709</v>
      </c>
      <c r="CZ362" s="274">
        <v>639434</v>
      </c>
      <c r="DA362" s="274">
        <v>6190044</v>
      </c>
      <c r="DB362" s="274" t="s">
        <v>2666</v>
      </c>
      <c r="DC362" s="275">
        <v>46</v>
      </c>
      <c r="DG362" s="274">
        <v>0</v>
      </c>
      <c r="DI362" s="274">
        <v>0</v>
      </c>
      <c r="DJ362" s="274" t="s">
        <v>2677</v>
      </c>
      <c r="DK362" s="279">
        <v>37846</v>
      </c>
      <c r="DL362" s="279">
        <v>41410</v>
      </c>
      <c r="DN362" s="274" t="s">
        <v>2029</v>
      </c>
      <c r="DO362" s="274" t="s">
        <v>2689</v>
      </c>
      <c r="DP362" s="274" t="s">
        <v>2679</v>
      </c>
      <c r="DQ362" s="274" t="s">
        <v>2680</v>
      </c>
      <c r="DR362" s="278">
        <v>8.6999999999999993</v>
      </c>
    </row>
    <row r="363" spans="1:122" x14ac:dyDescent="0.25">
      <c r="A363" s="283">
        <v>60009</v>
      </c>
      <c r="B363" s="274">
        <v>5273</v>
      </c>
      <c r="C363" s="274" t="s">
        <v>1395</v>
      </c>
      <c r="D363" s="279">
        <v>33739</v>
      </c>
      <c r="E363" s="274" t="s">
        <v>2662</v>
      </c>
      <c r="F363" s="274" t="s">
        <v>2663</v>
      </c>
      <c r="G363" s="274">
        <v>61570</v>
      </c>
      <c r="H363" s="274">
        <v>60009</v>
      </c>
      <c r="I363" s="274">
        <v>0</v>
      </c>
      <c r="J363" s="274" t="s">
        <v>2074</v>
      </c>
      <c r="K363" s="275">
        <v>0</v>
      </c>
      <c r="L363" s="274">
        <v>8304</v>
      </c>
      <c r="M363" s="274" t="s">
        <v>1694</v>
      </c>
      <c r="N363" s="275">
        <v>0</v>
      </c>
      <c r="R363" s="274" t="s">
        <v>2664</v>
      </c>
      <c r="T363" s="274" t="s">
        <v>2665</v>
      </c>
      <c r="U363" s="274" t="s">
        <v>1967</v>
      </c>
      <c r="Z363" s="274" t="s">
        <v>2666</v>
      </c>
      <c r="AA363" s="274" t="s">
        <v>2666</v>
      </c>
      <c r="AB363" s="274" t="s">
        <v>2666</v>
      </c>
      <c r="AE363" s="279">
        <v>37846</v>
      </c>
      <c r="AF363" s="275">
        <v>150</v>
      </c>
      <c r="AG363" s="275">
        <v>0</v>
      </c>
      <c r="AI363" s="274" t="s">
        <v>2794</v>
      </c>
      <c r="AJ363" s="274" t="s">
        <v>2664</v>
      </c>
      <c r="AK363" s="274" t="s">
        <v>8</v>
      </c>
      <c r="AL363" s="274">
        <v>0</v>
      </c>
      <c r="AM363" s="275">
        <v>0</v>
      </c>
      <c r="AQ363" s="275">
        <v>0</v>
      </c>
      <c r="AR363" s="275">
        <v>0</v>
      </c>
      <c r="AW363" s="277">
        <v>0</v>
      </c>
      <c r="AZ363" s="274" t="s">
        <v>2668</v>
      </c>
      <c r="BA363" s="274" t="s">
        <v>2669</v>
      </c>
      <c r="BD363" s="274" t="s">
        <v>2700</v>
      </c>
      <c r="BE363" s="274" t="s">
        <v>2729</v>
      </c>
      <c r="BF363" s="274" t="s">
        <v>2763</v>
      </c>
      <c r="BG363" s="274" t="s">
        <v>2686</v>
      </c>
      <c r="BL363" s="277">
        <v>0</v>
      </c>
      <c r="BQ363" s="274" t="s">
        <v>2666</v>
      </c>
      <c r="BR363" s="274" t="s">
        <v>2666</v>
      </c>
      <c r="BW363" s="274">
        <v>51788</v>
      </c>
      <c r="BX363" s="274" t="s">
        <v>3623</v>
      </c>
      <c r="CA363" s="274">
        <v>0</v>
      </c>
      <c r="CE363" s="274" t="s">
        <v>1969</v>
      </c>
      <c r="CN363" s="274">
        <v>1</v>
      </c>
      <c r="CP363" s="274" t="s">
        <v>2675</v>
      </c>
      <c r="CT363" s="275">
        <v>0</v>
      </c>
      <c r="CV363" s="275">
        <v>0</v>
      </c>
      <c r="CW363" s="274" t="s">
        <v>2664</v>
      </c>
      <c r="CY363" s="274" t="s">
        <v>2662</v>
      </c>
      <c r="CZ363" s="274">
        <v>676063</v>
      </c>
      <c r="DA363" s="274">
        <v>6195372</v>
      </c>
      <c r="DC363" s="275">
        <v>95</v>
      </c>
      <c r="DG363" s="274">
        <v>0</v>
      </c>
      <c r="DI363" s="274">
        <v>0</v>
      </c>
      <c r="DJ363" s="274" t="s">
        <v>2677</v>
      </c>
      <c r="DK363" s="279">
        <v>37846</v>
      </c>
      <c r="DL363" s="279">
        <v>39577</v>
      </c>
      <c r="DN363" s="274" t="s">
        <v>2029</v>
      </c>
      <c r="DO363" s="274" t="s">
        <v>2678</v>
      </c>
      <c r="DP363" s="274" t="s">
        <v>2679</v>
      </c>
      <c r="DQ363" s="274" t="s">
        <v>2680</v>
      </c>
      <c r="DR363" s="278">
        <v>3</v>
      </c>
    </row>
    <row r="364" spans="1:122" x14ac:dyDescent="0.25">
      <c r="A364" s="283">
        <v>59157</v>
      </c>
      <c r="B364" s="274">
        <v>5388</v>
      </c>
      <c r="C364" s="274" t="s">
        <v>1395</v>
      </c>
      <c r="D364" s="279">
        <v>32829</v>
      </c>
      <c r="E364" s="274" t="s">
        <v>3003</v>
      </c>
      <c r="F364" s="274" t="s">
        <v>2663</v>
      </c>
      <c r="G364" s="274">
        <v>61584</v>
      </c>
      <c r="H364" s="274">
        <v>59157</v>
      </c>
      <c r="I364" s="274">
        <v>0</v>
      </c>
      <c r="J364" s="274" t="s">
        <v>2074</v>
      </c>
      <c r="K364" s="275">
        <v>0</v>
      </c>
      <c r="L364" s="274">
        <v>8126</v>
      </c>
      <c r="M364" s="274" t="s">
        <v>1586</v>
      </c>
      <c r="N364" s="275">
        <v>0</v>
      </c>
      <c r="R364" s="274" t="s">
        <v>2664</v>
      </c>
      <c r="T364" s="274" t="s">
        <v>2665</v>
      </c>
      <c r="U364" s="274" t="s">
        <v>1967</v>
      </c>
      <c r="Z364" s="274" t="s">
        <v>2666</v>
      </c>
      <c r="AA364" s="274" t="s">
        <v>2666</v>
      </c>
      <c r="AB364" s="274" t="s">
        <v>2666</v>
      </c>
      <c r="AE364" s="279">
        <v>37846</v>
      </c>
      <c r="AF364" s="275">
        <v>163</v>
      </c>
      <c r="AG364" s="275">
        <v>0</v>
      </c>
      <c r="AI364" s="274" t="s">
        <v>2667</v>
      </c>
      <c r="AJ364" s="274" t="s">
        <v>2812</v>
      </c>
      <c r="AK364" s="274" t="s">
        <v>2813</v>
      </c>
      <c r="AL364" s="274">
        <v>0</v>
      </c>
      <c r="AM364" s="275">
        <v>0</v>
      </c>
      <c r="AQ364" s="275">
        <v>0</v>
      </c>
      <c r="AR364" s="275">
        <v>0</v>
      </c>
      <c r="AW364" s="277">
        <v>0</v>
      </c>
      <c r="AZ364" s="274" t="s">
        <v>2668</v>
      </c>
      <c r="BA364" s="274" t="s">
        <v>2669</v>
      </c>
      <c r="BD364" s="274" t="s">
        <v>2728</v>
      </c>
      <c r="BE364" s="274" t="s">
        <v>2704</v>
      </c>
      <c r="BF364" s="274" t="s">
        <v>2672</v>
      </c>
      <c r="BG364" s="274" t="s">
        <v>2993</v>
      </c>
      <c r="BL364" s="277">
        <v>0</v>
      </c>
      <c r="BQ364" s="274" t="s">
        <v>2666</v>
      </c>
      <c r="BR364" s="274" t="s">
        <v>2666</v>
      </c>
      <c r="BW364" s="274">
        <v>33607</v>
      </c>
      <c r="BX364" s="274" t="s">
        <v>3624</v>
      </c>
      <c r="CA364" s="274">
        <v>0</v>
      </c>
      <c r="CE364" s="274" t="s">
        <v>1969</v>
      </c>
      <c r="CN364" s="274">
        <v>2</v>
      </c>
      <c r="CP364" s="274" t="s">
        <v>2713</v>
      </c>
      <c r="CT364" s="275">
        <v>0</v>
      </c>
      <c r="CV364" s="275">
        <v>0</v>
      </c>
      <c r="CW364" s="274" t="s">
        <v>2664</v>
      </c>
      <c r="CY364" s="274" t="s">
        <v>3003</v>
      </c>
      <c r="CZ364" s="274">
        <v>633995</v>
      </c>
      <c r="DA364" s="274">
        <v>6178534</v>
      </c>
      <c r="DC364" s="275">
        <v>0</v>
      </c>
      <c r="DG364" s="274">
        <v>0</v>
      </c>
      <c r="DI364" s="274">
        <v>0</v>
      </c>
      <c r="DJ364" s="274" t="s">
        <v>2677</v>
      </c>
      <c r="DK364" s="279">
        <v>37846</v>
      </c>
      <c r="DL364" s="279">
        <v>39577</v>
      </c>
      <c r="DN364" s="274" t="s">
        <v>2029</v>
      </c>
      <c r="DO364" s="274" t="s">
        <v>2678</v>
      </c>
      <c r="DP364" s="274" t="s">
        <v>2679</v>
      </c>
      <c r="DQ364" s="274" t="s">
        <v>2680</v>
      </c>
      <c r="DR364" s="278">
        <v>24</v>
      </c>
    </row>
    <row r="365" spans="1:122" x14ac:dyDescent="0.25">
      <c r="A365" s="283">
        <v>1047</v>
      </c>
      <c r="B365" s="274">
        <v>5665</v>
      </c>
      <c r="C365" s="274" t="s">
        <v>1395</v>
      </c>
      <c r="E365" s="274" t="s">
        <v>2662</v>
      </c>
      <c r="F365" s="274" t="s">
        <v>2663</v>
      </c>
      <c r="G365" s="274">
        <v>61524</v>
      </c>
      <c r="H365" s="274">
        <v>1047</v>
      </c>
      <c r="I365" s="274">
        <v>0</v>
      </c>
      <c r="J365" s="274" t="s">
        <v>2074</v>
      </c>
      <c r="K365" s="275">
        <v>0</v>
      </c>
      <c r="L365" s="274">
        <v>8155</v>
      </c>
      <c r="M365" s="274" t="s">
        <v>1394</v>
      </c>
      <c r="N365" s="275">
        <v>0</v>
      </c>
      <c r="R365" s="274" t="s">
        <v>2664</v>
      </c>
      <c r="T365" s="274" t="s">
        <v>2665</v>
      </c>
      <c r="U365" s="274" t="s">
        <v>1967</v>
      </c>
      <c r="AE365" s="279">
        <v>37846</v>
      </c>
      <c r="AF365" s="275">
        <v>238</v>
      </c>
      <c r="AG365" s="275">
        <v>0</v>
      </c>
      <c r="AI365" s="274" t="s">
        <v>2667</v>
      </c>
      <c r="AJ365" s="274" t="s">
        <v>2812</v>
      </c>
      <c r="AK365" s="274" t="s">
        <v>2813</v>
      </c>
      <c r="AL365" s="274">
        <v>0</v>
      </c>
      <c r="AM365" s="275">
        <v>0</v>
      </c>
      <c r="AO365" s="274" t="s">
        <v>1396</v>
      </c>
      <c r="AP365" s="274" t="s">
        <v>1968</v>
      </c>
      <c r="AQ365" s="275">
        <v>0</v>
      </c>
      <c r="AR365" s="275">
        <v>0</v>
      </c>
      <c r="AS365" s="274" t="s">
        <v>1968</v>
      </c>
      <c r="AW365" s="277">
        <v>0</v>
      </c>
      <c r="AZ365" s="274" t="s">
        <v>2668</v>
      </c>
      <c r="BA365" s="274" t="s">
        <v>2669</v>
      </c>
      <c r="BD365" s="274" t="s">
        <v>2692</v>
      </c>
      <c r="BE365" s="274" t="s">
        <v>2729</v>
      </c>
      <c r="BF365" s="274" t="s">
        <v>2672</v>
      </c>
      <c r="BG365" s="274" t="s">
        <v>2730</v>
      </c>
      <c r="BH365" s="274" t="s">
        <v>1968</v>
      </c>
      <c r="BL365" s="277">
        <v>0</v>
      </c>
      <c r="BW365" s="274">
        <v>61230</v>
      </c>
      <c r="BX365" s="274" t="s">
        <v>3625</v>
      </c>
      <c r="BY365" s="274" t="s">
        <v>1968</v>
      </c>
      <c r="CA365" s="274">
        <v>9793526</v>
      </c>
      <c r="CC365" s="274" t="s">
        <v>1968</v>
      </c>
      <c r="CE365" s="274" t="s">
        <v>1969</v>
      </c>
      <c r="CG365" s="274" t="s">
        <v>1968</v>
      </c>
      <c r="CI365" s="274" t="s">
        <v>1968</v>
      </c>
      <c r="CN365" s="274">
        <v>3</v>
      </c>
      <c r="CO365" s="274" t="s">
        <v>1968</v>
      </c>
      <c r="CP365" s="274" t="s">
        <v>2713</v>
      </c>
      <c r="CT365" s="275">
        <v>0</v>
      </c>
      <c r="CU365" s="274" t="s">
        <v>1968</v>
      </c>
      <c r="CV365" s="275">
        <v>0</v>
      </c>
      <c r="CY365" s="274" t="s">
        <v>2662</v>
      </c>
      <c r="CZ365" s="274">
        <v>639667</v>
      </c>
      <c r="DA365" s="274">
        <v>6184259</v>
      </c>
      <c r="DB365" s="274" t="s">
        <v>2666</v>
      </c>
      <c r="DC365" s="275">
        <v>123</v>
      </c>
      <c r="DG365" s="274">
        <v>0</v>
      </c>
      <c r="DI365" s="274">
        <v>0</v>
      </c>
      <c r="DJ365" s="274" t="s">
        <v>2677</v>
      </c>
      <c r="DK365" s="279">
        <v>37846</v>
      </c>
      <c r="DL365" s="279">
        <v>41303</v>
      </c>
      <c r="DN365" s="274" t="s">
        <v>2029</v>
      </c>
      <c r="DO365" s="274" t="s">
        <v>2689</v>
      </c>
      <c r="DP365" s="274" t="s">
        <v>2679</v>
      </c>
      <c r="DQ365" s="274" t="s">
        <v>2680</v>
      </c>
      <c r="DR365" s="278">
        <v>6.4</v>
      </c>
    </row>
    <row r="366" spans="1:122" x14ac:dyDescent="0.25">
      <c r="A366" s="283">
        <v>56811</v>
      </c>
      <c r="B366" s="274">
        <v>6494</v>
      </c>
      <c r="C366" s="274" t="s">
        <v>1393</v>
      </c>
      <c r="D366" s="279">
        <v>31778</v>
      </c>
      <c r="E366" s="274" t="s">
        <v>2662</v>
      </c>
      <c r="F366" s="274" t="s">
        <v>2663</v>
      </c>
      <c r="G366" s="274">
        <v>57983</v>
      </c>
      <c r="H366" s="274">
        <v>56811</v>
      </c>
      <c r="I366" s="274">
        <v>0</v>
      </c>
      <c r="J366" s="274" t="s">
        <v>1966</v>
      </c>
      <c r="K366" s="275">
        <v>0</v>
      </c>
      <c r="L366" s="274">
        <v>8224</v>
      </c>
      <c r="M366" s="274" t="s">
        <v>1660</v>
      </c>
      <c r="N366" s="275">
        <v>15</v>
      </c>
      <c r="R366" s="274" t="s">
        <v>2664</v>
      </c>
      <c r="T366" s="274" t="s">
        <v>2664</v>
      </c>
      <c r="U366" s="274" t="s">
        <v>2715</v>
      </c>
      <c r="Z366" s="274" t="s">
        <v>2666</v>
      </c>
      <c r="AA366" s="274" t="s">
        <v>2666</v>
      </c>
      <c r="AB366" s="274" t="s">
        <v>2666</v>
      </c>
      <c r="AE366" s="279">
        <v>37846</v>
      </c>
      <c r="AF366" s="275">
        <v>80</v>
      </c>
      <c r="AG366" s="275">
        <v>0</v>
      </c>
      <c r="AI366" s="274" t="s">
        <v>2716</v>
      </c>
      <c r="AJ366" s="274" t="s">
        <v>2690</v>
      </c>
      <c r="AK366" s="274" t="s">
        <v>2691</v>
      </c>
      <c r="AL366" s="274">
        <v>0</v>
      </c>
      <c r="AM366" s="275">
        <v>0</v>
      </c>
      <c r="AQ366" s="275">
        <v>0</v>
      </c>
      <c r="AR366" s="275">
        <v>0</v>
      </c>
      <c r="AW366" s="277">
        <v>0</v>
      </c>
      <c r="AZ366" s="274" t="s">
        <v>2668</v>
      </c>
      <c r="BA366" s="274" t="s">
        <v>2669</v>
      </c>
      <c r="BD366" s="274" t="s">
        <v>2728</v>
      </c>
      <c r="BE366" s="274" t="s">
        <v>2693</v>
      </c>
      <c r="BF366" s="274" t="s">
        <v>2763</v>
      </c>
      <c r="BG366" s="274" t="s">
        <v>2703</v>
      </c>
      <c r="BL366" s="277">
        <v>0</v>
      </c>
      <c r="BQ366" s="274" t="s">
        <v>2666</v>
      </c>
      <c r="BR366" s="274" t="s">
        <v>2666</v>
      </c>
      <c r="BW366" s="274">
        <v>50398</v>
      </c>
      <c r="BX366" s="274" t="s">
        <v>3626</v>
      </c>
      <c r="CA366" s="274">
        <v>0</v>
      </c>
      <c r="CF366" s="274" t="s">
        <v>2706</v>
      </c>
      <c r="CN366" s="274">
        <v>1</v>
      </c>
      <c r="CP366" s="274" t="s">
        <v>2675</v>
      </c>
      <c r="CS366" s="274" t="s">
        <v>3338</v>
      </c>
      <c r="CT366" s="275">
        <v>0</v>
      </c>
      <c r="CV366" s="275">
        <v>0</v>
      </c>
      <c r="CW366" s="274" t="s">
        <v>2664</v>
      </c>
      <c r="CY366" s="274" t="s">
        <v>2662</v>
      </c>
      <c r="CZ366" s="274">
        <v>627322</v>
      </c>
      <c r="DA366" s="274">
        <v>6189731</v>
      </c>
      <c r="DC366" s="275">
        <v>0</v>
      </c>
      <c r="DG366" s="274">
        <v>0</v>
      </c>
      <c r="DI366" s="274">
        <v>0</v>
      </c>
      <c r="DJ366" s="274" t="s">
        <v>2664</v>
      </c>
      <c r="DK366" s="279">
        <v>37846</v>
      </c>
      <c r="DL366" s="279">
        <v>39577</v>
      </c>
      <c r="DN366" s="274" t="s">
        <v>2029</v>
      </c>
      <c r="DO366" s="274" t="s">
        <v>2678</v>
      </c>
      <c r="DR366" s="278">
        <v>0</v>
      </c>
    </row>
    <row r="367" spans="1:122" x14ac:dyDescent="0.25">
      <c r="A367" s="283">
        <v>11843</v>
      </c>
      <c r="B367" s="274">
        <v>10392</v>
      </c>
      <c r="C367" s="274" t="s">
        <v>1395</v>
      </c>
      <c r="D367" s="279">
        <v>18264</v>
      </c>
      <c r="E367" s="274" t="s">
        <v>2662</v>
      </c>
      <c r="F367" s="274" t="s">
        <v>2663</v>
      </c>
      <c r="G367" s="274">
        <v>50566</v>
      </c>
      <c r="H367" s="274">
        <v>11843</v>
      </c>
      <c r="I367" s="274">
        <v>0</v>
      </c>
      <c r="J367" s="274" t="s">
        <v>2074</v>
      </c>
      <c r="K367" s="275">
        <v>0</v>
      </c>
      <c r="L367" s="274">
        <v>8131</v>
      </c>
      <c r="M367" s="274" t="s">
        <v>1458</v>
      </c>
      <c r="N367" s="275">
        <v>0</v>
      </c>
      <c r="P367" s="274" t="s">
        <v>1969</v>
      </c>
      <c r="R367" s="274" t="s">
        <v>2664</v>
      </c>
      <c r="T367" s="274" t="s">
        <v>2665</v>
      </c>
      <c r="U367" s="274" t="s">
        <v>1967</v>
      </c>
      <c r="Z367" s="274" t="s">
        <v>2666</v>
      </c>
      <c r="AA367" s="274" t="s">
        <v>2666</v>
      </c>
      <c r="AB367" s="274" t="s">
        <v>2666</v>
      </c>
      <c r="AE367" s="279">
        <v>37846</v>
      </c>
      <c r="AF367" s="275">
        <v>180</v>
      </c>
      <c r="AG367" s="275">
        <v>0</v>
      </c>
      <c r="AI367" s="274" t="s">
        <v>2716</v>
      </c>
      <c r="AJ367" s="274" t="s">
        <v>2750</v>
      </c>
      <c r="AK367" s="274" t="s">
        <v>2751</v>
      </c>
      <c r="AL367" s="274">
        <v>0</v>
      </c>
      <c r="AM367" s="275">
        <v>0</v>
      </c>
      <c r="AO367" s="274" t="s">
        <v>3627</v>
      </c>
      <c r="AP367" s="274" t="s">
        <v>1968</v>
      </c>
      <c r="AQ367" s="275">
        <v>0</v>
      </c>
      <c r="AR367" s="275">
        <v>0</v>
      </c>
      <c r="AS367" s="274" t="s">
        <v>1968</v>
      </c>
      <c r="AW367" s="277">
        <v>0</v>
      </c>
      <c r="AZ367" s="274" t="s">
        <v>2668</v>
      </c>
      <c r="BA367" s="274" t="s">
        <v>2669</v>
      </c>
      <c r="BC367" s="274" t="s">
        <v>3628</v>
      </c>
      <c r="BD367" s="274" t="s">
        <v>2725</v>
      </c>
      <c r="BE367" s="274" t="s">
        <v>2807</v>
      </c>
      <c r="BF367" s="274" t="s">
        <v>2672</v>
      </c>
      <c r="BG367" s="274" t="s">
        <v>2666</v>
      </c>
      <c r="BH367" s="274" t="s">
        <v>1968</v>
      </c>
      <c r="BL367" s="277">
        <v>0</v>
      </c>
      <c r="BQ367" s="274" t="s">
        <v>2666</v>
      </c>
      <c r="BR367" s="274" t="s">
        <v>2666</v>
      </c>
      <c r="BW367" s="274">
        <v>58277</v>
      </c>
      <c r="BX367" s="274" t="s">
        <v>3629</v>
      </c>
      <c r="BY367" s="274" t="s">
        <v>1968</v>
      </c>
      <c r="CA367" s="274">
        <v>0</v>
      </c>
      <c r="CC367" s="274" t="s">
        <v>1968</v>
      </c>
      <c r="CE367" s="274" t="s">
        <v>1968</v>
      </c>
      <c r="CF367" s="274" t="s">
        <v>2706</v>
      </c>
      <c r="CG367" s="274" t="s">
        <v>1968</v>
      </c>
      <c r="CI367" s="274" t="s">
        <v>1968</v>
      </c>
      <c r="CN367" s="274">
        <v>1</v>
      </c>
      <c r="CO367" s="274" t="s">
        <v>1968</v>
      </c>
      <c r="CP367" s="274" t="s">
        <v>2713</v>
      </c>
      <c r="CT367" s="275">
        <v>0</v>
      </c>
      <c r="CU367" s="274" t="s">
        <v>1968</v>
      </c>
      <c r="CV367" s="275">
        <v>0</v>
      </c>
      <c r="CY367" s="274" t="s">
        <v>2662</v>
      </c>
      <c r="CZ367" s="274">
        <v>627922</v>
      </c>
      <c r="DA367" s="274">
        <v>6181636</v>
      </c>
      <c r="DB367" s="274" t="s">
        <v>2666</v>
      </c>
      <c r="DC367" s="275">
        <v>0</v>
      </c>
      <c r="DG367" s="274">
        <v>0</v>
      </c>
      <c r="DH367" s="274" t="s">
        <v>3630</v>
      </c>
      <c r="DI367" s="274">
        <v>0</v>
      </c>
      <c r="DJ367" s="274" t="s">
        <v>2677</v>
      </c>
      <c r="DK367" s="279">
        <v>37846</v>
      </c>
      <c r="DL367" s="279">
        <v>40548</v>
      </c>
      <c r="DN367" s="274" t="s">
        <v>2029</v>
      </c>
      <c r="DO367" s="274" t="s">
        <v>2689</v>
      </c>
      <c r="DR367" s="278">
        <v>0</v>
      </c>
    </row>
    <row r="368" spans="1:122" x14ac:dyDescent="0.25">
      <c r="A368" s="283">
        <v>11857</v>
      </c>
      <c r="B368" s="274">
        <v>10408</v>
      </c>
      <c r="C368" s="274" t="s">
        <v>1393</v>
      </c>
      <c r="D368" s="279">
        <v>18264</v>
      </c>
      <c r="E368" s="274" t="s">
        <v>2662</v>
      </c>
      <c r="F368" s="274" t="s">
        <v>2663</v>
      </c>
      <c r="G368" s="274">
        <v>50593</v>
      </c>
      <c r="H368" s="274">
        <v>11857</v>
      </c>
      <c r="I368" s="274">
        <v>0</v>
      </c>
      <c r="J368" s="274" t="s">
        <v>2074</v>
      </c>
      <c r="K368" s="275">
        <v>0</v>
      </c>
      <c r="L368" s="274">
        <v>8141</v>
      </c>
      <c r="M368" s="274" t="s">
        <v>3231</v>
      </c>
      <c r="N368" s="275">
        <v>0</v>
      </c>
      <c r="R368" s="274" t="s">
        <v>2664</v>
      </c>
      <c r="T368" s="274" t="s">
        <v>2665</v>
      </c>
      <c r="U368" s="274" t="s">
        <v>1967</v>
      </c>
      <c r="Z368" s="274" t="s">
        <v>2666</v>
      </c>
      <c r="AA368" s="274" t="s">
        <v>2666</v>
      </c>
      <c r="AB368" s="274" t="s">
        <v>2666</v>
      </c>
      <c r="AE368" s="279">
        <v>37846</v>
      </c>
      <c r="AF368" s="275">
        <v>0</v>
      </c>
      <c r="AG368" s="275">
        <v>0</v>
      </c>
      <c r="AI368" s="274" t="s">
        <v>2716</v>
      </c>
      <c r="AJ368" s="274" t="s">
        <v>2664</v>
      </c>
      <c r="AK368" s="274" t="s">
        <v>8</v>
      </c>
      <c r="AL368" s="274">
        <v>0</v>
      </c>
      <c r="AM368" s="275">
        <v>0</v>
      </c>
      <c r="AQ368" s="275">
        <v>0</v>
      </c>
      <c r="AR368" s="275">
        <v>0</v>
      </c>
      <c r="AW368" s="277">
        <v>0</v>
      </c>
      <c r="AZ368" s="274" t="s">
        <v>2668</v>
      </c>
      <c r="BA368" s="274" t="s">
        <v>2669</v>
      </c>
      <c r="BD368" s="274" t="s">
        <v>2728</v>
      </c>
      <c r="BE368" s="274" t="s">
        <v>2670</v>
      </c>
      <c r="BF368" s="274" t="s">
        <v>2672</v>
      </c>
      <c r="BL368" s="277">
        <v>0</v>
      </c>
      <c r="BQ368" s="274" t="s">
        <v>2666</v>
      </c>
      <c r="BR368" s="274" t="s">
        <v>2666</v>
      </c>
      <c r="BW368" s="274">
        <v>53404</v>
      </c>
      <c r="BX368" s="274" t="s">
        <v>2825</v>
      </c>
      <c r="CA368" s="274">
        <v>0</v>
      </c>
      <c r="CN368" s="274">
        <v>1</v>
      </c>
      <c r="CT368" s="275">
        <v>0</v>
      </c>
      <c r="CV368" s="275">
        <v>0</v>
      </c>
      <c r="CW368" s="274" t="s">
        <v>2664</v>
      </c>
      <c r="CY368" s="274" t="s">
        <v>2662</v>
      </c>
      <c r="CZ368" s="274">
        <v>633706</v>
      </c>
      <c r="DA368" s="274">
        <v>6181350</v>
      </c>
      <c r="DC368" s="275">
        <v>0</v>
      </c>
      <c r="DG368" s="274">
        <v>0</v>
      </c>
      <c r="DI368" s="274">
        <v>0</v>
      </c>
      <c r="DJ368" s="274" t="s">
        <v>2664</v>
      </c>
      <c r="DK368" s="279">
        <v>37846</v>
      </c>
      <c r="DL368" s="279">
        <v>39577</v>
      </c>
      <c r="DN368" s="274" t="s">
        <v>2029</v>
      </c>
      <c r="DO368" s="274" t="s">
        <v>2678</v>
      </c>
      <c r="DR368" s="278">
        <v>0</v>
      </c>
    </row>
    <row r="369" spans="1:122" x14ac:dyDescent="0.25">
      <c r="A369" s="283">
        <v>16479</v>
      </c>
      <c r="B369" s="274">
        <v>10416</v>
      </c>
      <c r="C369" s="274" t="s">
        <v>1393</v>
      </c>
      <c r="D369" s="279">
        <v>21916</v>
      </c>
      <c r="E369" s="274" t="s">
        <v>2662</v>
      </c>
      <c r="F369" s="274" t="s">
        <v>2663</v>
      </c>
      <c r="G369" s="274">
        <v>50539</v>
      </c>
      <c r="H369" s="274">
        <v>16479</v>
      </c>
      <c r="I369" s="274">
        <v>0</v>
      </c>
      <c r="J369" s="274" t="s">
        <v>2074</v>
      </c>
      <c r="K369" s="275">
        <v>0</v>
      </c>
      <c r="L369" s="274">
        <v>8076</v>
      </c>
      <c r="M369" s="274" t="s">
        <v>1501</v>
      </c>
      <c r="N369" s="275">
        <v>0</v>
      </c>
      <c r="R369" s="274" t="s">
        <v>2664</v>
      </c>
      <c r="T369" s="274" t="s">
        <v>2757</v>
      </c>
      <c r="U369" s="274" t="s">
        <v>1973</v>
      </c>
      <c r="Z369" s="274" t="s">
        <v>2666</v>
      </c>
      <c r="AA369" s="274" t="s">
        <v>2666</v>
      </c>
      <c r="AB369" s="274" t="s">
        <v>2666</v>
      </c>
      <c r="AE369" s="279">
        <v>37846</v>
      </c>
      <c r="AF369" s="275">
        <v>50</v>
      </c>
      <c r="AG369" s="275">
        <v>0</v>
      </c>
      <c r="AI369" s="274" t="s">
        <v>2716</v>
      </c>
      <c r="AJ369" s="274" t="s">
        <v>2664</v>
      </c>
      <c r="AK369" s="274" t="s">
        <v>8</v>
      </c>
      <c r="AL369" s="274">
        <v>0</v>
      </c>
      <c r="AM369" s="275">
        <v>0</v>
      </c>
      <c r="AO369" s="274" t="s">
        <v>1392</v>
      </c>
      <c r="AQ369" s="275">
        <v>0</v>
      </c>
      <c r="AR369" s="275">
        <v>0</v>
      </c>
      <c r="AW369" s="277">
        <v>0</v>
      </c>
      <c r="AZ369" s="274" t="s">
        <v>2668</v>
      </c>
      <c r="BA369" s="274" t="s">
        <v>2669</v>
      </c>
      <c r="BD369" s="274" t="s">
        <v>2781</v>
      </c>
      <c r="BE369" s="274" t="s">
        <v>3316</v>
      </c>
      <c r="BF369" s="274" t="s">
        <v>2720</v>
      </c>
      <c r="BG369" s="274" t="s">
        <v>2673</v>
      </c>
      <c r="BL369" s="277">
        <v>0</v>
      </c>
      <c r="BQ369" s="274" t="s">
        <v>2666</v>
      </c>
      <c r="BR369" s="274" t="s">
        <v>2666</v>
      </c>
      <c r="BW369" s="274">
        <v>765</v>
      </c>
      <c r="BX369" s="274" t="s">
        <v>3631</v>
      </c>
      <c r="CA369" s="274">
        <v>0</v>
      </c>
      <c r="CF369" s="274" t="s">
        <v>2739</v>
      </c>
      <c r="CN369" s="274">
        <v>1</v>
      </c>
      <c r="CT369" s="275">
        <v>0</v>
      </c>
      <c r="CV369" s="275">
        <v>0</v>
      </c>
      <c r="CW369" s="274" t="s">
        <v>2664</v>
      </c>
      <c r="CY369" s="274" t="s">
        <v>2662</v>
      </c>
      <c r="CZ369" s="274">
        <v>653217</v>
      </c>
      <c r="DA369" s="274">
        <v>6173753</v>
      </c>
      <c r="DC369" s="275">
        <v>0</v>
      </c>
      <c r="DG369" s="274">
        <v>0</v>
      </c>
      <c r="DI369" s="274">
        <v>0</v>
      </c>
      <c r="DJ369" s="274" t="s">
        <v>2664</v>
      </c>
      <c r="DK369" s="279">
        <v>37846</v>
      </c>
      <c r="DL369" s="279">
        <v>39577</v>
      </c>
      <c r="DN369" s="274" t="s">
        <v>2029</v>
      </c>
      <c r="DO369" s="274" t="s">
        <v>2678</v>
      </c>
      <c r="DR369" s="278">
        <v>0</v>
      </c>
    </row>
    <row r="370" spans="1:122" x14ac:dyDescent="0.25">
      <c r="A370" s="283">
        <v>47982</v>
      </c>
      <c r="B370" s="274">
        <v>10418</v>
      </c>
      <c r="C370" s="274" t="s">
        <v>1393</v>
      </c>
      <c r="D370" s="279">
        <v>29725</v>
      </c>
      <c r="E370" s="274" t="s">
        <v>2662</v>
      </c>
      <c r="F370" s="274" t="s">
        <v>2663</v>
      </c>
      <c r="G370" s="274">
        <v>50541</v>
      </c>
      <c r="H370" s="274">
        <v>47982</v>
      </c>
      <c r="I370" s="274">
        <v>0</v>
      </c>
      <c r="J370" s="274" t="s">
        <v>2074</v>
      </c>
      <c r="K370" s="275">
        <v>0</v>
      </c>
      <c r="L370" s="274">
        <v>8078</v>
      </c>
      <c r="M370" s="274" t="s">
        <v>1641</v>
      </c>
      <c r="N370" s="275">
        <v>176</v>
      </c>
      <c r="R370" s="274" t="s">
        <v>2664</v>
      </c>
      <c r="T370" s="274" t="s">
        <v>2664</v>
      </c>
      <c r="U370" s="274" t="s">
        <v>2715</v>
      </c>
      <c r="Z370" s="274" t="s">
        <v>2666</v>
      </c>
      <c r="AA370" s="274" t="s">
        <v>2666</v>
      </c>
      <c r="AB370" s="274" t="s">
        <v>2666</v>
      </c>
      <c r="AE370" s="279">
        <v>37846</v>
      </c>
      <c r="AF370" s="275">
        <v>350</v>
      </c>
      <c r="AG370" s="275">
        <v>0</v>
      </c>
      <c r="AI370" s="274" t="s">
        <v>2667</v>
      </c>
      <c r="AJ370" s="274" t="s">
        <v>2832</v>
      </c>
      <c r="AK370" s="274" t="s">
        <v>2833</v>
      </c>
      <c r="AL370" s="274">
        <v>0</v>
      </c>
      <c r="AM370" s="275">
        <v>0</v>
      </c>
      <c r="AO370" s="274" t="s">
        <v>1649</v>
      </c>
      <c r="AQ370" s="275">
        <v>0</v>
      </c>
      <c r="AR370" s="275">
        <v>0</v>
      </c>
      <c r="AW370" s="277">
        <v>0</v>
      </c>
      <c r="AZ370" s="274" t="s">
        <v>2668</v>
      </c>
      <c r="BA370" s="274" t="s">
        <v>2669</v>
      </c>
      <c r="BD370" s="274" t="s">
        <v>2670</v>
      </c>
      <c r="BE370" s="274" t="s">
        <v>2752</v>
      </c>
      <c r="BF370" s="274" t="s">
        <v>2720</v>
      </c>
      <c r="BG370" s="274" t="s">
        <v>2703</v>
      </c>
      <c r="BL370" s="277">
        <v>0</v>
      </c>
      <c r="BQ370" s="274" t="s">
        <v>2666</v>
      </c>
      <c r="BR370" s="274" t="s">
        <v>2666</v>
      </c>
      <c r="BW370" s="274">
        <v>3261</v>
      </c>
      <c r="BX370" s="274" t="s">
        <v>3632</v>
      </c>
      <c r="CA370" s="274">
        <v>0</v>
      </c>
      <c r="CF370" s="274" t="s">
        <v>2739</v>
      </c>
      <c r="CN370" s="274">
        <v>1</v>
      </c>
      <c r="CP370" s="274" t="s">
        <v>2675</v>
      </c>
      <c r="CT370" s="275">
        <v>0</v>
      </c>
      <c r="CV370" s="275">
        <v>0</v>
      </c>
      <c r="CW370" s="274" t="s">
        <v>2664</v>
      </c>
      <c r="CY370" s="274" t="s">
        <v>2662</v>
      </c>
      <c r="CZ370" s="274">
        <v>666298</v>
      </c>
      <c r="DA370" s="274">
        <v>6175657</v>
      </c>
      <c r="DC370" s="275">
        <v>100</v>
      </c>
      <c r="DG370" s="274">
        <v>0</v>
      </c>
      <c r="DI370" s="274">
        <v>0</v>
      </c>
      <c r="DJ370" s="274" t="s">
        <v>2664</v>
      </c>
      <c r="DK370" s="279">
        <v>37846</v>
      </c>
      <c r="DL370" s="279">
        <v>39577</v>
      </c>
      <c r="DN370" s="274" t="s">
        <v>2029</v>
      </c>
      <c r="DO370" s="274" t="s">
        <v>2678</v>
      </c>
      <c r="DP370" s="274" t="s">
        <v>2679</v>
      </c>
      <c r="DQ370" s="274" t="s">
        <v>2680</v>
      </c>
      <c r="DR370" s="278">
        <v>1</v>
      </c>
    </row>
    <row r="371" spans="1:122" x14ac:dyDescent="0.25">
      <c r="A371" s="283">
        <v>54974</v>
      </c>
      <c r="B371" s="274">
        <v>10539</v>
      </c>
      <c r="C371" s="274" t="s">
        <v>1395</v>
      </c>
      <c r="D371" s="279">
        <v>31240</v>
      </c>
      <c r="E371" s="274" t="s">
        <v>2662</v>
      </c>
      <c r="F371" s="274" t="s">
        <v>2663</v>
      </c>
      <c r="G371" s="274">
        <v>50558</v>
      </c>
      <c r="H371" s="274">
        <v>54974</v>
      </c>
      <c r="I371" s="274">
        <v>0</v>
      </c>
      <c r="J371" s="274" t="s">
        <v>2074</v>
      </c>
      <c r="K371" s="275">
        <v>0</v>
      </c>
      <c r="L371" s="274">
        <v>8124</v>
      </c>
      <c r="M371" s="274" t="s">
        <v>1657</v>
      </c>
      <c r="N371" s="275">
        <v>0</v>
      </c>
      <c r="R371" s="274" t="s">
        <v>2664</v>
      </c>
      <c r="T371" s="274" t="s">
        <v>2665</v>
      </c>
      <c r="U371" s="274" t="s">
        <v>1967</v>
      </c>
      <c r="Z371" s="274" t="s">
        <v>2666</v>
      </c>
      <c r="AA371" s="274" t="s">
        <v>2666</v>
      </c>
      <c r="AB371" s="274" t="s">
        <v>2666</v>
      </c>
      <c r="AE371" s="279">
        <v>37846</v>
      </c>
      <c r="AF371" s="275">
        <v>140</v>
      </c>
      <c r="AG371" s="275">
        <v>0</v>
      </c>
      <c r="AI371" s="274" t="s">
        <v>2667</v>
      </c>
      <c r="AJ371" s="274" t="s">
        <v>2690</v>
      </c>
      <c r="AK371" s="274" t="s">
        <v>2691</v>
      </c>
      <c r="AL371" s="274">
        <v>0</v>
      </c>
      <c r="AM371" s="275">
        <v>0</v>
      </c>
      <c r="AQ371" s="275">
        <v>0</v>
      </c>
      <c r="AR371" s="275">
        <v>0</v>
      </c>
      <c r="AW371" s="277">
        <v>0</v>
      </c>
      <c r="AZ371" s="274" t="s">
        <v>2668</v>
      </c>
      <c r="BA371" s="274" t="s">
        <v>2669</v>
      </c>
      <c r="BD371" s="274" t="s">
        <v>2725</v>
      </c>
      <c r="BE371" s="274" t="s">
        <v>2782</v>
      </c>
      <c r="BF371" s="274" t="s">
        <v>2672</v>
      </c>
      <c r="BG371" s="274" t="s">
        <v>2730</v>
      </c>
      <c r="BL371" s="277">
        <v>0</v>
      </c>
      <c r="BQ371" s="274" t="s">
        <v>2666</v>
      </c>
      <c r="BR371" s="274" t="s">
        <v>2834</v>
      </c>
      <c r="BW371" s="274">
        <v>44224</v>
      </c>
      <c r="BX371" s="274" t="s">
        <v>3633</v>
      </c>
      <c r="CA371" s="274">
        <v>0</v>
      </c>
      <c r="CF371" s="274" t="s">
        <v>2749</v>
      </c>
      <c r="CN371" s="274">
        <v>1</v>
      </c>
      <c r="CP371" s="274" t="s">
        <v>2713</v>
      </c>
      <c r="CT371" s="275">
        <v>0</v>
      </c>
      <c r="CV371" s="275">
        <v>0</v>
      </c>
      <c r="CW371" s="274" t="s">
        <v>2664</v>
      </c>
      <c r="CY371" s="274" t="s">
        <v>2662</v>
      </c>
      <c r="CZ371" s="274">
        <v>628106</v>
      </c>
      <c r="DA371" s="274">
        <v>6179646</v>
      </c>
      <c r="DC371" s="275">
        <v>90</v>
      </c>
      <c r="DG371" s="274">
        <v>0</v>
      </c>
      <c r="DI371" s="274">
        <v>0</v>
      </c>
      <c r="DJ371" s="274" t="s">
        <v>2677</v>
      </c>
      <c r="DK371" s="279">
        <v>37846</v>
      </c>
      <c r="DL371" s="279">
        <v>39577</v>
      </c>
      <c r="DN371" s="274" t="s">
        <v>2029</v>
      </c>
      <c r="DO371" s="274" t="s">
        <v>2678</v>
      </c>
      <c r="DP371" s="274" t="s">
        <v>2733</v>
      </c>
      <c r="DQ371" s="274" t="s">
        <v>2734</v>
      </c>
      <c r="DR371" s="278">
        <v>5</v>
      </c>
    </row>
    <row r="372" spans="1:122" x14ac:dyDescent="0.25">
      <c r="A372" s="283">
        <v>17366</v>
      </c>
      <c r="B372" s="274">
        <v>10555</v>
      </c>
      <c r="C372" s="274" t="s">
        <v>1393</v>
      </c>
      <c r="D372" s="279">
        <v>22647</v>
      </c>
      <c r="E372" s="274" t="s">
        <v>2662</v>
      </c>
      <c r="F372" s="274" t="s">
        <v>2663</v>
      </c>
      <c r="G372" s="274">
        <v>50515</v>
      </c>
      <c r="H372" s="274">
        <v>17366</v>
      </c>
      <c r="I372" s="274">
        <v>0</v>
      </c>
      <c r="J372" s="274" t="s">
        <v>2074</v>
      </c>
      <c r="K372" s="275">
        <v>0</v>
      </c>
      <c r="L372" s="274">
        <v>8014</v>
      </c>
      <c r="M372" s="274" t="s">
        <v>3634</v>
      </c>
      <c r="N372" s="275">
        <v>0</v>
      </c>
      <c r="R372" s="274" t="s">
        <v>2664</v>
      </c>
      <c r="S372" s="279">
        <v>22647</v>
      </c>
      <c r="T372" s="274" t="s">
        <v>2665</v>
      </c>
      <c r="U372" s="274" t="s">
        <v>1967</v>
      </c>
      <c r="Z372" s="274" t="s">
        <v>2666</v>
      </c>
      <c r="AA372" s="274" t="s">
        <v>2666</v>
      </c>
      <c r="AB372" s="274" t="s">
        <v>2666</v>
      </c>
      <c r="AE372" s="279">
        <v>37846</v>
      </c>
      <c r="AF372" s="275">
        <v>380</v>
      </c>
      <c r="AG372" s="275">
        <v>0</v>
      </c>
      <c r="AI372" s="274" t="s">
        <v>2716</v>
      </c>
      <c r="AJ372" s="274" t="s">
        <v>2664</v>
      </c>
      <c r="AK372" s="274" t="s">
        <v>8</v>
      </c>
      <c r="AL372" s="274">
        <v>0</v>
      </c>
      <c r="AM372" s="275">
        <v>0</v>
      </c>
      <c r="AO372" s="274" t="s">
        <v>1392</v>
      </c>
      <c r="AP372" s="274" t="s">
        <v>1968</v>
      </c>
      <c r="AQ372" s="275">
        <v>0</v>
      </c>
      <c r="AR372" s="275">
        <v>0</v>
      </c>
      <c r="AS372" s="274" t="s">
        <v>1968</v>
      </c>
      <c r="AW372" s="277">
        <v>0</v>
      </c>
      <c r="AY372" s="274" t="s">
        <v>3635</v>
      </c>
      <c r="AZ372" s="274" t="s">
        <v>2668</v>
      </c>
      <c r="BA372" s="274" t="s">
        <v>2669</v>
      </c>
      <c r="BF372" s="274" t="s">
        <v>2752</v>
      </c>
      <c r="BG372" s="274" t="s">
        <v>2673</v>
      </c>
      <c r="BH372" s="274" t="s">
        <v>1969</v>
      </c>
      <c r="BI372" s="274" t="s">
        <v>2803</v>
      </c>
      <c r="BL372" s="277">
        <v>0</v>
      </c>
      <c r="BQ372" s="274" t="s">
        <v>2666</v>
      </c>
      <c r="BW372" s="274">
        <v>81624</v>
      </c>
      <c r="BX372" s="274" t="s">
        <v>3636</v>
      </c>
      <c r="BY372" s="274" t="s">
        <v>1968</v>
      </c>
      <c r="CA372" s="274">
        <v>0</v>
      </c>
      <c r="CC372" s="274" t="s">
        <v>1968</v>
      </c>
      <c r="CE372" s="274" t="s">
        <v>1968</v>
      </c>
      <c r="CG372" s="274" t="s">
        <v>1968</v>
      </c>
      <c r="CI372" s="274" t="s">
        <v>1968</v>
      </c>
      <c r="CN372" s="274">
        <v>1</v>
      </c>
      <c r="CO372" s="274" t="s">
        <v>1968</v>
      </c>
      <c r="CT372" s="275">
        <v>0</v>
      </c>
      <c r="CU372" s="274" t="s">
        <v>1968</v>
      </c>
      <c r="CV372" s="275">
        <v>0</v>
      </c>
      <c r="CY372" s="274" t="s">
        <v>2662</v>
      </c>
      <c r="CZ372" s="274">
        <v>689319</v>
      </c>
      <c r="DA372" s="274">
        <v>6152227</v>
      </c>
      <c r="DB372" s="274" t="s">
        <v>2666</v>
      </c>
      <c r="DC372" s="275">
        <v>0</v>
      </c>
      <c r="DG372" s="274">
        <v>0</v>
      </c>
      <c r="DI372" s="274">
        <v>0</v>
      </c>
      <c r="DJ372" s="274" t="s">
        <v>2664</v>
      </c>
      <c r="DK372" s="279">
        <v>37846</v>
      </c>
      <c r="DL372" s="279">
        <v>40388</v>
      </c>
      <c r="DN372" s="274" t="s">
        <v>2029</v>
      </c>
      <c r="DO372" s="274" t="s">
        <v>2689</v>
      </c>
      <c r="DR372" s="278">
        <v>0</v>
      </c>
    </row>
    <row r="373" spans="1:122" x14ac:dyDescent="0.25">
      <c r="A373" s="283">
        <v>18509</v>
      </c>
      <c r="B373" s="274">
        <v>10561</v>
      </c>
      <c r="C373" s="274" t="s">
        <v>1409</v>
      </c>
      <c r="D373" s="279">
        <v>23377</v>
      </c>
      <c r="E373" s="274" t="s">
        <v>2662</v>
      </c>
      <c r="F373" s="274" t="s">
        <v>2663</v>
      </c>
      <c r="G373" s="274">
        <v>50527</v>
      </c>
      <c r="H373" s="274">
        <v>18509</v>
      </c>
      <c r="I373" s="274">
        <v>0</v>
      </c>
      <c r="J373" s="274" t="s">
        <v>1966</v>
      </c>
      <c r="K373" s="275">
        <v>0</v>
      </c>
      <c r="L373" s="274">
        <v>8040</v>
      </c>
      <c r="M373" s="274" t="s">
        <v>1529</v>
      </c>
      <c r="N373" s="275">
        <v>75</v>
      </c>
      <c r="P373" s="274" t="s">
        <v>1969</v>
      </c>
      <c r="R373" s="274" t="s">
        <v>2664</v>
      </c>
      <c r="T373" s="274" t="s">
        <v>2665</v>
      </c>
      <c r="U373" s="274" t="s">
        <v>1967</v>
      </c>
      <c r="Z373" s="274" t="s">
        <v>2666</v>
      </c>
      <c r="AA373" s="274" t="s">
        <v>2666</v>
      </c>
      <c r="AB373" s="274" t="s">
        <v>2666</v>
      </c>
      <c r="AE373" s="279">
        <v>37846</v>
      </c>
      <c r="AF373" s="275">
        <v>125</v>
      </c>
      <c r="AG373" s="275">
        <v>0</v>
      </c>
      <c r="AI373" s="274" t="s">
        <v>2716</v>
      </c>
      <c r="AJ373" s="274" t="s">
        <v>2717</v>
      </c>
      <c r="AK373" s="274" t="s">
        <v>2718</v>
      </c>
      <c r="AL373" s="274">
        <v>0</v>
      </c>
      <c r="AM373" s="275">
        <v>0</v>
      </c>
      <c r="AO373" s="274" t="s">
        <v>1530</v>
      </c>
      <c r="AP373" s="274" t="s">
        <v>1968</v>
      </c>
      <c r="AQ373" s="275">
        <v>0</v>
      </c>
      <c r="AR373" s="275">
        <v>0</v>
      </c>
      <c r="AS373" s="274" t="s">
        <v>1968</v>
      </c>
      <c r="AW373" s="277">
        <v>0</v>
      </c>
      <c r="AZ373" s="274" t="s">
        <v>2668</v>
      </c>
      <c r="BA373" s="274" t="s">
        <v>2669</v>
      </c>
      <c r="BE373" s="274" t="s">
        <v>2759</v>
      </c>
      <c r="BF373" s="274" t="s">
        <v>2737</v>
      </c>
      <c r="BG373" s="274" t="s">
        <v>2694</v>
      </c>
      <c r="BH373" s="274" t="s">
        <v>1968</v>
      </c>
      <c r="BL373" s="277">
        <v>0</v>
      </c>
      <c r="BQ373" s="274" t="s">
        <v>2666</v>
      </c>
      <c r="BR373" s="274" t="s">
        <v>2666</v>
      </c>
      <c r="BW373" s="274">
        <v>57196</v>
      </c>
      <c r="BX373" s="274" t="s">
        <v>3637</v>
      </c>
      <c r="BY373" s="274" t="s">
        <v>1968</v>
      </c>
      <c r="CA373" s="274">
        <v>0</v>
      </c>
      <c r="CC373" s="274" t="s">
        <v>1968</v>
      </c>
      <c r="CE373" s="274" t="s">
        <v>1968</v>
      </c>
      <c r="CF373" s="274" t="s">
        <v>2739</v>
      </c>
      <c r="CG373" s="274" t="s">
        <v>1968</v>
      </c>
      <c r="CI373" s="274" t="s">
        <v>1968</v>
      </c>
      <c r="CK373" s="274" t="s">
        <v>2666</v>
      </c>
      <c r="CN373" s="274">
        <v>1</v>
      </c>
      <c r="CO373" s="274" t="s">
        <v>1968</v>
      </c>
      <c r="CP373" s="274" t="s">
        <v>2840</v>
      </c>
      <c r="CT373" s="275">
        <v>0</v>
      </c>
      <c r="CU373" s="274" t="s">
        <v>1968</v>
      </c>
      <c r="CV373" s="275">
        <v>0</v>
      </c>
      <c r="CY373" s="274" t="s">
        <v>2662</v>
      </c>
      <c r="CZ373" s="274">
        <v>683868</v>
      </c>
      <c r="DA373" s="274">
        <v>6160066</v>
      </c>
      <c r="DB373" s="274" t="s">
        <v>2666</v>
      </c>
      <c r="DC373" s="275">
        <v>8</v>
      </c>
      <c r="DG373" s="274">
        <v>0</v>
      </c>
      <c r="DI373" s="274">
        <v>0</v>
      </c>
      <c r="DJ373" s="274" t="s">
        <v>2762</v>
      </c>
      <c r="DK373" s="279">
        <v>37846</v>
      </c>
      <c r="DL373" s="279">
        <v>40548</v>
      </c>
      <c r="DN373" s="274" t="s">
        <v>2029</v>
      </c>
      <c r="DO373" s="274" t="s">
        <v>2689</v>
      </c>
      <c r="DP373" s="274" t="s">
        <v>3157</v>
      </c>
      <c r="DQ373" s="274" t="s">
        <v>3158</v>
      </c>
      <c r="DR373" s="278">
        <v>1300</v>
      </c>
    </row>
    <row r="374" spans="1:122" x14ac:dyDescent="0.25">
      <c r="A374" s="283">
        <v>22128</v>
      </c>
      <c r="B374" s="274">
        <v>11823</v>
      </c>
      <c r="C374" s="274" t="s">
        <v>1393</v>
      </c>
      <c r="D374" s="279">
        <v>25204</v>
      </c>
      <c r="E374" s="274" t="s">
        <v>2662</v>
      </c>
      <c r="F374" s="274" t="s">
        <v>2663</v>
      </c>
      <c r="G374" s="274">
        <v>50855</v>
      </c>
      <c r="H374" s="274">
        <v>22128</v>
      </c>
      <c r="I374" s="274">
        <v>0</v>
      </c>
      <c r="J374" s="274" t="s">
        <v>2074</v>
      </c>
      <c r="K374" s="275">
        <v>0</v>
      </c>
      <c r="L374" s="274">
        <v>8381</v>
      </c>
      <c r="M374" s="274" t="s">
        <v>3638</v>
      </c>
      <c r="N374" s="275">
        <v>18</v>
      </c>
      <c r="R374" s="274" t="s">
        <v>2664</v>
      </c>
      <c r="T374" s="274" t="s">
        <v>2665</v>
      </c>
      <c r="U374" s="274" t="s">
        <v>1967</v>
      </c>
      <c r="Z374" s="274" t="s">
        <v>2666</v>
      </c>
      <c r="AA374" s="274" t="s">
        <v>2666</v>
      </c>
      <c r="AB374" s="274" t="s">
        <v>2666</v>
      </c>
      <c r="AE374" s="279">
        <v>37846</v>
      </c>
      <c r="AF374" s="275">
        <v>180</v>
      </c>
      <c r="AG374" s="275">
        <v>0</v>
      </c>
      <c r="AI374" s="274" t="s">
        <v>2716</v>
      </c>
      <c r="AJ374" s="274" t="s">
        <v>2717</v>
      </c>
      <c r="AK374" s="274" t="s">
        <v>2718</v>
      </c>
      <c r="AL374" s="274">
        <v>0</v>
      </c>
      <c r="AM374" s="275">
        <v>0</v>
      </c>
      <c r="AO374" s="274" t="s">
        <v>1392</v>
      </c>
      <c r="AQ374" s="275">
        <v>0</v>
      </c>
      <c r="AR374" s="275">
        <v>0</v>
      </c>
      <c r="AW374" s="277">
        <v>0</v>
      </c>
      <c r="AZ374" s="274" t="s">
        <v>2668</v>
      </c>
      <c r="BA374" s="274" t="s">
        <v>2669</v>
      </c>
      <c r="BD374" s="274" t="s">
        <v>2700</v>
      </c>
      <c r="BE374" s="274" t="s">
        <v>2740</v>
      </c>
      <c r="BF374" s="274" t="s">
        <v>2702</v>
      </c>
      <c r="BG374" s="274" t="s">
        <v>2694</v>
      </c>
      <c r="BL374" s="277">
        <v>0</v>
      </c>
      <c r="BQ374" s="274" t="s">
        <v>2666</v>
      </c>
      <c r="BR374" s="274" t="s">
        <v>2666</v>
      </c>
      <c r="BW374" s="274">
        <v>28266</v>
      </c>
      <c r="BX374" s="274" t="s">
        <v>3639</v>
      </c>
      <c r="CA374" s="274">
        <v>0</v>
      </c>
      <c r="CF374" s="274" t="s">
        <v>2739</v>
      </c>
      <c r="CN374" s="274">
        <v>1</v>
      </c>
      <c r="CP374" s="274" t="s">
        <v>2756</v>
      </c>
      <c r="CT374" s="275">
        <v>0</v>
      </c>
      <c r="CV374" s="275">
        <v>0</v>
      </c>
      <c r="CW374" s="274" t="s">
        <v>2664</v>
      </c>
      <c r="CY374" s="274" t="s">
        <v>2662</v>
      </c>
      <c r="CZ374" s="274">
        <v>681444</v>
      </c>
      <c r="DA374" s="274">
        <v>6214457</v>
      </c>
      <c r="DC374" s="275">
        <v>0</v>
      </c>
      <c r="DG374" s="274">
        <v>0</v>
      </c>
      <c r="DI374" s="274">
        <v>0</v>
      </c>
      <c r="DJ374" s="274" t="s">
        <v>2664</v>
      </c>
      <c r="DK374" s="279">
        <v>37846</v>
      </c>
      <c r="DL374" s="279">
        <v>39577</v>
      </c>
      <c r="DN374" s="274" t="s">
        <v>2029</v>
      </c>
      <c r="DO374" s="274" t="s">
        <v>2678</v>
      </c>
      <c r="DR374" s="278">
        <v>0</v>
      </c>
    </row>
    <row r="375" spans="1:122" x14ac:dyDescent="0.25">
      <c r="A375" s="283">
        <v>21227</v>
      </c>
      <c r="B375" s="274">
        <v>11957</v>
      </c>
      <c r="C375" s="274" t="s">
        <v>1393</v>
      </c>
      <c r="D375" s="279">
        <v>24838</v>
      </c>
      <c r="E375" s="274" t="s">
        <v>2662</v>
      </c>
      <c r="F375" s="274" t="s">
        <v>2663</v>
      </c>
      <c r="G375" s="274">
        <v>50829</v>
      </c>
      <c r="H375" s="274">
        <v>21227</v>
      </c>
      <c r="I375" s="274">
        <v>0</v>
      </c>
      <c r="J375" s="274" t="s">
        <v>1966</v>
      </c>
      <c r="K375" s="275">
        <v>0</v>
      </c>
      <c r="L375" s="274">
        <v>8365</v>
      </c>
      <c r="M375" s="274" t="s">
        <v>1545</v>
      </c>
      <c r="N375" s="275">
        <v>80</v>
      </c>
      <c r="R375" s="274" t="s">
        <v>2664</v>
      </c>
      <c r="T375" s="274" t="s">
        <v>2665</v>
      </c>
      <c r="U375" s="274" t="s">
        <v>1967</v>
      </c>
      <c r="Z375" s="274" t="s">
        <v>2666</v>
      </c>
      <c r="AA375" s="274" t="s">
        <v>2666</v>
      </c>
      <c r="AB375" s="274" t="s">
        <v>2666</v>
      </c>
      <c r="AE375" s="279">
        <v>37846</v>
      </c>
      <c r="AF375" s="275">
        <v>450</v>
      </c>
      <c r="AG375" s="275">
        <v>0</v>
      </c>
      <c r="AI375" s="274" t="s">
        <v>2716</v>
      </c>
      <c r="AJ375" s="274" t="s">
        <v>2717</v>
      </c>
      <c r="AK375" s="274" t="s">
        <v>2718</v>
      </c>
      <c r="AL375" s="274">
        <v>0</v>
      </c>
      <c r="AM375" s="275">
        <v>0</v>
      </c>
      <c r="AQ375" s="275">
        <v>0</v>
      </c>
      <c r="AR375" s="275">
        <v>0</v>
      </c>
      <c r="AW375" s="277">
        <v>0</v>
      </c>
      <c r="AZ375" s="274" t="s">
        <v>2668</v>
      </c>
      <c r="BA375" s="274" t="s">
        <v>2669</v>
      </c>
      <c r="BD375" s="274" t="s">
        <v>2670</v>
      </c>
      <c r="BE375" s="274" t="s">
        <v>2824</v>
      </c>
      <c r="BF375" s="274" t="s">
        <v>2702</v>
      </c>
      <c r="BG375" s="274" t="s">
        <v>2703</v>
      </c>
      <c r="BL375" s="277">
        <v>0</v>
      </c>
      <c r="BQ375" s="274" t="s">
        <v>2666</v>
      </c>
      <c r="BR375" s="274" t="s">
        <v>2666</v>
      </c>
      <c r="BW375" s="274">
        <v>54258</v>
      </c>
      <c r="BX375" s="274" t="s">
        <v>3319</v>
      </c>
      <c r="CA375" s="274">
        <v>0</v>
      </c>
      <c r="CN375" s="274">
        <v>2</v>
      </c>
      <c r="CS375" s="274" t="s">
        <v>3350</v>
      </c>
      <c r="CT375" s="275">
        <v>0</v>
      </c>
      <c r="CV375" s="275">
        <v>0</v>
      </c>
      <c r="CW375" s="274" t="s">
        <v>2664</v>
      </c>
      <c r="CY375" s="274" t="s">
        <v>2662</v>
      </c>
      <c r="CZ375" s="274">
        <v>661375</v>
      </c>
      <c r="DA375" s="274">
        <v>6214021</v>
      </c>
      <c r="DC375" s="275">
        <v>0</v>
      </c>
      <c r="DG375" s="274">
        <v>0</v>
      </c>
      <c r="DI375" s="274">
        <v>0</v>
      </c>
      <c r="DJ375" s="274" t="s">
        <v>2664</v>
      </c>
      <c r="DK375" s="279">
        <v>37846</v>
      </c>
      <c r="DL375" s="279">
        <v>39577</v>
      </c>
      <c r="DN375" s="274" t="s">
        <v>2029</v>
      </c>
      <c r="DO375" s="274" t="s">
        <v>2678</v>
      </c>
      <c r="DR375" s="278">
        <v>0</v>
      </c>
    </row>
    <row r="376" spans="1:122" x14ac:dyDescent="0.25">
      <c r="A376" s="283">
        <v>39086</v>
      </c>
      <c r="B376" s="274">
        <v>11970</v>
      </c>
      <c r="C376" s="274" t="s">
        <v>1393</v>
      </c>
      <c r="D376" s="279">
        <v>28491</v>
      </c>
      <c r="E376" s="274" t="s">
        <v>3003</v>
      </c>
      <c r="F376" s="274" t="s">
        <v>2663</v>
      </c>
      <c r="G376" s="274">
        <v>50848</v>
      </c>
      <c r="H376" s="274">
        <v>39086</v>
      </c>
      <c r="I376" s="274">
        <v>0</v>
      </c>
      <c r="J376" s="274" t="s">
        <v>2074</v>
      </c>
      <c r="K376" s="275">
        <v>0</v>
      </c>
      <c r="L376" s="274">
        <v>8376</v>
      </c>
      <c r="M376" s="274" t="s">
        <v>1612</v>
      </c>
      <c r="N376" s="275">
        <v>60</v>
      </c>
      <c r="R376" s="274" t="s">
        <v>2664</v>
      </c>
      <c r="T376" s="274" t="s">
        <v>2664</v>
      </c>
      <c r="U376" s="274" t="s">
        <v>2715</v>
      </c>
      <c r="Z376" s="274" t="s">
        <v>2666</v>
      </c>
      <c r="AA376" s="274" t="s">
        <v>2666</v>
      </c>
      <c r="AB376" s="274" t="s">
        <v>2666</v>
      </c>
      <c r="AE376" s="279">
        <v>37846</v>
      </c>
      <c r="AF376" s="275">
        <v>240</v>
      </c>
      <c r="AG376" s="275">
        <v>0</v>
      </c>
      <c r="AI376" s="274" t="s">
        <v>2716</v>
      </c>
      <c r="AJ376" s="274" t="s">
        <v>2717</v>
      </c>
      <c r="AK376" s="274" t="s">
        <v>2718</v>
      </c>
      <c r="AL376" s="274">
        <v>0</v>
      </c>
      <c r="AM376" s="275">
        <v>0</v>
      </c>
      <c r="AO376" s="274" t="s">
        <v>1392</v>
      </c>
      <c r="AQ376" s="275">
        <v>0</v>
      </c>
      <c r="AR376" s="275">
        <v>0</v>
      </c>
      <c r="AW376" s="277">
        <v>0</v>
      </c>
      <c r="AZ376" s="274" t="s">
        <v>2668</v>
      </c>
      <c r="BA376" s="274" t="s">
        <v>2669</v>
      </c>
      <c r="BD376" s="274" t="s">
        <v>2700</v>
      </c>
      <c r="BE376" s="274" t="s">
        <v>2670</v>
      </c>
      <c r="BF376" s="274" t="s">
        <v>2702</v>
      </c>
      <c r="BG376" s="274" t="s">
        <v>2694</v>
      </c>
      <c r="BL376" s="277">
        <v>0</v>
      </c>
      <c r="BQ376" s="274" t="s">
        <v>2666</v>
      </c>
      <c r="BR376" s="274" t="s">
        <v>2666</v>
      </c>
      <c r="BW376" s="274">
        <v>3296</v>
      </c>
      <c r="BX376" s="274" t="s">
        <v>3640</v>
      </c>
      <c r="CA376" s="274">
        <v>0</v>
      </c>
      <c r="CF376" s="274" t="s">
        <v>2739</v>
      </c>
      <c r="CN376" s="274">
        <v>1</v>
      </c>
      <c r="CP376" s="274" t="s">
        <v>2756</v>
      </c>
      <c r="CT376" s="275">
        <v>0</v>
      </c>
      <c r="CV376" s="275">
        <v>0</v>
      </c>
      <c r="CW376" s="274" t="s">
        <v>2664</v>
      </c>
      <c r="CY376" s="274" t="s">
        <v>3003</v>
      </c>
      <c r="CZ376" s="274">
        <v>681371</v>
      </c>
      <c r="DA376" s="274">
        <v>6211554</v>
      </c>
      <c r="DC376" s="275">
        <v>0</v>
      </c>
      <c r="DG376" s="274">
        <v>0</v>
      </c>
      <c r="DI376" s="274">
        <v>0</v>
      </c>
      <c r="DJ376" s="274" t="s">
        <v>2664</v>
      </c>
      <c r="DK376" s="279">
        <v>37846</v>
      </c>
      <c r="DL376" s="279">
        <v>39577</v>
      </c>
      <c r="DN376" s="274" t="s">
        <v>2029</v>
      </c>
      <c r="DO376" s="274" t="s">
        <v>2678</v>
      </c>
      <c r="DR376" s="278">
        <v>0</v>
      </c>
    </row>
    <row r="377" spans="1:122" x14ac:dyDescent="0.25">
      <c r="A377" s="283">
        <v>29612</v>
      </c>
      <c r="B377" s="274">
        <v>12120</v>
      </c>
      <c r="C377" s="274" t="s">
        <v>1393</v>
      </c>
      <c r="D377" s="279">
        <v>27030</v>
      </c>
      <c r="E377" s="274" t="s">
        <v>3003</v>
      </c>
      <c r="F377" s="274" t="s">
        <v>2663</v>
      </c>
      <c r="G377" s="274">
        <v>50788</v>
      </c>
      <c r="H377" s="274">
        <v>29612</v>
      </c>
      <c r="I377" s="274">
        <v>0</v>
      </c>
      <c r="J377" s="274" t="s">
        <v>2074</v>
      </c>
      <c r="K377" s="275">
        <v>0</v>
      </c>
      <c r="L377" s="274">
        <v>8330</v>
      </c>
      <c r="M377" s="274" t="s">
        <v>1444</v>
      </c>
      <c r="N377" s="275">
        <v>0</v>
      </c>
      <c r="R377" s="274" t="s">
        <v>2664</v>
      </c>
      <c r="T377" s="274" t="s">
        <v>2664</v>
      </c>
      <c r="U377" s="274" t="s">
        <v>2715</v>
      </c>
      <c r="Z377" s="274" t="s">
        <v>2666</v>
      </c>
      <c r="AA377" s="274" t="s">
        <v>2666</v>
      </c>
      <c r="AB377" s="274" t="s">
        <v>2666</v>
      </c>
      <c r="AE377" s="279">
        <v>37846</v>
      </c>
      <c r="AF377" s="275">
        <v>60</v>
      </c>
      <c r="AG377" s="275">
        <v>0</v>
      </c>
      <c r="AI377" s="274" t="s">
        <v>2724</v>
      </c>
      <c r="AJ377" s="274" t="s">
        <v>2717</v>
      </c>
      <c r="AK377" s="274" t="s">
        <v>2718</v>
      </c>
      <c r="AL377" s="274">
        <v>0</v>
      </c>
      <c r="AM377" s="275">
        <v>0</v>
      </c>
      <c r="AQ377" s="275">
        <v>0</v>
      </c>
      <c r="AR377" s="275">
        <v>0</v>
      </c>
      <c r="AW377" s="277">
        <v>0</v>
      </c>
      <c r="AZ377" s="274" t="s">
        <v>2668</v>
      </c>
      <c r="BA377" s="274" t="s">
        <v>2669</v>
      </c>
      <c r="BD377" s="274" t="s">
        <v>2736</v>
      </c>
      <c r="BE377" s="274" t="s">
        <v>2693</v>
      </c>
      <c r="BF377" s="274" t="s">
        <v>2774</v>
      </c>
      <c r="BG377" s="274" t="s">
        <v>2673</v>
      </c>
      <c r="BL377" s="277">
        <v>0</v>
      </c>
      <c r="BQ377" s="274" t="s">
        <v>2666</v>
      </c>
      <c r="BR377" s="274" t="s">
        <v>2666</v>
      </c>
      <c r="BW377" s="274">
        <v>61367</v>
      </c>
      <c r="BX377" s="274" t="s">
        <v>3641</v>
      </c>
      <c r="CA377" s="274">
        <v>0</v>
      </c>
      <c r="CF377" s="274" t="s">
        <v>2739</v>
      </c>
      <c r="CN377" s="274">
        <v>1</v>
      </c>
      <c r="CS377" s="274" t="s">
        <v>3642</v>
      </c>
      <c r="CT377" s="275">
        <v>0</v>
      </c>
      <c r="CV377" s="275">
        <v>0</v>
      </c>
      <c r="CW377" s="274" t="s">
        <v>2664</v>
      </c>
      <c r="CY377" s="274" t="s">
        <v>3003</v>
      </c>
      <c r="CZ377" s="274">
        <v>667220</v>
      </c>
      <c r="DA377" s="274">
        <v>6199962</v>
      </c>
      <c r="DC377" s="275">
        <v>0</v>
      </c>
      <c r="DG377" s="274">
        <v>0</v>
      </c>
      <c r="DI377" s="274">
        <v>0</v>
      </c>
      <c r="DJ377" s="274" t="s">
        <v>2664</v>
      </c>
      <c r="DK377" s="279">
        <v>37846</v>
      </c>
      <c r="DL377" s="279">
        <v>39577</v>
      </c>
      <c r="DN377" s="274" t="s">
        <v>2029</v>
      </c>
      <c r="DO377" s="274" t="s">
        <v>2678</v>
      </c>
      <c r="DR377" s="278">
        <v>0</v>
      </c>
    </row>
    <row r="378" spans="1:122" x14ac:dyDescent="0.25">
      <c r="A378" s="283">
        <v>11725</v>
      </c>
      <c r="B378" s="274">
        <v>12121</v>
      </c>
      <c r="C378" s="274" t="s">
        <v>1393</v>
      </c>
      <c r="D378" s="279">
        <v>18264</v>
      </c>
      <c r="E378" s="274" t="s">
        <v>2662</v>
      </c>
      <c r="F378" s="274" t="s">
        <v>2663</v>
      </c>
      <c r="G378" s="274">
        <v>50789</v>
      </c>
      <c r="H378" s="274">
        <v>11725</v>
      </c>
      <c r="I378" s="274">
        <v>0</v>
      </c>
      <c r="J378" s="274" t="s">
        <v>2074</v>
      </c>
      <c r="K378" s="275">
        <v>0</v>
      </c>
      <c r="L378" s="274">
        <v>8332</v>
      </c>
      <c r="M378" s="274" t="s">
        <v>3643</v>
      </c>
      <c r="N378" s="275">
        <v>0</v>
      </c>
      <c r="P378" s="274" t="s">
        <v>1969</v>
      </c>
      <c r="R378" s="274" t="s">
        <v>2664</v>
      </c>
      <c r="T378" s="274" t="s">
        <v>2757</v>
      </c>
      <c r="U378" s="274" t="s">
        <v>1973</v>
      </c>
      <c r="Z378" s="274" t="s">
        <v>2666</v>
      </c>
      <c r="AA378" s="274" t="s">
        <v>2666</v>
      </c>
      <c r="AB378" s="274" t="s">
        <v>2666</v>
      </c>
      <c r="AE378" s="279">
        <v>37846</v>
      </c>
      <c r="AF378" s="275">
        <v>4</v>
      </c>
      <c r="AG378" s="275">
        <v>0</v>
      </c>
      <c r="AI378" s="274" t="s">
        <v>2716</v>
      </c>
      <c r="AJ378" s="274" t="s">
        <v>2664</v>
      </c>
      <c r="AK378" s="274" t="s">
        <v>8</v>
      </c>
      <c r="AL378" s="274">
        <v>0</v>
      </c>
      <c r="AM378" s="275">
        <v>0</v>
      </c>
      <c r="AP378" s="274" t="s">
        <v>1968</v>
      </c>
      <c r="AQ378" s="275">
        <v>0</v>
      </c>
      <c r="AR378" s="275">
        <v>0</v>
      </c>
      <c r="AS378" s="274" t="s">
        <v>1968</v>
      </c>
      <c r="AW378" s="277">
        <v>0</v>
      </c>
      <c r="AZ378" s="274" t="s">
        <v>2668</v>
      </c>
      <c r="BA378" s="274" t="s">
        <v>2669</v>
      </c>
      <c r="BD378" s="274" t="s">
        <v>2736</v>
      </c>
      <c r="BE378" s="274" t="s">
        <v>2670</v>
      </c>
      <c r="BF378" s="274" t="s">
        <v>2774</v>
      </c>
      <c r="BH378" s="274" t="s">
        <v>1968</v>
      </c>
      <c r="BL378" s="277">
        <v>0</v>
      </c>
      <c r="BQ378" s="274" t="s">
        <v>2666</v>
      </c>
      <c r="BR378" s="274" t="s">
        <v>2666</v>
      </c>
      <c r="BW378" s="274">
        <v>34748</v>
      </c>
      <c r="BX378" s="274" t="s">
        <v>3644</v>
      </c>
      <c r="BY378" s="274" t="s">
        <v>1968</v>
      </c>
      <c r="CA378" s="274">
        <v>0</v>
      </c>
      <c r="CC378" s="274" t="s">
        <v>1968</v>
      </c>
      <c r="CE378" s="274" t="s">
        <v>1968</v>
      </c>
      <c r="CF378" s="274" t="s">
        <v>2749</v>
      </c>
      <c r="CG378" s="274" t="s">
        <v>1968</v>
      </c>
      <c r="CI378" s="274" t="s">
        <v>1968</v>
      </c>
      <c r="CN378" s="274">
        <v>1</v>
      </c>
      <c r="CO378" s="274" t="s">
        <v>1968</v>
      </c>
      <c r="CT378" s="275">
        <v>0</v>
      </c>
      <c r="CU378" s="274" t="s">
        <v>1968</v>
      </c>
      <c r="CV378" s="275">
        <v>0</v>
      </c>
      <c r="CY378" s="274" t="s">
        <v>2662</v>
      </c>
      <c r="CZ378" s="274">
        <v>667339</v>
      </c>
      <c r="DA378" s="274">
        <v>6199958</v>
      </c>
      <c r="DB378" s="274" t="s">
        <v>2666</v>
      </c>
      <c r="DC378" s="275">
        <v>0</v>
      </c>
      <c r="DG378" s="274">
        <v>0</v>
      </c>
      <c r="DH378" s="274" t="s">
        <v>3645</v>
      </c>
      <c r="DI378" s="274">
        <v>0</v>
      </c>
      <c r="DJ378" s="274" t="s">
        <v>2664</v>
      </c>
      <c r="DK378" s="279">
        <v>37846</v>
      </c>
      <c r="DL378" s="279">
        <v>40546</v>
      </c>
      <c r="DN378" s="274" t="s">
        <v>2029</v>
      </c>
      <c r="DO378" s="274" t="s">
        <v>2689</v>
      </c>
      <c r="DR378" s="278">
        <v>0</v>
      </c>
    </row>
    <row r="379" spans="1:122" x14ac:dyDescent="0.25">
      <c r="A379" s="283">
        <v>15953</v>
      </c>
      <c r="B379" s="274">
        <v>12122</v>
      </c>
      <c r="C379" s="274" t="s">
        <v>1395</v>
      </c>
      <c r="D379" s="279">
        <v>21551</v>
      </c>
      <c r="E379" s="274" t="s">
        <v>2662</v>
      </c>
      <c r="F379" s="274" t="s">
        <v>2663</v>
      </c>
      <c r="G379" s="274">
        <v>50790</v>
      </c>
      <c r="H379" s="274">
        <v>15953</v>
      </c>
      <c r="I379" s="274">
        <v>0</v>
      </c>
      <c r="J379" s="274" t="s">
        <v>2074</v>
      </c>
      <c r="K379" s="275">
        <v>0</v>
      </c>
      <c r="L379" s="274">
        <v>8335</v>
      </c>
      <c r="M379" s="274" t="s">
        <v>1495</v>
      </c>
      <c r="N379" s="275">
        <v>0</v>
      </c>
      <c r="R379" s="274" t="s">
        <v>2664</v>
      </c>
      <c r="T379" s="274" t="s">
        <v>2665</v>
      </c>
      <c r="U379" s="274" t="s">
        <v>1967</v>
      </c>
      <c r="Z379" s="274" t="s">
        <v>2666</v>
      </c>
      <c r="AA379" s="274" t="s">
        <v>2666</v>
      </c>
      <c r="AB379" s="274" t="s">
        <v>2666</v>
      </c>
      <c r="AE379" s="279">
        <v>37846</v>
      </c>
      <c r="AF379" s="275">
        <v>80</v>
      </c>
      <c r="AG379" s="275">
        <v>0</v>
      </c>
      <c r="AI379" s="274" t="s">
        <v>2716</v>
      </c>
      <c r="AJ379" s="274" t="s">
        <v>2664</v>
      </c>
      <c r="AK379" s="274" t="s">
        <v>8</v>
      </c>
      <c r="AL379" s="274">
        <v>0</v>
      </c>
      <c r="AM379" s="275">
        <v>0</v>
      </c>
      <c r="AQ379" s="275">
        <v>0</v>
      </c>
      <c r="AR379" s="275">
        <v>0</v>
      </c>
      <c r="AW379" s="277">
        <v>0</v>
      </c>
      <c r="AZ379" s="274" t="s">
        <v>2668</v>
      </c>
      <c r="BA379" s="274" t="s">
        <v>2669</v>
      </c>
      <c r="BD379" s="274" t="s">
        <v>2700</v>
      </c>
      <c r="BE379" s="274" t="s">
        <v>2728</v>
      </c>
      <c r="BF379" s="274" t="s">
        <v>2774</v>
      </c>
      <c r="BG379" s="274" t="s">
        <v>2673</v>
      </c>
      <c r="BL379" s="277">
        <v>0</v>
      </c>
      <c r="BQ379" s="274" t="s">
        <v>2666</v>
      </c>
      <c r="BR379" s="274" t="s">
        <v>2666</v>
      </c>
      <c r="BW379" s="274">
        <v>31924</v>
      </c>
      <c r="BX379" s="274" t="s">
        <v>3646</v>
      </c>
      <c r="CA379" s="274">
        <v>0</v>
      </c>
      <c r="CF379" s="274" t="s">
        <v>2739</v>
      </c>
      <c r="CN379" s="274">
        <v>1</v>
      </c>
      <c r="CT379" s="275">
        <v>0</v>
      </c>
      <c r="CV379" s="275">
        <v>0</v>
      </c>
      <c r="CW379" s="274" t="s">
        <v>2664</v>
      </c>
      <c r="CY379" s="274" t="s">
        <v>2662</v>
      </c>
      <c r="CZ379" s="274">
        <v>676868</v>
      </c>
      <c r="DA379" s="274">
        <v>6203183</v>
      </c>
      <c r="DC379" s="275">
        <v>16</v>
      </c>
      <c r="DG379" s="274">
        <v>0</v>
      </c>
      <c r="DI379" s="274">
        <v>0</v>
      </c>
      <c r="DJ379" s="274" t="s">
        <v>2677</v>
      </c>
      <c r="DK379" s="279">
        <v>37846</v>
      </c>
      <c r="DL379" s="279">
        <v>39577</v>
      </c>
      <c r="DN379" s="274" t="s">
        <v>2029</v>
      </c>
      <c r="DO379" s="274" t="s">
        <v>2678</v>
      </c>
      <c r="DR379" s="278">
        <v>0</v>
      </c>
    </row>
    <row r="380" spans="1:122" x14ac:dyDescent="0.25">
      <c r="A380" s="283">
        <v>22143</v>
      </c>
      <c r="B380" s="274">
        <v>12241</v>
      </c>
      <c r="C380" s="274" t="s">
        <v>1393</v>
      </c>
      <c r="D380" s="279">
        <v>25204</v>
      </c>
      <c r="E380" s="274" t="s">
        <v>2662</v>
      </c>
      <c r="F380" s="274" t="s">
        <v>2663</v>
      </c>
      <c r="G380" s="274">
        <v>50741</v>
      </c>
      <c r="H380" s="274">
        <v>22143</v>
      </c>
      <c r="I380" s="274">
        <v>0</v>
      </c>
      <c r="J380" s="274" t="s">
        <v>2074</v>
      </c>
      <c r="K380" s="275">
        <v>0</v>
      </c>
      <c r="L380" s="274">
        <v>8283</v>
      </c>
      <c r="M380" s="274" t="s">
        <v>1554</v>
      </c>
      <c r="N380" s="275">
        <v>190</v>
      </c>
      <c r="R380" s="274" t="s">
        <v>2664</v>
      </c>
      <c r="T380" s="274" t="s">
        <v>2665</v>
      </c>
      <c r="U380" s="274" t="s">
        <v>1967</v>
      </c>
      <c r="Z380" s="274" t="s">
        <v>2666</v>
      </c>
      <c r="AA380" s="274" t="s">
        <v>2666</v>
      </c>
      <c r="AB380" s="274" t="s">
        <v>2666</v>
      </c>
      <c r="AE380" s="279">
        <v>37846</v>
      </c>
      <c r="AF380" s="275">
        <v>250</v>
      </c>
      <c r="AG380" s="275">
        <v>0</v>
      </c>
      <c r="AI380" s="274" t="s">
        <v>2716</v>
      </c>
      <c r="AJ380" s="274" t="s">
        <v>2717</v>
      </c>
      <c r="AK380" s="274" t="s">
        <v>2718</v>
      </c>
      <c r="AL380" s="274">
        <v>0</v>
      </c>
      <c r="AM380" s="275">
        <v>0</v>
      </c>
      <c r="AO380" s="274" t="s">
        <v>1392</v>
      </c>
      <c r="AQ380" s="275">
        <v>0</v>
      </c>
      <c r="AR380" s="275">
        <v>0</v>
      </c>
      <c r="AW380" s="277">
        <v>0</v>
      </c>
      <c r="AZ380" s="274" t="s">
        <v>2668</v>
      </c>
      <c r="BA380" s="274" t="s">
        <v>2669</v>
      </c>
      <c r="BD380" s="274" t="s">
        <v>2670</v>
      </c>
      <c r="BE380" s="274" t="s">
        <v>2992</v>
      </c>
      <c r="BF380" s="274" t="s">
        <v>2763</v>
      </c>
      <c r="BG380" s="274" t="s">
        <v>2694</v>
      </c>
      <c r="BL380" s="277">
        <v>0</v>
      </c>
      <c r="BQ380" s="274" t="s">
        <v>2666</v>
      </c>
      <c r="BR380" s="274" t="s">
        <v>2666</v>
      </c>
      <c r="BW380" s="274">
        <v>7968</v>
      </c>
      <c r="BX380" s="274" t="s">
        <v>3647</v>
      </c>
      <c r="CA380" s="274">
        <v>0</v>
      </c>
      <c r="CF380" s="274" t="s">
        <v>2749</v>
      </c>
      <c r="CN380" s="274">
        <v>1</v>
      </c>
      <c r="CS380" s="274" t="s">
        <v>3648</v>
      </c>
      <c r="CT380" s="275">
        <v>0</v>
      </c>
      <c r="CV380" s="275">
        <v>0</v>
      </c>
      <c r="CW380" s="274" t="s">
        <v>2664</v>
      </c>
      <c r="CY380" s="274" t="s">
        <v>2662</v>
      </c>
      <c r="CZ380" s="274">
        <v>659198</v>
      </c>
      <c r="DA380" s="274">
        <v>6195775</v>
      </c>
      <c r="DC380" s="275">
        <v>0</v>
      </c>
      <c r="DG380" s="274">
        <v>0</v>
      </c>
      <c r="DI380" s="274">
        <v>0</v>
      </c>
      <c r="DJ380" s="274" t="s">
        <v>2664</v>
      </c>
      <c r="DK380" s="279">
        <v>37846</v>
      </c>
      <c r="DL380" s="279">
        <v>39577</v>
      </c>
      <c r="DN380" s="274" t="s">
        <v>2029</v>
      </c>
      <c r="DO380" s="274" t="s">
        <v>2678</v>
      </c>
      <c r="DR380" s="278">
        <v>0</v>
      </c>
    </row>
    <row r="381" spans="1:122" x14ac:dyDescent="0.25">
      <c r="A381" s="283">
        <v>39093</v>
      </c>
      <c r="B381" s="274">
        <v>12255</v>
      </c>
      <c r="C381" s="274" t="s">
        <v>1393</v>
      </c>
      <c r="D381" s="279">
        <v>28491</v>
      </c>
      <c r="E381" s="274" t="s">
        <v>2662</v>
      </c>
      <c r="F381" s="274" t="s">
        <v>2663</v>
      </c>
      <c r="G381" s="274">
        <v>50695</v>
      </c>
      <c r="H381" s="274">
        <v>39093</v>
      </c>
      <c r="I381" s="274">
        <v>0</v>
      </c>
      <c r="J381" s="274" t="s">
        <v>2074</v>
      </c>
      <c r="K381" s="275">
        <v>0</v>
      </c>
      <c r="L381" s="274">
        <v>8246</v>
      </c>
      <c r="M381" s="274" t="s">
        <v>1616</v>
      </c>
      <c r="N381" s="275">
        <v>0</v>
      </c>
      <c r="R381" s="274" t="s">
        <v>2664</v>
      </c>
      <c r="T381" s="274" t="s">
        <v>2664</v>
      </c>
      <c r="U381" s="274" t="s">
        <v>2715</v>
      </c>
      <c r="Z381" s="274" t="s">
        <v>2666</v>
      </c>
      <c r="AA381" s="274" t="s">
        <v>2666</v>
      </c>
      <c r="AB381" s="274" t="s">
        <v>2666</v>
      </c>
      <c r="AE381" s="279">
        <v>37846</v>
      </c>
      <c r="AF381" s="275">
        <v>215</v>
      </c>
      <c r="AG381" s="275">
        <v>0</v>
      </c>
      <c r="AI381" s="274" t="s">
        <v>2716</v>
      </c>
      <c r="AJ381" s="274" t="s">
        <v>2717</v>
      </c>
      <c r="AK381" s="274" t="s">
        <v>2718</v>
      </c>
      <c r="AL381" s="274">
        <v>0</v>
      </c>
      <c r="AM381" s="275">
        <v>0</v>
      </c>
      <c r="AQ381" s="275">
        <v>0</v>
      </c>
      <c r="AR381" s="275">
        <v>0</v>
      </c>
      <c r="AW381" s="277">
        <v>0</v>
      </c>
      <c r="AZ381" s="274" t="s">
        <v>2668</v>
      </c>
      <c r="BA381" s="274" t="s">
        <v>2669</v>
      </c>
      <c r="BD381" s="274" t="s">
        <v>2728</v>
      </c>
      <c r="BE381" s="274" t="s">
        <v>2719</v>
      </c>
      <c r="BF381" s="274" t="s">
        <v>2672</v>
      </c>
      <c r="BG381" s="274" t="s">
        <v>2694</v>
      </c>
      <c r="BL381" s="277">
        <v>0</v>
      </c>
      <c r="BQ381" s="274" t="s">
        <v>2666</v>
      </c>
      <c r="BR381" s="274" t="s">
        <v>2666</v>
      </c>
      <c r="BW381" s="274">
        <v>3077</v>
      </c>
      <c r="BX381" s="274" t="s">
        <v>3649</v>
      </c>
      <c r="CA381" s="274">
        <v>0</v>
      </c>
      <c r="CN381" s="274">
        <v>1</v>
      </c>
      <c r="CP381" s="274" t="s">
        <v>2836</v>
      </c>
      <c r="CT381" s="275">
        <v>0</v>
      </c>
      <c r="CV381" s="275">
        <v>0</v>
      </c>
      <c r="CW381" s="274" t="s">
        <v>2664</v>
      </c>
      <c r="CY381" s="274" t="s">
        <v>2662</v>
      </c>
      <c r="CZ381" s="274">
        <v>638072</v>
      </c>
      <c r="DA381" s="274">
        <v>6186991</v>
      </c>
      <c r="DC381" s="275">
        <v>0</v>
      </c>
      <c r="DG381" s="274">
        <v>0</v>
      </c>
      <c r="DI381" s="274">
        <v>0</v>
      </c>
      <c r="DJ381" s="274" t="s">
        <v>2664</v>
      </c>
      <c r="DK381" s="279">
        <v>37846</v>
      </c>
      <c r="DL381" s="279">
        <v>39577</v>
      </c>
      <c r="DN381" s="274" t="s">
        <v>2029</v>
      </c>
      <c r="DO381" s="274" t="s">
        <v>2678</v>
      </c>
      <c r="DP381" s="274" t="s">
        <v>2679</v>
      </c>
      <c r="DQ381" s="274" t="s">
        <v>2680</v>
      </c>
      <c r="DR381" s="278">
        <v>5</v>
      </c>
    </row>
    <row r="382" spans="1:122" x14ac:dyDescent="0.25">
      <c r="A382" s="283">
        <v>11940</v>
      </c>
      <c r="B382" s="274">
        <v>12259</v>
      </c>
      <c r="C382" s="274" t="s">
        <v>1409</v>
      </c>
      <c r="D382" s="279">
        <v>18264</v>
      </c>
      <c r="E382" s="274" t="s">
        <v>2662</v>
      </c>
      <c r="F382" s="274" t="s">
        <v>2663</v>
      </c>
      <c r="G382" s="274">
        <v>50702</v>
      </c>
      <c r="H382" s="274">
        <v>11940</v>
      </c>
      <c r="I382" s="274">
        <v>0</v>
      </c>
      <c r="J382" s="274" t="s">
        <v>2074</v>
      </c>
      <c r="K382" s="275">
        <v>0</v>
      </c>
      <c r="L382" s="274">
        <v>8254</v>
      </c>
      <c r="M382" s="274" t="s">
        <v>1476</v>
      </c>
      <c r="N382" s="275">
        <v>0</v>
      </c>
      <c r="R382" s="274" t="s">
        <v>2664</v>
      </c>
      <c r="T382" s="274" t="s">
        <v>2762</v>
      </c>
      <c r="U382" s="274" t="s">
        <v>1409</v>
      </c>
      <c r="Z382" s="274" t="s">
        <v>2666</v>
      </c>
      <c r="AA382" s="274" t="s">
        <v>2666</v>
      </c>
      <c r="AB382" s="274" t="s">
        <v>2666</v>
      </c>
      <c r="AE382" s="279">
        <v>37846</v>
      </c>
      <c r="AF382" s="275">
        <v>40</v>
      </c>
      <c r="AG382" s="275">
        <v>0</v>
      </c>
      <c r="AI382" s="274" t="s">
        <v>2716</v>
      </c>
      <c r="AJ382" s="274" t="s">
        <v>2664</v>
      </c>
      <c r="AK382" s="274" t="s">
        <v>8</v>
      </c>
      <c r="AL382" s="274">
        <v>0</v>
      </c>
      <c r="AM382" s="275">
        <v>0</v>
      </c>
      <c r="AQ382" s="275">
        <v>0</v>
      </c>
      <c r="AR382" s="275">
        <v>0</v>
      </c>
      <c r="AW382" s="277">
        <v>0</v>
      </c>
      <c r="AZ382" s="274" t="s">
        <v>2668</v>
      </c>
      <c r="BA382" s="274" t="s">
        <v>2669</v>
      </c>
      <c r="BD382" s="274" t="s">
        <v>2692</v>
      </c>
      <c r="BE382" s="274" t="s">
        <v>2932</v>
      </c>
      <c r="BF382" s="274" t="s">
        <v>2763</v>
      </c>
      <c r="BG382" s="274" t="s">
        <v>2694</v>
      </c>
      <c r="BL382" s="277">
        <v>0</v>
      </c>
      <c r="BQ382" s="274" t="s">
        <v>2666</v>
      </c>
      <c r="BR382" s="274" t="s">
        <v>2666</v>
      </c>
      <c r="BW382" s="274">
        <v>39418</v>
      </c>
      <c r="BX382" s="274" t="s">
        <v>3650</v>
      </c>
      <c r="CA382" s="274">
        <v>0</v>
      </c>
      <c r="CF382" s="274" t="s">
        <v>2739</v>
      </c>
      <c r="CN382" s="274">
        <v>1</v>
      </c>
      <c r="CT382" s="275">
        <v>0</v>
      </c>
      <c r="CV382" s="275">
        <v>0</v>
      </c>
      <c r="CW382" s="274" t="s">
        <v>2664</v>
      </c>
      <c r="CY382" s="274" t="s">
        <v>2662</v>
      </c>
      <c r="CZ382" s="274">
        <v>644571</v>
      </c>
      <c r="DA382" s="274">
        <v>6187640</v>
      </c>
      <c r="DC382" s="275">
        <v>0</v>
      </c>
      <c r="DG382" s="274">
        <v>0</v>
      </c>
      <c r="DI382" s="274">
        <v>0</v>
      </c>
      <c r="DJ382" s="274" t="s">
        <v>2762</v>
      </c>
      <c r="DK382" s="279">
        <v>37846</v>
      </c>
      <c r="DL382" s="279">
        <v>39577</v>
      </c>
      <c r="DN382" s="274" t="s">
        <v>2029</v>
      </c>
      <c r="DO382" s="274" t="s">
        <v>2678</v>
      </c>
      <c r="DR382" s="278">
        <v>0</v>
      </c>
    </row>
    <row r="383" spans="1:122" x14ac:dyDescent="0.25">
      <c r="A383" s="283">
        <v>39090</v>
      </c>
      <c r="B383" s="274">
        <v>12261</v>
      </c>
      <c r="C383" s="274" t="s">
        <v>1393</v>
      </c>
      <c r="D383" s="279">
        <v>28491</v>
      </c>
      <c r="E383" s="274" t="s">
        <v>2662</v>
      </c>
      <c r="F383" s="274" t="s">
        <v>2663</v>
      </c>
      <c r="G383" s="274">
        <v>50705</v>
      </c>
      <c r="H383" s="274">
        <v>39090</v>
      </c>
      <c r="I383" s="274">
        <v>0</v>
      </c>
      <c r="J383" s="274" t="s">
        <v>1966</v>
      </c>
      <c r="K383" s="275">
        <v>0</v>
      </c>
      <c r="L383" s="274">
        <v>8257</v>
      </c>
      <c r="M383" s="274" t="s">
        <v>1548</v>
      </c>
      <c r="N383" s="275">
        <v>140</v>
      </c>
      <c r="R383" s="274" t="s">
        <v>2664</v>
      </c>
      <c r="T383" s="274" t="s">
        <v>2664</v>
      </c>
      <c r="U383" s="274" t="s">
        <v>2715</v>
      </c>
      <c r="Z383" s="274" t="s">
        <v>2666</v>
      </c>
      <c r="AA383" s="274" t="s">
        <v>2666</v>
      </c>
      <c r="AB383" s="274" t="s">
        <v>2666</v>
      </c>
      <c r="AE383" s="279">
        <v>37846</v>
      </c>
      <c r="AF383" s="275">
        <v>195</v>
      </c>
      <c r="AG383" s="275">
        <v>0</v>
      </c>
      <c r="AI383" s="274" t="s">
        <v>2716</v>
      </c>
      <c r="AJ383" s="274" t="s">
        <v>2717</v>
      </c>
      <c r="AK383" s="274" t="s">
        <v>2718</v>
      </c>
      <c r="AL383" s="274">
        <v>0</v>
      </c>
      <c r="AM383" s="275">
        <v>0</v>
      </c>
      <c r="AO383" s="274" t="s">
        <v>1613</v>
      </c>
      <c r="AQ383" s="275">
        <v>0</v>
      </c>
      <c r="AR383" s="275">
        <v>0</v>
      </c>
      <c r="AW383" s="277">
        <v>0</v>
      </c>
      <c r="AZ383" s="274" t="s">
        <v>2668</v>
      </c>
      <c r="BA383" s="274" t="s">
        <v>2669</v>
      </c>
      <c r="BD383" s="274" t="s">
        <v>2692</v>
      </c>
      <c r="BE383" s="274" t="s">
        <v>2992</v>
      </c>
      <c r="BF383" s="274" t="s">
        <v>2763</v>
      </c>
      <c r="BG383" s="274" t="s">
        <v>2694</v>
      </c>
      <c r="BL383" s="277">
        <v>0</v>
      </c>
      <c r="BQ383" s="274" t="s">
        <v>2666</v>
      </c>
      <c r="BR383" s="274" t="s">
        <v>2666</v>
      </c>
      <c r="BW383" s="274">
        <v>49421</v>
      </c>
      <c r="BX383" s="274" t="s">
        <v>3651</v>
      </c>
      <c r="CA383" s="274">
        <v>0</v>
      </c>
      <c r="CN383" s="274">
        <v>1</v>
      </c>
      <c r="CP383" s="274" t="s">
        <v>2836</v>
      </c>
      <c r="CT383" s="275">
        <v>0</v>
      </c>
      <c r="CV383" s="275">
        <v>0</v>
      </c>
      <c r="CW383" s="274" t="s">
        <v>2664</v>
      </c>
      <c r="CY383" s="274" t="s">
        <v>2662</v>
      </c>
      <c r="CZ383" s="274">
        <v>638315</v>
      </c>
      <c r="DA383" s="274">
        <v>6193776</v>
      </c>
      <c r="DC383" s="275">
        <v>0</v>
      </c>
      <c r="DG383" s="274">
        <v>0</v>
      </c>
      <c r="DI383" s="274">
        <v>0</v>
      </c>
      <c r="DJ383" s="274" t="s">
        <v>2664</v>
      </c>
      <c r="DK383" s="279">
        <v>37846</v>
      </c>
      <c r="DL383" s="279">
        <v>39577</v>
      </c>
      <c r="DN383" s="274" t="s">
        <v>2029</v>
      </c>
      <c r="DO383" s="274" t="s">
        <v>2678</v>
      </c>
      <c r="DP383" s="274" t="s">
        <v>2679</v>
      </c>
      <c r="DQ383" s="274" t="s">
        <v>2680</v>
      </c>
      <c r="DR383" s="278">
        <v>10</v>
      </c>
    </row>
    <row r="384" spans="1:122" x14ac:dyDescent="0.25">
      <c r="A384" s="283">
        <v>11915</v>
      </c>
      <c r="B384" s="274">
        <v>12265</v>
      </c>
      <c r="C384" s="274" t="s">
        <v>1395</v>
      </c>
      <c r="D384" s="279">
        <v>18264</v>
      </c>
      <c r="E384" s="274" t="s">
        <v>2662</v>
      </c>
      <c r="F384" s="274" t="s">
        <v>2663</v>
      </c>
      <c r="G384" s="274">
        <v>50711</v>
      </c>
      <c r="H384" s="274">
        <v>11915</v>
      </c>
      <c r="I384" s="274">
        <v>0</v>
      </c>
      <c r="J384" s="274" t="s">
        <v>2074</v>
      </c>
      <c r="K384" s="275">
        <v>0</v>
      </c>
      <c r="L384" s="274">
        <v>8262</v>
      </c>
      <c r="M384" s="274" t="s">
        <v>3652</v>
      </c>
      <c r="N384" s="275">
        <v>8</v>
      </c>
      <c r="R384" s="274" t="s">
        <v>2664</v>
      </c>
      <c r="T384" s="274" t="s">
        <v>2757</v>
      </c>
      <c r="U384" s="274" t="s">
        <v>1973</v>
      </c>
      <c r="Z384" s="274" t="s">
        <v>2666</v>
      </c>
      <c r="AA384" s="274" t="s">
        <v>2666</v>
      </c>
      <c r="AB384" s="274" t="s">
        <v>2666</v>
      </c>
      <c r="AE384" s="279">
        <v>37846</v>
      </c>
      <c r="AF384" s="275">
        <v>8</v>
      </c>
      <c r="AG384" s="275">
        <v>0</v>
      </c>
      <c r="AI384" s="274" t="s">
        <v>2716</v>
      </c>
      <c r="AJ384" s="274" t="s">
        <v>2664</v>
      </c>
      <c r="AK384" s="274" t="s">
        <v>8</v>
      </c>
      <c r="AL384" s="274">
        <v>0</v>
      </c>
      <c r="AM384" s="275">
        <v>0</v>
      </c>
      <c r="AQ384" s="275">
        <v>0</v>
      </c>
      <c r="AR384" s="275">
        <v>0</v>
      </c>
      <c r="AW384" s="277">
        <v>0</v>
      </c>
      <c r="AZ384" s="274" t="s">
        <v>2668</v>
      </c>
      <c r="BA384" s="274" t="s">
        <v>2669</v>
      </c>
      <c r="BD384" s="274" t="s">
        <v>2692</v>
      </c>
      <c r="BE384" s="274" t="s">
        <v>2719</v>
      </c>
      <c r="BF384" s="274" t="s">
        <v>2763</v>
      </c>
      <c r="BG384" s="274" t="s">
        <v>2694</v>
      </c>
      <c r="BL384" s="277">
        <v>0</v>
      </c>
      <c r="BQ384" s="274" t="s">
        <v>2666</v>
      </c>
      <c r="BR384" s="274" t="s">
        <v>2666</v>
      </c>
      <c r="BW384" s="274">
        <v>16382</v>
      </c>
      <c r="BX384" s="274" t="s">
        <v>3653</v>
      </c>
      <c r="CA384" s="274">
        <v>0</v>
      </c>
      <c r="CF384" s="274" t="s">
        <v>2722</v>
      </c>
      <c r="CN384" s="274">
        <v>1</v>
      </c>
      <c r="CT384" s="275">
        <v>0</v>
      </c>
      <c r="CV384" s="275">
        <v>0</v>
      </c>
      <c r="CW384" s="274" t="s">
        <v>2664</v>
      </c>
      <c r="CY384" s="274" t="s">
        <v>2662</v>
      </c>
      <c r="CZ384" s="274">
        <v>645290</v>
      </c>
      <c r="DA384" s="274">
        <v>6195586</v>
      </c>
      <c r="DC384" s="275">
        <v>0</v>
      </c>
      <c r="DG384" s="274">
        <v>0</v>
      </c>
      <c r="DI384" s="274">
        <v>0</v>
      </c>
      <c r="DJ384" s="274" t="s">
        <v>2677</v>
      </c>
      <c r="DK384" s="279">
        <v>37846</v>
      </c>
      <c r="DL384" s="279">
        <v>39577</v>
      </c>
      <c r="DN384" s="274" t="s">
        <v>2029</v>
      </c>
      <c r="DO384" s="274" t="s">
        <v>2678</v>
      </c>
      <c r="DR384" s="278">
        <v>0</v>
      </c>
    </row>
    <row r="385" spans="1:122" x14ac:dyDescent="0.25">
      <c r="A385" s="283">
        <v>2554</v>
      </c>
      <c r="B385" s="274">
        <v>12380</v>
      </c>
      <c r="C385" s="274" t="s">
        <v>1393</v>
      </c>
      <c r="D385" s="279">
        <v>16438</v>
      </c>
      <c r="E385" s="274" t="s">
        <v>2662</v>
      </c>
      <c r="F385" s="274" t="s">
        <v>2663</v>
      </c>
      <c r="G385" s="274">
        <v>50721</v>
      </c>
      <c r="H385" s="274">
        <v>2554</v>
      </c>
      <c r="I385" s="274">
        <v>0</v>
      </c>
      <c r="J385" s="274" t="s">
        <v>2074</v>
      </c>
      <c r="K385" s="275">
        <v>0</v>
      </c>
      <c r="L385" s="274">
        <v>8268</v>
      </c>
      <c r="M385" s="274" t="s">
        <v>1433</v>
      </c>
      <c r="N385" s="275">
        <v>0</v>
      </c>
      <c r="R385" s="274" t="s">
        <v>2664</v>
      </c>
      <c r="T385" s="274" t="s">
        <v>2762</v>
      </c>
      <c r="U385" s="274" t="s">
        <v>1409</v>
      </c>
      <c r="Z385" s="274" t="s">
        <v>2666</v>
      </c>
      <c r="AA385" s="274" t="s">
        <v>2666</v>
      </c>
      <c r="AB385" s="274" t="s">
        <v>2666</v>
      </c>
      <c r="AE385" s="279">
        <v>37846</v>
      </c>
      <c r="AF385" s="275">
        <v>18</v>
      </c>
      <c r="AG385" s="275">
        <v>0</v>
      </c>
      <c r="AI385" s="274" t="s">
        <v>2716</v>
      </c>
      <c r="AJ385" s="274" t="s">
        <v>2746</v>
      </c>
      <c r="AK385" s="274" t="s">
        <v>2747</v>
      </c>
      <c r="AL385" s="274">
        <v>0</v>
      </c>
      <c r="AM385" s="275">
        <v>0</v>
      </c>
      <c r="AQ385" s="275">
        <v>0</v>
      </c>
      <c r="AR385" s="275">
        <v>0</v>
      </c>
      <c r="AW385" s="277">
        <v>0</v>
      </c>
      <c r="AZ385" s="274" t="s">
        <v>2668</v>
      </c>
      <c r="BA385" s="274" t="s">
        <v>2669</v>
      </c>
      <c r="BD385" s="274" t="s">
        <v>2781</v>
      </c>
      <c r="BE385" s="274" t="s">
        <v>2834</v>
      </c>
      <c r="BF385" s="274" t="s">
        <v>2763</v>
      </c>
      <c r="BG385" s="274" t="s">
        <v>2694</v>
      </c>
      <c r="BL385" s="277">
        <v>0</v>
      </c>
      <c r="BQ385" s="274" t="s">
        <v>2666</v>
      </c>
      <c r="BR385" s="274" t="s">
        <v>2666</v>
      </c>
      <c r="BW385" s="274">
        <v>9230</v>
      </c>
      <c r="BX385" s="274" t="s">
        <v>3654</v>
      </c>
      <c r="CA385" s="274">
        <v>0</v>
      </c>
      <c r="CF385" s="274" t="s">
        <v>2739</v>
      </c>
      <c r="CN385" s="274">
        <v>2</v>
      </c>
      <c r="CT385" s="275">
        <v>0</v>
      </c>
      <c r="CV385" s="275">
        <v>0</v>
      </c>
      <c r="CW385" s="274" t="s">
        <v>2664</v>
      </c>
      <c r="CY385" s="274" t="s">
        <v>2662</v>
      </c>
      <c r="CZ385" s="274">
        <v>655767</v>
      </c>
      <c r="DA385" s="274">
        <v>6187840</v>
      </c>
      <c r="DC385" s="275">
        <v>13</v>
      </c>
      <c r="DG385" s="274">
        <v>0</v>
      </c>
      <c r="DI385" s="274">
        <v>0</v>
      </c>
      <c r="DJ385" s="274" t="s">
        <v>2664</v>
      </c>
      <c r="DK385" s="279">
        <v>37846</v>
      </c>
      <c r="DL385" s="279">
        <v>39577</v>
      </c>
      <c r="DN385" s="274" t="s">
        <v>2029</v>
      </c>
      <c r="DO385" s="274" t="s">
        <v>2678</v>
      </c>
      <c r="DR385" s="278">
        <v>0</v>
      </c>
    </row>
    <row r="386" spans="1:122" x14ac:dyDescent="0.25">
      <c r="A386" s="283">
        <v>52953</v>
      </c>
      <c r="B386" s="274">
        <v>12393</v>
      </c>
      <c r="C386" s="274" t="s">
        <v>1395</v>
      </c>
      <c r="D386" s="279">
        <v>30615</v>
      </c>
      <c r="E386" s="274" t="s">
        <v>2662</v>
      </c>
      <c r="F386" s="274" t="s">
        <v>2663</v>
      </c>
      <c r="G386" s="274">
        <v>50674</v>
      </c>
      <c r="H386" s="274">
        <v>52953</v>
      </c>
      <c r="I386" s="274">
        <v>0</v>
      </c>
      <c r="J386" s="274" t="s">
        <v>2074</v>
      </c>
      <c r="K386" s="275">
        <v>0</v>
      </c>
      <c r="L386" s="274">
        <v>8230</v>
      </c>
      <c r="M386" s="274" t="s">
        <v>1462</v>
      </c>
      <c r="N386" s="275">
        <v>0</v>
      </c>
      <c r="R386" s="274" t="s">
        <v>2664</v>
      </c>
      <c r="T386" s="274" t="s">
        <v>2665</v>
      </c>
      <c r="U386" s="274" t="s">
        <v>1967</v>
      </c>
      <c r="Z386" s="274" t="s">
        <v>2666</v>
      </c>
      <c r="AA386" s="274" t="s">
        <v>2666</v>
      </c>
      <c r="AB386" s="274" t="s">
        <v>2666</v>
      </c>
      <c r="AE386" s="279">
        <v>37846</v>
      </c>
      <c r="AF386" s="275">
        <v>60</v>
      </c>
      <c r="AG386" s="275">
        <v>0</v>
      </c>
      <c r="AI386" s="274" t="s">
        <v>2716</v>
      </c>
      <c r="AJ386" s="274" t="s">
        <v>2690</v>
      </c>
      <c r="AK386" s="274" t="s">
        <v>2691</v>
      </c>
      <c r="AL386" s="274">
        <v>0</v>
      </c>
      <c r="AM386" s="275">
        <v>0</v>
      </c>
      <c r="AQ386" s="275">
        <v>0</v>
      </c>
      <c r="AR386" s="275">
        <v>0</v>
      </c>
      <c r="AW386" s="277">
        <v>0</v>
      </c>
      <c r="AZ386" s="274" t="s">
        <v>2668</v>
      </c>
      <c r="BA386" s="274" t="s">
        <v>2669</v>
      </c>
      <c r="BD386" s="274" t="s">
        <v>2728</v>
      </c>
      <c r="BE386" s="274" t="s">
        <v>2789</v>
      </c>
      <c r="BF386" s="274" t="s">
        <v>2763</v>
      </c>
      <c r="BG386" s="274" t="s">
        <v>2703</v>
      </c>
      <c r="BL386" s="277">
        <v>0</v>
      </c>
      <c r="BQ386" s="274" t="s">
        <v>2666</v>
      </c>
      <c r="BR386" s="274" t="s">
        <v>2666</v>
      </c>
      <c r="BW386" s="274">
        <v>10568</v>
      </c>
      <c r="BX386" s="274" t="s">
        <v>3655</v>
      </c>
      <c r="CA386" s="274">
        <v>0</v>
      </c>
      <c r="CF386" s="274" t="s">
        <v>2749</v>
      </c>
      <c r="CN386" s="274">
        <v>2</v>
      </c>
      <c r="CP386" s="274" t="s">
        <v>2713</v>
      </c>
      <c r="CT386" s="275">
        <v>0</v>
      </c>
      <c r="CV386" s="275">
        <v>0</v>
      </c>
      <c r="CW386" s="274" t="s">
        <v>2664</v>
      </c>
      <c r="CY386" s="274" t="s">
        <v>2662</v>
      </c>
      <c r="CZ386" s="274">
        <v>633186</v>
      </c>
      <c r="DA386" s="274">
        <v>6189724</v>
      </c>
      <c r="DC386" s="275">
        <v>30</v>
      </c>
      <c r="DG386" s="274">
        <v>0</v>
      </c>
      <c r="DI386" s="274">
        <v>0</v>
      </c>
      <c r="DJ386" s="274" t="s">
        <v>2677</v>
      </c>
      <c r="DK386" s="279">
        <v>37846</v>
      </c>
      <c r="DL386" s="279">
        <v>39577</v>
      </c>
      <c r="DN386" s="274" t="s">
        <v>2029</v>
      </c>
      <c r="DO386" s="274" t="s">
        <v>2678</v>
      </c>
      <c r="DP386" s="274" t="s">
        <v>2679</v>
      </c>
      <c r="DQ386" s="274" t="s">
        <v>2680</v>
      </c>
      <c r="DR386" s="278">
        <v>5</v>
      </c>
    </row>
    <row r="387" spans="1:122" x14ac:dyDescent="0.25">
      <c r="A387" s="283">
        <v>36485</v>
      </c>
      <c r="B387" s="274">
        <v>12398</v>
      </c>
      <c r="C387" s="274" t="s">
        <v>1393</v>
      </c>
      <c r="D387" s="279">
        <v>28126</v>
      </c>
      <c r="E387" s="274" t="s">
        <v>2662</v>
      </c>
      <c r="F387" s="274" t="s">
        <v>2663</v>
      </c>
      <c r="G387" s="274">
        <v>50680</v>
      </c>
      <c r="H387" s="274">
        <v>36485</v>
      </c>
      <c r="I387" s="274">
        <v>0</v>
      </c>
      <c r="J387" s="274" t="s">
        <v>1966</v>
      </c>
      <c r="K387" s="275">
        <v>0</v>
      </c>
      <c r="L387" s="274">
        <v>8235</v>
      </c>
      <c r="M387" s="274" t="s">
        <v>1452</v>
      </c>
      <c r="N387" s="275">
        <v>95</v>
      </c>
      <c r="R387" s="274" t="s">
        <v>2664</v>
      </c>
      <c r="T387" s="274" t="s">
        <v>2665</v>
      </c>
      <c r="U387" s="274" t="s">
        <v>1967</v>
      </c>
      <c r="Z387" s="274" t="s">
        <v>2666</v>
      </c>
      <c r="AA387" s="274" t="s">
        <v>2666</v>
      </c>
      <c r="AB387" s="274" t="s">
        <v>2666</v>
      </c>
      <c r="AE387" s="279">
        <v>37846</v>
      </c>
      <c r="AF387" s="275">
        <v>150</v>
      </c>
      <c r="AG387" s="275">
        <v>0</v>
      </c>
      <c r="AI387" s="274" t="s">
        <v>2724</v>
      </c>
      <c r="AJ387" s="274" t="s">
        <v>2717</v>
      </c>
      <c r="AK387" s="274" t="s">
        <v>2718</v>
      </c>
      <c r="AL387" s="274">
        <v>0</v>
      </c>
      <c r="AM387" s="275">
        <v>0</v>
      </c>
      <c r="AQ387" s="275">
        <v>0</v>
      </c>
      <c r="AR387" s="275">
        <v>0</v>
      </c>
      <c r="AW387" s="277">
        <v>0</v>
      </c>
      <c r="AZ387" s="274" t="s">
        <v>2668</v>
      </c>
      <c r="BA387" s="274" t="s">
        <v>2669</v>
      </c>
      <c r="BD387" s="274" t="s">
        <v>2728</v>
      </c>
      <c r="BE387" s="274" t="s">
        <v>2782</v>
      </c>
      <c r="BF387" s="274" t="s">
        <v>2763</v>
      </c>
      <c r="BG387" s="274" t="s">
        <v>2694</v>
      </c>
      <c r="BL387" s="277">
        <v>0</v>
      </c>
      <c r="BQ387" s="274" t="s">
        <v>2666</v>
      </c>
      <c r="BR387" s="274" t="s">
        <v>2666</v>
      </c>
      <c r="BW387" s="274">
        <v>5239</v>
      </c>
      <c r="BX387" s="274" t="s">
        <v>3656</v>
      </c>
      <c r="CA387" s="274">
        <v>0</v>
      </c>
      <c r="CF387" s="274" t="s">
        <v>2749</v>
      </c>
      <c r="CN387" s="274">
        <v>2</v>
      </c>
      <c r="CP387" s="274" t="s">
        <v>2836</v>
      </c>
      <c r="CT387" s="275">
        <v>0</v>
      </c>
      <c r="CV387" s="275">
        <v>0</v>
      </c>
      <c r="CW387" s="274" t="s">
        <v>2664</v>
      </c>
      <c r="CY387" s="274" t="s">
        <v>2662</v>
      </c>
      <c r="CZ387" s="274">
        <v>636579</v>
      </c>
      <c r="DA387" s="274">
        <v>6190288</v>
      </c>
      <c r="DC387" s="275">
        <v>0</v>
      </c>
      <c r="DG387" s="274">
        <v>0</v>
      </c>
      <c r="DI387" s="274">
        <v>0</v>
      </c>
      <c r="DJ387" s="274" t="s">
        <v>2664</v>
      </c>
      <c r="DK387" s="279">
        <v>37846</v>
      </c>
      <c r="DL387" s="279">
        <v>39577</v>
      </c>
      <c r="DN387" s="274" t="s">
        <v>2029</v>
      </c>
      <c r="DO387" s="274" t="s">
        <v>2678</v>
      </c>
      <c r="DR387" s="278">
        <v>0</v>
      </c>
    </row>
    <row r="388" spans="1:122" x14ac:dyDescent="0.25">
      <c r="A388" s="283">
        <v>53418</v>
      </c>
      <c r="B388" s="274">
        <v>12402</v>
      </c>
      <c r="C388" s="274" t="s">
        <v>1395</v>
      </c>
      <c r="D388" s="279">
        <v>30773</v>
      </c>
      <c r="E388" s="274" t="s">
        <v>3003</v>
      </c>
      <c r="F388" s="274" t="s">
        <v>2663</v>
      </c>
      <c r="G388" s="274">
        <v>50684</v>
      </c>
      <c r="H388" s="274">
        <v>53418</v>
      </c>
      <c r="I388" s="274">
        <v>0</v>
      </c>
      <c r="J388" s="274" t="s">
        <v>2074</v>
      </c>
      <c r="K388" s="275">
        <v>0</v>
      </c>
      <c r="L388" s="274">
        <v>8236</v>
      </c>
      <c r="M388" s="274" t="s">
        <v>1451</v>
      </c>
      <c r="N388" s="275">
        <v>0</v>
      </c>
      <c r="P388" s="274" t="s">
        <v>1969</v>
      </c>
      <c r="R388" s="274" t="s">
        <v>2664</v>
      </c>
      <c r="T388" s="274" t="s">
        <v>2665</v>
      </c>
      <c r="U388" s="274" t="s">
        <v>1967</v>
      </c>
      <c r="Z388" s="274" t="s">
        <v>2666</v>
      </c>
      <c r="AA388" s="274" t="s">
        <v>2666</v>
      </c>
      <c r="AB388" s="274" t="s">
        <v>2666</v>
      </c>
      <c r="AE388" s="279">
        <v>37846</v>
      </c>
      <c r="AF388" s="275">
        <v>105</v>
      </c>
      <c r="AG388" s="275">
        <v>0</v>
      </c>
      <c r="AI388" s="274" t="s">
        <v>2667</v>
      </c>
      <c r="AJ388" s="274" t="s">
        <v>2690</v>
      </c>
      <c r="AK388" s="274" t="s">
        <v>2691</v>
      </c>
      <c r="AL388" s="274">
        <v>0</v>
      </c>
      <c r="AM388" s="275">
        <v>0</v>
      </c>
      <c r="AQ388" s="275">
        <v>0</v>
      </c>
      <c r="AR388" s="275">
        <v>0</v>
      </c>
      <c r="AW388" s="277">
        <v>0</v>
      </c>
      <c r="AZ388" s="274" t="s">
        <v>2668</v>
      </c>
      <c r="BA388" s="274" t="s">
        <v>2669</v>
      </c>
      <c r="BD388" s="274" t="s">
        <v>2725</v>
      </c>
      <c r="BE388" s="274" t="s">
        <v>2684</v>
      </c>
      <c r="BF388" s="274" t="s">
        <v>2763</v>
      </c>
      <c r="BG388" s="274" t="s">
        <v>2703</v>
      </c>
      <c r="BL388" s="277">
        <v>0</v>
      </c>
      <c r="BQ388" s="274" t="s">
        <v>2666</v>
      </c>
      <c r="BR388" s="274" t="s">
        <v>2666</v>
      </c>
      <c r="BW388" s="274">
        <v>54906</v>
      </c>
      <c r="BX388" s="274" t="s">
        <v>3657</v>
      </c>
      <c r="CA388" s="274">
        <v>0</v>
      </c>
      <c r="CN388" s="274">
        <v>2</v>
      </c>
      <c r="CP388" s="274" t="s">
        <v>2713</v>
      </c>
      <c r="CS388" s="274" t="s">
        <v>3338</v>
      </c>
      <c r="CT388" s="275">
        <v>0</v>
      </c>
      <c r="CV388" s="275">
        <v>0</v>
      </c>
      <c r="CW388" s="274" t="s">
        <v>2664</v>
      </c>
      <c r="CY388" s="274" t="s">
        <v>3003</v>
      </c>
      <c r="CZ388" s="274">
        <v>625573</v>
      </c>
      <c r="DA388" s="274">
        <v>6191828</v>
      </c>
      <c r="DC388" s="275">
        <v>20</v>
      </c>
      <c r="DG388" s="274">
        <v>0</v>
      </c>
      <c r="DI388" s="274">
        <v>0</v>
      </c>
      <c r="DJ388" s="274" t="s">
        <v>2677</v>
      </c>
      <c r="DK388" s="279">
        <v>37846</v>
      </c>
      <c r="DL388" s="279">
        <v>39577</v>
      </c>
      <c r="DN388" s="274" t="s">
        <v>2029</v>
      </c>
      <c r="DO388" s="274" t="s">
        <v>2678</v>
      </c>
      <c r="DP388" s="274" t="s">
        <v>2733</v>
      </c>
      <c r="DQ388" s="274" t="s">
        <v>2734</v>
      </c>
      <c r="DR388" s="278">
        <v>5</v>
      </c>
    </row>
    <row r="389" spans="1:122" x14ac:dyDescent="0.25">
      <c r="A389" s="283">
        <v>15949</v>
      </c>
      <c r="B389" s="274">
        <v>12407</v>
      </c>
      <c r="C389" s="274" t="s">
        <v>1393</v>
      </c>
      <c r="D389" s="279">
        <v>21551</v>
      </c>
      <c r="E389" s="274" t="s">
        <v>2662</v>
      </c>
      <c r="F389" s="274" t="s">
        <v>2663</v>
      </c>
      <c r="G389" s="274">
        <v>50629</v>
      </c>
      <c r="H389" s="274">
        <v>15949</v>
      </c>
      <c r="I389" s="274">
        <v>0</v>
      </c>
      <c r="J389" s="274" t="s">
        <v>2074</v>
      </c>
      <c r="K389" s="275">
        <v>0</v>
      </c>
      <c r="L389" s="274">
        <v>8171</v>
      </c>
      <c r="M389" s="274" t="s">
        <v>3658</v>
      </c>
      <c r="N389" s="275">
        <v>0</v>
      </c>
      <c r="R389" s="274" t="s">
        <v>2664</v>
      </c>
      <c r="T389" s="274" t="s">
        <v>2665</v>
      </c>
      <c r="U389" s="274" t="s">
        <v>1967</v>
      </c>
      <c r="Z389" s="274" t="s">
        <v>2666</v>
      </c>
      <c r="AA389" s="274" t="s">
        <v>2666</v>
      </c>
      <c r="AB389" s="274" t="s">
        <v>2666</v>
      </c>
      <c r="AE389" s="279">
        <v>37846</v>
      </c>
      <c r="AF389" s="275">
        <v>90</v>
      </c>
      <c r="AG389" s="275">
        <v>0</v>
      </c>
      <c r="AI389" s="274" t="s">
        <v>2716</v>
      </c>
      <c r="AJ389" s="274" t="s">
        <v>2750</v>
      </c>
      <c r="AK389" s="274" t="s">
        <v>2751</v>
      </c>
      <c r="AL389" s="274">
        <v>0</v>
      </c>
      <c r="AM389" s="275">
        <v>0</v>
      </c>
      <c r="AQ389" s="275">
        <v>0</v>
      </c>
      <c r="AR389" s="275">
        <v>0</v>
      </c>
      <c r="AW389" s="277">
        <v>0</v>
      </c>
      <c r="AZ389" s="274" t="s">
        <v>2668</v>
      </c>
      <c r="BA389" s="274" t="s">
        <v>2669</v>
      </c>
      <c r="BD389" s="274" t="s">
        <v>2781</v>
      </c>
      <c r="BE389" s="274" t="s">
        <v>2807</v>
      </c>
      <c r="BF389" s="274" t="s">
        <v>2672</v>
      </c>
      <c r="BL389" s="277">
        <v>0</v>
      </c>
      <c r="BQ389" s="274" t="s">
        <v>2666</v>
      </c>
      <c r="BR389" s="274" t="s">
        <v>2666</v>
      </c>
      <c r="BW389" s="274">
        <v>56265</v>
      </c>
      <c r="BX389" s="274" t="s">
        <v>3659</v>
      </c>
      <c r="CA389" s="274">
        <v>0</v>
      </c>
      <c r="CF389" s="274" t="s">
        <v>2739</v>
      </c>
      <c r="CN389" s="274">
        <v>1</v>
      </c>
      <c r="CT389" s="275">
        <v>0</v>
      </c>
      <c r="CV389" s="275">
        <v>0</v>
      </c>
      <c r="CW389" s="274" t="s">
        <v>2664</v>
      </c>
      <c r="CY389" s="274" t="s">
        <v>2662</v>
      </c>
      <c r="CZ389" s="274">
        <v>657919</v>
      </c>
      <c r="DA389" s="274">
        <v>6181911</v>
      </c>
      <c r="DC389" s="275">
        <v>18</v>
      </c>
      <c r="DG389" s="274">
        <v>0</v>
      </c>
      <c r="DI389" s="274">
        <v>0</v>
      </c>
      <c r="DJ389" s="274" t="s">
        <v>2664</v>
      </c>
      <c r="DK389" s="279">
        <v>37846</v>
      </c>
      <c r="DL389" s="279">
        <v>39577</v>
      </c>
      <c r="DN389" s="274" t="s">
        <v>2029</v>
      </c>
      <c r="DO389" s="274" t="s">
        <v>2678</v>
      </c>
      <c r="DR389" s="278">
        <v>0</v>
      </c>
    </row>
    <row r="390" spans="1:122" x14ac:dyDescent="0.25">
      <c r="A390" s="283">
        <v>11806</v>
      </c>
      <c r="B390" s="274">
        <v>12523</v>
      </c>
      <c r="C390" s="274" t="s">
        <v>1393</v>
      </c>
      <c r="D390" s="279">
        <v>18264</v>
      </c>
      <c r="E390" s="274" t="s">
        <v>2792</v>
      </c>
      <c r="F390" s="274" t="s">
        <v>2663</v>
      </c>
      <c r="G390" s="274">
        <v>50640</v>
      </c>
      <c r="H390" s="274">
        <v>11806</v>
      </c>
      <c r="I390" s="274">
        <v>0</v>
      </c>
      <c r="J390" s="274" t="s">
        <v>2074</v>
      </c>
      <c r="K390" s="275">
        <v>0</v>
      </c>
      <c r="L390" s="274">
        <v>8188</v>
      </c>
      <c r="M390" s="274" t="s">
        <v>1404</v>
      </c>
      <c r="N390" s="275">
        <v>0</v>
      </c>
      <c r="R390" s="274" t="s">
        <v>2664</v>
      </c>
      <c r="T390" s="274" t="s">
        <v>2665</v>
      </c>
      <c r="U390" s="274" t="s">
        <v>1967</v>
      </c>
      <c r="Z390" s="274" t="s">
        <v>2666</v>
      </c>
      <c r="AA390" s="274" t="s">
        <v>2666</v>
      </c>
      <c r="AB390" s="274" t="s">
        <v>2666</v>
      </c>
      <c r="AE390" s="279">
        <v>37846</v>
      </c>
      <c r="AF390" s="275">
        <v>122</v>
      </c>
      <c r="AG390" s="275">
        <v>0</v>
      </c>
      <c r="AI390" s="274" t="s">
        <v>2716</v>
      </c>
      <c r="AJ390" s="274" t="s">
        <v>2746</v>
      </c>
      <c r="AK390" s="274" t="s">
        <v>2747</v>
      </c>
      <c r="AL390" s="274">
        <v>0</v>
      </c>
      <c r="AM390" s="275">
        <v>0</v>
      </c>
      <c r="AQ390" s="275">
        <v>0</v>
      </c>
      <c r="AR390" s="275">
        <v>0</v>
      </c>
      <c r="AW390" s="277">
        <v>0</v>
      </c>
      <c r="AZ390" s="274" t="s">
        <v>2668</v>
      </c>
      <c r="BA390" s="274" t="s">
        <v>2669</v>
      </c>
      <c r="BG390" s="274" t="s">
        <v>2694</v>
      </c>
      <c r="BL390" s="277">
        <v>0</v>
      </c>
      <c r="BQ390" s="274" t="s">
        <v>2666</v>
      </c>
      <c r="BR390" s="274" t="s">
        <v>2666</v>
      </c>
      <c r="BW390" s="274">
        <v>43349</v>
      </c>
      <c r="BX390" s="274" t="s">
        <v>3660</v>
      </c>
      <c r="CA390" s="274">
        <v>0</v>
      </c>
      <c r="CN390" s="274">
        <v>2</v>
      </c>
      <c r="CS390" s="274" t="s">
        <v>3356</v>
      </c>
      <c r="CT390" s="275">
        <v>0</v>
      </c>
      <c r="CV390" s="275">
        <v>0</v>
      </c>
      <c r="CW390" s="274" t="s">
        <v>2664</v>
      </c>
      <c r="CY390" s="274" t="s">
        <v>2792</v>
      </c>
      <c r="CZ390" s="274">
        <v>673921</v>
      </c>
      <c r="DA390" s="274">
        <v>6182682</v>
      </c>
      <c r="DC390" s="275">
        <v>35</v>
      </c>
      <c r="DG390" s="274">
        <v>0</v>
      </c>
      <c r="DI390" s="274">
        <v>0</v>
      </c>
      <c r="DJ390" s="274" t="s">
        <v>2664</v>
      </c>
      <c r="DK390" s="279">
        <v>37846</v>
      </c>
      <c r="DL390" s="279">
        <v>39577</v>
      </c>
      <c r="DN390" s="274" t="s">
        <v>2029</v>
      </c>
      <c r="DO390" s="274" t="s">
        <v>2678</v>
      </c>
      <c r="DR390" s="278">
        <v>0</v>
      </c>
    </row>
    <row r="391" spans="1:122" x14ac:dyDescent="0.25">
      <c r="A391" s="283">
        <v>11715</v>
      </c>
      <c r="B391" s="274">
        <v>12528</v>
      </c>
      <c r="C391" s="274" t="s">
        <v>1393</v>
      </c>
      <c r="D391" s="279">
        <v>18264</v>
      </c>
      <c r="E391" s="274" t="s">
        <v>2662</v>
      </c>
      <c r="F391" s="274" t="s">
        <v>2663</v>
      </c>
      <c r="G391" s="274">
        <v>50646</v>
      </c>
      <c r="H391" s="274">
        <v>11715</v>
      </c>
      <c r="I391" s="274">
        <v>0</v>
      </c>
      <c r="J391" s="274" t="s">
        <v>2074</v>
      </c>
      <c r="K391" s="275">
        <v>0</v>
      </c>
      <c r="L391" s="274">
        <v>8191</v>
      </c>
      <c r="M391" s="274" t="s">
        <v>1441</v>
      </c>
      <c r="N391" s="275">
        <v>0</v>
      </c>
      <c r="R391" s="274" t="s">
        <v>2664</v>
      </c>
      <c r="T391" s="274" t="s">
        <v>2665</v>
      </c>
      <c r="U391" s="274" t="s">
        <v>1967</v>
      </c>
      <c r="Z391" s="274" t="s">
        <v>2666</v>
      </c>
      <c r="AA391" s="274" t="s">
        <v>2666</v>
      </c>
      <c r="AB391" s="274" t="s">
        <v>2666</v>
      </c>
      <c r="AE391" s="279">
        <v>37846</v>
      </c>
      <c r="AF391" s="275">
        <v>40</v>
      </c>
      <c r="AG391" s="275">
        <v>0</v>
      </c>
      <c r="AI391" s="274" t="s">
        <v>2716</v>
      </c>
      <c r="AJ391" s="274" t="s">
        <v>2664</v>
      </c>
      <c r="AK391" s="274" t="s">
        <v>8</v>
      </c>
      <c r="AL391" s="274">
        <v>0</v>
      </c>
      <c r="AM391" s="275">
        <v>0</v>
      </c>
      <c r="AQ391" s="275">
        <v>0</v>
      </c>
      <c r="AR391" s="275">
        <v>0</v>
      </c>
      <c r="AW391" s="277">
        <v>0</v>
      </c>
      <c r="AZ391" s="274" t="s">
        <v>2668</v>
      </c>
      <c r="BA391" s="274" t="s">
        <v>2669</v>
      </c>
      <c r="BD391" s="274" t="s">
        <v>2736</v>
      </c>
      <c r="BG391" s="274" t="s">
        <v>2673</v>
      </c>
      <c r="BL391" s="277">
        <v>0</v>
      </c>
      <c r="BQ391" s="274" t="s">
        <v>2666</v>
      </c>
      <c r="BR391" s="274" t="s">
        <v>2666</v>
      </c>
      <c r="BW391" s="274">
        <v>32845</v>
      </c>
      <c r="BX391" s="274" t="s">
        <v>3661</v>
      </c>
      <c r="CA391" s="274">
        <v>0</v>
      </c>
      <c r="CN391" s="274">
        <v>1</v>
      </c>
      <c r="CT391" s="275">
        <v>0</v>
      </c>
      <c r="CV391" s="275">
        <v>0</v>
      </c>
      <c r="CW391" s="274" t="s">
        <v>2664</v>
      </c>
      <c r="CY391" s="274" t="s">
        <v>2662</v>
      </c>
      <c r="CZ391" s="274">
        <v>677552</v>
      </c>
      <c r="DA391" s="274">
        <v>6178438</v>
      </c>
      <c r="DC391" s="275">
        <v>20</v>
      </c>
      <c r="DG391" s="274">
        <v>0</v>
      </c>
      <c r="DI391" s="274">
        <v>0</v>
      </c>
      <c r="DJ391" s="274" t="s">
        <v>2664</v>
      </c>
      <c r="DK391" s="279">
        <v>37846</v>
      </c>
      <c r="DL391" s="279">
        <v>39577</v>
      </c>
      <c r="DN391" s="274" t="s">
        <v>2029</v>
      </c>
      <c r="DO391" s="274" t="s">
        <v>2678</v>
      </c>
      <c r="DR391" s="278">
        <v>0</v>
      </c>
    </row>
    <row r="392" spans="1:122" x14ac:dyDescent="0.25">
      <c r="A392" s="283">
        <v>1621</v>
      </c>
      <c r="B392" s="274">
        <v>12529</v>
      </c>
      <c r="C392" s="274" t="s">
        <v>1393</v>
      </c>
      <c r="D392" s="279">
        <v>10959</v>
      </c>
      <c r="E392" s="274" t="s">
        <v>3003</v>
      </c>
      <c r="F392" s="274" t="s">
        <v>2663</v>
      </c>
      <c r="G392" s="274">
        <v>50648</v>
      </c>
      <c r="H392" s="274">
        <v>1621</v>
      </c>
      <c r="I392" s="274">
        <v>0</v>
      </c>
      <c r="J392" s="274" t="s">
        <v>2074</v>
      </c>
      <c r="K392" s="275">
        <v>0</v>
      </c>
      <c r="L392" s="274">
        <v>8192</v>
      </c>
      <c r="M392" s="274" t="s">
        <v>3662</v>
      </c>
      <c r="N392" s="275">
        <v>0</v>
      </c>
      <c r="R392" s="274" t="s">
        <v>2664</v>
      </c>
      <c r="T392" s="274" t="s">
        <v>2665</v>
      </c>
      <c r="U392" s="274" t="s">
        <v>1967</v>
      </c>
      <c r="Z392" s="274" t="s">
        <v>2666</v>
      </c>
      <c r="AA392" s="274" t="s">
        <v>2666</v>
      </c>
      <c r="AB392" s="274" t="s">
        <v>2666</v>
      </c>
      <c r="AE392" s="279">
        <v>37846</v>
      </c>
      <c r="AF392" s="275">
        <v>650</v>
      </c>
      <c r="AG392" s="275">
        <v>0</v>
      </c>
      <c r="AI392" s="274" t="s">
        <v>2716</v>
      </c>
      <c r="AJ392" s="274" t="s">
        <v>3663</v>
      </c>
      <c r="AK392" s="274" t="s">
        <v>3664</v>
      </c>
      <c r="AL392" s="274">
        <v>0</v>
      </c>
      <c r="AM392" s="275">
        <v>0</v>
      </c>
      <c r="AQ392" s="275">
        <v>0</v>
      </c>
      <c r="AR392" s="275">
        <v>0</v>
      </c>
      <c r="AW392" s="277">
        <v>0</v>
      </c>
      <c r="AZ392" s="274" t="s">
        <v>2668</v>
      </c>
      <c r="BA392" s="274" t="s">
        <v>2669</v>
      </c>
      <c r="BL392" s="277">
        <v>0</v>
      </c>
      <c r="BQ392" s="274" t="s">
        <v>2666</v>
      </c>
      <c r="BR392" s="274" t="s">
        <v>2666</v>
      </c>
      <c r="BW392" s="274">
        <v>58541</v>
      </c>
      <c r="BX392" s="274" t="s">
        <v>3250</v>
      </c>
      <c r="CA392" s="274">
        <v>0</v>
      </c>
      <c r="CN392" s="274">
        <v>1</v>
      </c>
      <c r="CT392" s="275">
        <v>0</v>
      </c>
      <c r="CV392" s="275">
        <v>0</v>
      </c>
      <c r="CW392" s="274" t="s">
        <v>2664</v>
      </c>
      <c r="CY392" s="274" t="s">
        <v>3003</v>
      </c>
      <c r="CZ392" s="274">
        <v>680174</v>
      </c>
      <c r="DA392" s="274">
        <v>6177996</v>
      </c>
      <c r="DC392" s="275">
        <v>0</v>
      </c>
      <c r="DG392" s="274">
        <v>0</v>
      </c>
      <c r="DI392" s="274">
        <v>0</v>
      </c>
      <c r="DJ392" s="274" t="s">
        <v>2664</v>
      </c>
      <c r="DK392" s="279">
        <v>37846</v>
      </c>
      <c r="DL392" s="279">
        <v>39577</v>
      </c>
      <c r="DN392" s="274" t="s">
        <v>2029</v>
      </c>
      <c r="DO392" s="274" t="s">
        <v>2678</v>
      </c>
      <c r="DR392" s="278">
        <v>0</v>
      </c>
    </row>
    <row r="393" spans="1:122" x14ac:dyDescent="0.25">
      <c r="A393" s="283">
        <v>18510</v>
      </c>
      <c r="B393" s="274">
        <v>12545</v>
      </c>
      <c r="C393" s="274" t="s">
        <v>1395</v>
      </c>
      <c r="D393" s="279">
        <v>23377</v>
      </c>
      <c r="E393" s="274" t="s">
        <v>2662</v>
      </c>
      <c r="F393" s="274" t="s">
        <v>2663</v>
      </c>
      <c r="G393" s="274">
        <v>50613</v>
      </c>
      <c r="H393" s="274">
        <v>18510</v>
      </c>
      <c r="I393" s="274">
        <v>0</v>
      </c>
      <c r="J393" s="274" t="s">
        <v>1966</v>
      </c>
      <c r="K393" s="275">
        <v>0</v>
      </c>
      <c r="L393" s="274">
        <v>8156</v>
      </c>
      <c r="M393" s="274" t="s">
        <v>1531</v>
      </c>
      <c r="N393" s="275">
        <v>100</v>
      </c>
      <c r="R393" s="274" t="s">
        <v>2664</v>
      </c>
      <c r="T393" s="274" t="s">
        <v>2665</v>
      </c>
      <c r="U393" s="274" t="s">
        <v>1967</v>
      </c>
      <c r="Z393" s="274" t="s">
        <v>2666</v>
      </c>
      <c r="AA393" s="274" t="s">
        <v>2666</v>
      </c>
      <c r="AB393" s="274" t="s">
        <v>2666</v>
      </c>
      <c r="AE393" s="279">
        <v>37846</v>
      </c>
      <c r="AF393" s="275">
        <v>250</v>
      </c>
      <c r="AG393" s="275">
        <v>0</v>
      </c>
      <c r="AI393" s="274" t="s">
        <v>2716</v>
      </c>
      <c r="AJ393" s="274" t="s">
        <v>2717</v>
      </c>
      <c r="AK393" s="274" t="s">
        <v>2718</v>
      </c>
      <c r="AL393" s="274">
        <v>0</v>
      </c>
      <c r="AM393" s="275">
        <v>0</v>
      </c>
      <c r="AO393" s="274" t="s">
        <v>1532</v>
      </c>
      <c r="AQ393" s="275">
        <v>0</v>
      </c>
      <c r="AR393" s="275">
        <v>0</v>
      </c>
      <c r="AW393" s="277">
        <v>0</v>
      </c>
      <c r="AZ393" s="274" t="s">
        <v>2668</v>
      </c>
      <c r="BA393" s="274" t="s">
        <v>2669</v>
      </c>
      <c r="BD393" s="274" t="s">
        <v>2692</v>
      </c>
      <c r="BE393" s="274" t="s">
        <v>2725</v>
      </c>
      <c r="BF393" s="274" t="s">
        <v>2672</v>
      </c>
      <c r="BG393" s="274" t="s">
        <v>2797</v>
      </c>
      <c r="BL393" s="277">
        <v>0</v>
      </c>
      <c r="BQ393" s="274" t="s">
        <v>2666</v>
      </c>
      <c r="BR393" s="274" t="s">
        <v>2666</v>
      </c>
      <c r="BW393" s="274">
        <v>10230</v>
      </c>
      <c r="BX393" s="274" t="s">
        <v>3665</v>
      </c>
      <c r="CA393" s="274">
        <v>0</v>
      </c>
      <c r="CF393" s="274" t="s">
        <v>2749</v>
      </c>
      <c r="CN393" s="274">
        <v>1</v>
      </c>
      <c r="CT393" s="275">
        <v>0</v>
      </c>
      <c r="CV393" s="275">
        <v>0</v>
      </c>
      <c r="CW393" s="274" t="s">
        <v>2664</v>
      </c>
      <c r="CY393" s="274" t="s">
        <v>2662</v>
      </c>
      <c r="CZ393" s="274">
        <v>641339</v>
      </c>
      <c r="DA393" s="274">
        <v>6183843</v>
      </c>
      <c r="DC393" s="275">
        <v>75</v>
      </c>
      <c r="DG393" s="274">
        <v>0</v>
      </c>
      <c r="DI393" s="274">
        <v>0</v>
      </c>
      <c r="DJ393" s="274" t="s">
        <v>2677</v>
      </c>
      <c r="DK393" s="279">
        <v>37846</v>
      </c>
      <c r="DL393" s="279">
        <v>39577</v>
      </c>
      <c r="DN393" s="274" t="s">
        <v>2029</v>
      </c>
      <c r="DO393" s="274" t="s">
        <v>2678</v>
      </c>
      <c r="DR393" s="278">
        <v>0</v>
      </c>
    </row>
    <row r="394" spans="1:122" x14ac:dyDescent="0.25">
      <c r="A394" s="283">
        <v>1920</v>
      </c>
      <c r="B394" s="274">
        <v>12550</v>
      </c>
      <c r="C394" s="274" t="s">
        <v>1393</v>
      </c>
      <c r="D394" s="279">
        <v>14611</v>
      </c>
      <c r="E394" s="274" t="s">
        <v>2662</v>
      </c>
      <c r="F394" s="274" t="s">
        <v>2663</v>
      </c>
      <c r="G394" s="274">
        <v>50620</v>
      </c>
      <c r="H394" s="274">
        <v>1920</v>
      </c>
      <c r="I394" s="274">
        <v>0</v>
      </c>
      <c r="J394" s="274" t="s">
        <v>2074</v>
      </c>
      <c r="K394" s="275">
        <v>0</v>
      </c>
      <c r="L394" s="274">
        <v>8159</v>
      </c>
      <c r="M394" s="274" t="s">
        <v>1420</v>
      </c>
      <c r="N394" s="275">
        <v>0</v>
      </c>
      <c r="R394" s="274" t="s">
        <v>2664</v>
      </c>
      <c r="T394" s="274" t="s">
        <v>2762</v>
      </c>
      <c r="U394" s="274" t="s">
        <v>1409</v>
      </c>
      <c r="Z394" s="274" t="s">
        <v>2666</v>
      </c>
      <c r="AA394" s="274" t="s">
        <v>2666</v>
      </c>
      <c r="AB394" s="274" t="s">
        <v>2666</v>
      </c>
      <c r="AE394" s="279">
        <v>37846</v>
      </c>
      <c r="AF394" s="275">
        <v>300</v>
      </c>
      <c r="AG394" s="275">
        <v>0</v>
      </c>
      <c r="AI394" s="274" t="s">
        <v>2716</v>
      </c>
      <c r="AJ394" s="274" t="s">
        <v>3221</v>
      </c>
      <c r="AK394" s="274" t="s">
        <v>3222</v>
      </c>
      <c r="AL394" s="274">
        <v>0</v>
      </c>
      <c r="AM394" s="275">
        <v>0</v>
      </c>
      <c r="AO394" s="274" t="s">
        <v>1392</v>
      </c>
      <c r="AQ394" s="275">
        <v>0</v>
      </c>
      <c r="AR394" s="275">
        <v>0</v>
      </c>
      <c r="AW394" s="277">
        <v>0</v>
      </c>
      <c r="AZ394" s="274" t="s">
        <v>2668</v>
      </c>
      <c r="BA394" s="274" t="s">
        <v>2669</v>
      </c>
      <c r="BD394" s="274" t="s">
        <v>2692</v>
      </c>
      <c r="BE394" s="274" t="s">
        <v>2824</v>
      </c>
      <c r="BF394" s="274" t="s">
        <v>2672</v>
      </c>
      <c r="BG394" s="274" t="s">
        <v>2703</v>
      </c>
      <c r="BL394" s="277">
        <v>0</v>
      </c>
      <c r="BQ394" s="274" t="s">
        <v>2666</v>
      </c>
      <c r="BR394" s="274" t="s">
        <v>2666</v>
      </c>
      <c r="BW394" s="274">
        <v>26881</v>
      </c>
      <c r="BX394" s="274" t="s">
        <v>3358</v>
      </c>
      <c r="CA394" s="274">
        <v>0</v>
      </c>
      <c r="CF394" s="274" t="s">
        <v>2706</v>
      </c>
      <c r="CN394" s="274">
        <v>2</v>
      </c>
      <c r="CT394" s="275">
        <v>0</v>
      </c>
      <c r="CV394" s="275">
        <v>0</v>
      </c>
      <c r="CW394" s="274" t="s">
        <v>2664</v>
      </c>
      <c r="CY394" s="274" t="s">
        <v>2662</v>
      </c>
      <c r="CZ394" s="274">
        <v>643409</v>
      </c>
      <c r="DA394" s="274">
        <v>6185307</v>
      </c>
      <c r="DC394" s="275">
        <v>7</v>
      </c>
      <c r="DG394" s="274">
        <v>0</v>
      </c>
      <c r="DI394" s="274">
        <v>0</v>
      </c>
      <c r="DJ394" s="274" t="s">
        <v>2664</v>
      </c>
      <c r="DK394" s="279">
        <v>37846</v>
      </c>
      <c r="DL394" s="279">
        <v>39577</v>
      </c>
      <c r="DN394" s="274" t="s">
        <v>2029</v>
      </c>
      <c r="DO394" s="274" t="s">
        <v>2678</v>
      </c>
      <c r="DR394" s="278">
        <v>0</v>
      </c>
    </row>
    <row r="395" spans="1:122" x14ac:dyDescent="0.25">
      <c r="A395" s="283">
        <v>39083</v>
      </c>
      <c r="B395" s="274">
        <v>12552</v>
      </c>
      <c r="C395" s="274" t="s">
        <v>1395</v>
      </c>
      <c r="D395" s="279">
        <v>28491</v>
      </c>
      <c r="E395" s="274" t="s">
        <v>2662</v>
      </c>
      <c r="F395" s="274" t="s">
        <v>2663</v>
      </c>
      <c r="G395" s="274">
        <v>50623</v>
      </c>
      <c r="H395" s="274">
        <v>39083</v>
      </c>
      <c r="I395" s="274">
        <v>0</v>
      </c>
      <c r="J395" s="274" t="s">
        <v>2074</v>
      </c>
      <c r="K395" s="275">
        <v>0</v>
      </c>
      <c r="L395" s="274">
        <v>8162</v>
      </c>
      <c r="M395" s="274" t="s">
        <v>1611</v>
      </c>
      <c r="N395" s="275">
        <v>0</v>
      </c>
      <c r="R395" s="274" t="s">
        <v>2664</v>
      </c>
      <c r="T395" s="274" t="s">
        <v>2664</v>
      </c>
      <c r="U395" s="274" t="s">
        <v>2715</v>
      </c>
      <c r="Z395" s="274" t="s">
        <v>2666</v>
      </c>
      <c r="AA395" s="274" t="s">
        <v>2666</v>
      </c>
      <c r="AB395" s="274" t="s">
        <v>2666</v>
      </c>
      <c r="AE395" s="279">
        <v>37846</v>
      </c>
      <c r="AF395" s="275">
        <v>460</v>
      </c>
      <c r="AG395" s="275">
        <v>0</v>
      </c>
      <c r="AI395" s="274" t="s">
        <v>2716</v>
      </c>
      <c r="AJ395" s="274" t="s">
        <v>2664</v>
      </c>
      <c r="AK395" s="274" t="s">
        <v>8</v>
      </c>
      <c r="AL395" s="274">
        <v>0</v>
      </c>
      <c r="AM395" s="275">
        <v>0</v>
      </c>
      <c r="AQ395" s="275">
        <v>0</v>
      </c>
      <c r="AR395" s="275">
        <v>0</v>
      </c>
      <c r="AW395" s="277">
        <v>0</v>
      </c>
      <c r="AZ395" s="274" t="s">
        <v>2668</v>
      </c>
      <c r="BA395" s="274" t="s">
        <v>2669</v>
      </c>
      <c r="BD395" s="274" t="s">
        <v>2781</v>
      </c>
      <c r="BE395" s="274" t="s">
        <v>2728</v>
      </c>
      <c r="BF395" s="274" t="s">
        <v>2672</v>
      </c>
      <c r="BG395" s="274" t="s">
        <v>2703</v>
      </c>
      <c r="BL395" s="277">
        <v>0</v>
      </c>
      <c r="BQ395" s="274" t="s">
        <v>2666</v>
      </c>
      <c r="BR395" s="274" t="s">
        <v>2666</v>
      </c>
      <c r="BW395" s="274">
        <v>31840</v>
      </c>
      <c r="BX395" s="274" t="s">
        <v>3666</v>
      </c>
      <c r="CA395" s="274">
        <v>0</v>
      </c>
      <c r="CF395" s="274" t="s">
        <v>2739</v>
      </c>
      <c r="CN395" s="274">
        <v>1</v>
      </c>
      <c r="CP395" s="274" t="s">
        <v>3052</v>
      </c>
      <c r="CS395" s="274" t="s">
        <v>3667</v>
      </c>
      <c r="CT395" s="275">
        <v>0</v>
      </c>
      <c r="CV395" s="275">
        <v>0</v>
      </c>
      <c r="CW395" s="274" t="s">
        <v>2664</v>
      </c>
      <c r="CY395" s="274" t="s">
        <v>2662</v>
      </c>
      <c r="CZ395" s="274">
        <v>649898</v>
      </c>
      <c r="DA395" s="274">
        <v>6182812</v>
      </c>
      <c r="DC395" s="275">
        <v>0</v>
      </c>
      <c r="DG395" s="274">
        <v>0</v>
      </c>
      <c r="DI395" s="274">
        <v>0</v>
      </c>
      <c r="DJ395" s="274" t="s">
        <v>2677</v>
      </c>
      <c r="DK395" s="279">
        <v>37846</v>
      </c>
      <c r="DL395" s="279">
        <v>39577</v>
      </c>
      <c r="DN395" s="274" t="s">
        <v>2029</v>
      </c>
      <c r="DO395" s="274" t="s">
        <v>2678</v>
      </c>
      <c r="DP395" s="274" t="s">
        <v>2679</v>
      </c>
      <c r="DQ395" s="274" t="s">
        <v>2680</v>
      </c>
      <c r="DR395" s="278">
        <v>75</v>
      </c>
    </row>
    <row r="396" spans="1:122" x14ac:dyDescent="0.25">
      <c r="A396" s="283">
        <v>11736</v>
      </c>
      <c r="B396" s="274">
        <v>12553</v>
      </c>
      <c r="C396" s="274" t="s">
        <v>1393</v>
      </c>
      <c r="D396" s="279">
        <v>18264</v>
      </c>
      <c r="E396" s="274" t="s">
        <v>2662</v>
      </c>
      <c r="F396" s="274" t="s">
        <v>2663</v>
      </c>
      <c r="G396" s="274">
        <v>50624</v>
      </c>
      <c r="H396" s="274">
        <v>11736</v>
      </c>
      <c r="I396" s="274">
        <v>0</v>
      </c>
      <c r="J396" s="274" t="s">
        <v>2074</v>
      </c>
      <c r="K396" s="275">
        <v>0</v>
      </c>
      <c r="L396" s="274">
        <v>8163</v>
      </c>
      <c r="M396" s="274" t="s">
        <v>1446</v>
      </c>
      <c r="N396" s="275">
        <v>0</v>
      </c>
      <c r="P396" s="274" t="s">
        <v>1969</v>
      </c>
      <c r="R396" s="274" t="s">
        <v>2664</v>
      </c>
      <c r="T396" s="274" t="s">
        <v>2757</v>
      </c>
      <c r="U396" s="274" t="s">
        <v>1973</v>
      </c>
      <c r="Z396" s="274" t="s">
        <v>2666</v>
      </c>
      <c r="AA396" s="274" t="s">
        <v>2666</v>
      </c>
      <c r="AB396" s="274" t="s">
        <v>2666</v>
      </c>
      <c r="AE396" s="279">
        <v>37846</v>
      </c>
      <c r="AF396" s="275">
        <v>15</v>
      </c>
      <c r="AG396" s="275">
        <v>0</v>
      </c>
      <c r="AI396" s="274" t="s">
        <v>2716</v>
      </c>
      <c r="AJ396" s="274" t="s">
        <v>2664</v>
      </c>
      <c r="AK396" s="274" t="s">
        <v>8</v>
      </c>
      <c r="AL396" s="274">
        <v>0</v>
      </c>
      <c r="AM396" s="275">
        <v>0</v>
      </c>
      <c r="AP396" s="274" t="s">
        <v>1968</v>
      </c>
      <c r="AQ396" s="275">
        <v>0</v>
      </c>
      <c r="AR396" s="275">
        <v>0</v>
      </c>
      <c r="AS396" s="274" t="s">
        <v>1968</v>
      </c>
      <c r="AW396" s="277">
        <v>0</v>
      </c>
      <c r="AZ396" s="274" t="s">
        <v>2668</v>
      </c>
      <c r="BA396" s="274" t="s">
        <v>2669</v>
      </c>
      <c r="BD396" s="274" t="s">
        <v>2692</v>
      </c>
      <c r="BE396" s="274" t="s">
        <v>2824</v>
      </c>
      <c r="BF396" s="274" t="s">
        <v>2672</v>
      </c>
      <c r="BG396" s="274" t="s">
        <v>2673</v>
      </c>
      <c r="BH396" s="274" t="s">
        <v>1968</v>
      </c>
      <c r="BL396" s="277">
        <v>0</v>
      </c>
      <c r="BQ396" s="274" t="s">
        <v>2666</v>
      </c>
      <c r="BR396" s="274" t="s">
        <v>2666</v>
      </c>
      <c r="BW396" s="274">
        <v>10697</v>
      </c>
      <c r="BX396" s="274" t="s">
        <v>3668</v>
      </c>
      <c r="BY396" s="274" t="s">
        <v>1968</v>
      </c>
      <c r="CA396" s="274">
        <v>0</v>
      </c>
      <c r="CC396" s="274" t="s">
        <v>1968</v>
      </c>
      <c r="CE396" s="274" t="s">
        <v>1968</v>
      </c>
      <c r="CF396" s="274" t="s">
        <v>2739</v>
      </c>
      <c r="CG396" s="274" t="s">
        <v>1968</v>
      </c>
      <c r="CI396" s="274" t="s">
        <v>1968</v>
      </c>
      <c r="CN396" s="274">
        <v>1</v>
      </c>
      <c r="CO396" s="274" t="s">
        <v>1968</v>
      </c>
      <c r="CT396" s="275">
        <v>0</v>
      </c>
      <c r="CU396" s="274" t="s">
        <v>1968</v>
      </c>
      <c r="CV396" s="275">
        <v>0</v>
      </c>
      <c r="CY396" s="274" t="s">
        <v>2662</v>
      </c>
      <c r="CZ396" s="274">
        <v>644871</v>
      </c>
      <c r="DA396" s="274">
        <v>6184107</v>
      </c>
      <c r="DB396" s="274" t="s">
        <v>2666</v>
      </c>
      <c r="DC396" s="275">
        <v>2</v>
      </c>
      <c r="DG396" s="274">
        <v>0</v>
      </c>
      <c r="DH396" s="274" t="s">
        <v>3669</v>
      </c>
      <c r="DI396" s="274">
        <v>0</v>
      </c>
      <c r="DJ396" s="274" t="s">
        <v>2664</v>
      </c>
      <c r="DK396" s="279">
        <v>37846</v>
      </c>
      <c r="DL396" s="279">
        <v>40548</v>
      </c>
      <c r="DN396" s="274" t="s">
        <v>2029</v>
      </c>
      <c r="DO396" s="274" t="s">
        <v>2689</v>
      </c>
      <c r="DR396" s="278">
        <v>0</v>
      </c>
    </row>
    <row r="397" spans="1:122" x14ac:dyDescent="0.25">
      <c r="A397" s="283">
        <v>62961</v>
      </c>
      <c r="B397" s="274">
        <v>22635</v>
      </c>
      <c r="D397" s="279">
        <v>28647</v>
      </c>
      <c r="E397" s="274" t="s">
        <v>2662</v>
      </c>
      <c r="F397" s="274" t="s">
        <v>2663</v>
      </c>
      <c r="G397" s="274">
        <v>32597</v>
      </c>
      <c r="H397" s="274">
        <v>62961</v>
      </c>
      <c r="I397" s="274">
        <v>0</v>
      </c>
      <c r="J397" s="274" t="s">
        <v>2074</v>
      </c>
      <c r="K397" s="275">
        <v>0</v>
      </c>
      <c r="L397" s="274">
        <v>8152</v>
      </c>
      <c r="M397" s="274" t="s">
        <v>1416</v>
      </c>
      <c r="N397" s="275">
        <v>0</v>
      </c>
      <c r="R397" s="274" t="s">
        <v>2664</v>
      </c>
      <c r="T397" s="274" t="s">
        <v>2665</v>
      </c>
      <c r="U397" s="274" t="s">
        <v>1967</v>
      </c>
      <c r="Z397" s="274" t="s">
        <v>2666</v>
      </c>
      <c r="AA397" s="274" t="s">
        <v>2666</v>
      </c>
      <c r="AB397" s="274" t="s">
        <v>2666</v>
      </c>
      <c r="AE397" s="279">
        <v>37846</v>
      </c>
      <c r="AF397" s="275">
        <v>100</v>
      </c>
      <c r="AG397" s="275">
        <v>0</v>
      </c>
      <c r="AI397" s="274" t="s">
        <v>2716</v>
      </c>
      <c r="AJ397" s="274" t="s">
        <v>2717</v>
      </c>
      <c r="AK397" s="274" t="s">
        <v>2718</v>
      </c>
      <c r="AL397" s="274">
        <v>0</v>
      </c>
      <c r="AM397" s="275">
        <v>68</v>
      </c>
      <c r="AQ397" s="275">
        <v>0</v>
      </c>
      <c r="AR397" s="275">
        <v>0</v>
      </c>
      <c r="AW397" s="277">
        <v>0</v>
      </c>
      <c r="AZ397" s="274" t="s">
        <v>2668</v>
      </c>
      <c r="BA397" s="274" t="s">
        <v>2669</v>
      </c>
      <c r="BD397" s="274" t="s">
        <v>2692</v>
      </c>
      <c r="BE397" s="274" t="s">
        <v>2692</v>
      </c>
      <c r="BF397" s="274" t="s">
        <v>2672</v>
      </c>
      <c r="BG397" s="274" t="s">
        <v>2694</v>
      </c>
      <c r="BL397" s="277">
        <v>0</v>
      </c>
      <c r="BM397" s="274" t="s">
        <v>3670</v>
      </c>
      <c r="BQ397" s="274" t="s">
        <v>2666</v>
      </c>
      <c r="BR397" s="274" t="s">
        <v>2666</v>
      </c>
      <c r="BW397" s="274">
        <v>60228</v>
      </c>
      <c r="BX397" s="274" t="s">
        <v>3671</v>
      </c>
      <c r="CA397" s="274">
        <v>0</v>
      </c>
      <c r="CN397" s="274">
        <v>4</v>
      </c>
      <c r="CP397" s="274" t="s">
        <v>3672</v>
      </c>
      <c r="CS397" s="274" t="s">
        <v>3672</v>
      </c>
      <c r="CT397" s="275">
        <v>0</v>
      </c>
      <c r="CV397" s="275">
        <v>0</v>
      </c>
      <c r="CW397" s="274" t="s">
        <v>2664</v>
      </c>
      <c r="CY397" s="274" t="s">
        <v>2662</v>
      </c>
      <c r="CZ397" s="274">
        <v>639979</v>
      </c>
      <c r="DA397" s="274">
        <v>6182204</v>
      </c>
      <c r="DC397" s="275">
        <v>0</v>
      </c>
      <c r="DG397" s="274">
        <v>0</v>
      </c>
      <c r="DI397" s="274">
        <v>0</v>
      </c>
      <c r="DK397" s="279">
        <v>37846</v>
      </c>
      <c r="DL397" s="279">
        <v>39577</v>
      </c>
      <c r="DN397" s="274" t="s">
        <v>2029</v>
      </c>
      <c r="DO397" s="274" t="s">
        <v>2678</v>
      </c>
      <c r="DR397" s="278">
        <v>0</v>
      </c>
    </row>
    <row r="398" spans="1:122" x14ac:dyDescent="0.25">
      <c r="A398" s="283">
        <v>78358</v>
      </c>
      <c r="B398" s="274">
        <v>46119</v>
      </c>
      <c r="C398" s="274" t="s">
        <v>1409</v>
      </c>
      <c r="D398" s="279">
        <v>35916</v>
      </c>
      <c r="E398" s="274" t="s">
        <v>2923</v>
      </c>
      <c r="F398" s="274" t="s">
        <v>2663</v>
      </c>
      <c r="G398" s="274">
        <v>77748</v>
      </c>
      <c r="H398" s="274">
        <v>78358</v>
      </c>
      <c r="I398" s="274">
        <v>0</v>
      </c>
      <c r="K398" s="275">
        <v>0</v>
      </c>
      <c r="L398" s="274">
        <v>11790</v>
      </c>
      <c r="M398" s="274" t="s">
        <v>1712</v>
      </c>
      <c r="N398" s="275">
        <v>0</v>
      </c>
      <c r="R398" s="274" t="s">
        <v>2664</v>
      </c>
      <c r="S398" s="279">
        <v>35916</v>
      </c>
      <c r="Z398" s="274" t="s">
        <v>2666</v>
      </c>
      <c r="AA398" s="274" t="s">
        <v>2666</v>
      </c>
      <c r="AB398" s="274" t="s">
        <v>2666</v>
      </c>
      <c r="AC398" s="274" t="s">
        <v>3673</v>
      </c>
      <c r="AE398" s="279">
        <v>37846</v>
      </c>
      <c r="AF398" s="275">
        <v>0</v>
      </c>
      <c r="AG398" s="275">
        <v>0</v>
      </c>
      <c r="AI398" s="274" t="s">
        <v>2773</v>
      </c>
      <c r="AJ398" s="274" t="s">
        <v>3674</v>
      </c>
      <c r="AK398" s="274" t="s">
        <v>3675</v>
      </c>
      <c r="AL398" s="274">
        <v>0</v>
      </c>
      <c r="AM398" s="275">
        <v>0</v>
      </c>
      <c r="AP398" s="274" t="s">
        <v>1968</v>
      </c>
      <c r="AQ398" s="275">
        <v>0</v>
      </c>
      <c r="AR398" s="275">
        <v>0</v>
      </c>
      <c r="AS398" s="274" t="s">
        <v>1968</v>
      </c>
      <c r="AW398" s="277">
        <v>0</v>
      </c>
      <c r="AZ398" s="274" t="s">
        <v>2668</v>
      </c>
      <c r="BA398" s="274" t="s">
        <v>2669</v>
      </c>
      <c r="BC398" s="274" t="s">
        <v>3676</v>
      </c>
      <c r="BD398" s="274" t="s">
        <v>2670</v>
      </c>
      <c r="BE398" s="274" t="s">
        <v>2737</v>
      </c>
      <c r="BF398" s="274" t="s">
        <v>2720</v>
      </c>
      <c r="BG398" s="274" t="s">
        <v>2666</v>
      </c>
      <c r="BH398" s="274" t="s">
        <v>1968</v>
      </c>
      <c r="BI398" s="274" t="s">
        <v>2803</v>
      </c>
      <c r="BL398" s="277">
        <v>0</v>
      </c>
      <c r="BQ398" s="274" t="s">
        <v>2666</v>
      </c>
      <c r="BR398" s="274" t="s">
        <v>2666</v>
      </c>
      <c r="BW398" s="274">
        <v>45803</v>
      </c>
      <c r="BX398" s="274" t="s">
        <v>3673</v>
      </c>
      <c r="BY398" s="274" t="s">
        <v>1968</v>
      </c>
      <c r="CA398" s="274">
        <v>0</v>
      </c>
      <c r="CC398" s="274" t="s">
        <v>1968</v>
      </c>
      <c r="CE398" s="274" t="s">
        <v>1968</v>
      </c>
      <c r="CG398" s="274" t="s">
        <v>1968</v>
      </c>
      <c r="CI398" s="274" t="s">
        <v>1969</v>
      </c>
      <c r="CK398" s="274" t="s">
        <v>2666</v>
      </c>
      <c r="CN398" s="274">
        <v>1</v>
      </c>
      <c r="CO398" s="274" t="s">
        <v>1968</v>
      </c>
      <c r="CT398" s="275">
        <v>0</v>
      </c>
      <c r="CU398" s="274" t="s">
        <v>1968</v>
      </c>
      <c r="CV398" s="275">
        <v>0</v>
      </c>
      <c r="CY398" s="274" t="s">
        <v>2923</v>
      </c>
      <c r="CZ398" s="274">
        <v>666707</v>
      </c>
      <c r="DA398" s="274">
        <v>6175633</v>
      </c>
      <c r="DB398" s="274" t="s">
        <v>2666</v>
      </c>
      <c r="DC398" s="275">
        <v>138</v>
      </c>
      <c r="DG398" s="274">
        <v>0</v>
      </c>
      <c r="DI398" s="274">
        <v>0</v>
      </c>
      <c r="DJ398" s="274" t="s">
        <v>2762</v>
      </c>
      <c r="DK398" s="279">
        <v>37846</v>
      </c>
      <c r="DL398" s="279">
        <v>40574</v>
      </c>
      <c r="DN398" s="274" t="s">
        <v>2029</v>
      </c>
      <c r="DO398" s="274" t="s">
        <v>2689</v>
      </c>
      <c r="DR398" s="278">
        <v>0</v>
      </c>
    </row>
    <row r="399" spans="1:122" x14ac:dyDescent="0.25">
      <c r="A399" s="283">
        <v>75514</v>
      </c>
      <c r="B399" s="274">
        <v>48309</v>
      </c>
      <c r="C399" s="274" t="s">
        <v>1391</v>
      </c>
      <c r="D399" s="279">
        <v>35600</v>
      </c>
      <c r="E399" s="274" t="s">
        <v>2662</v>
      </c>
      <c r="F399" s="274" t="s">
        <v>2663</v>
      </c>
      <c r="G399" s="274">
        <v>75360</v>
      </c>
      <c r="H399" s="274">
        <v>75514</v>
      </c>
      <c r="I399" s="274">
        <v>0</v>
      </c>
      <c r="K399" s="275">
        <v>0</v>
      </c>
      <c r="L399" s="274">
        <v>8373</v>
      </c>
      <c r="M399" s="274" t="s">
        <v>1706</v>
      </c>
      <c r="N399" s="275">
        <v>0</v>
      </c>
      <c r="R399" s="274" t="s">
        <v>2664</v>
      </c>
      <c r="T399" s="274" t="s">
        <v>2665</v>
      </c>
      <c r="U399" s="274" t="s">
        <v>1967</v>
      </c>
      <c r="Z399" s="274" t="s">
        <v>2666</v>
      </c>
      <c r="AA399" s="274" t="s">
        <v>2666</v>
      </c>
      <c r="AB399" s="274" t="s">
        <v>2666</v>
      </c>
      <c r="AE399" s="279">
        <v>37846</v>
      </c>
      <c r="AF399" s="275">
        <v>275</v>
      </c>
      <c r="AG399" s="275">
        <v>0</v>
      </c>
      <c r="AI399" s="274" t="s">
        <v>2716</v>
      </c>
      <c r="AJ399" s="274" t="s">
        <v>3071</v>
      </c>
      <c r="AK399" s="274" t="s">
        <v>3072</v>
      </c>
      <c r="AL399" s="274">
        <v>0</v>
      </c>
      <c r="AM399" s="275">
        <v>0</v>
      </c>
      <c r="AQ399" s="275">
        <v>0</v>
      </c>
      <c r="AR399" s="275">
        <v>0</v>
      </c>
      <c r="AW399" s="277">
        <v>0</v>
      </c>
      <c r="AZ399" s="274" t="s">
        <v>2668</v>
      </c>
      <c r="BA399" s="274" t="s">
        <v>2669</v>
      </c>
      <c r="BD399" s="274" t="s">
        <v>2700</v>
      </c>
      <c r="BE399" s="274" t="s">
        <v>3316</v>
      </c>
      <c r="BF399" s="274" t="s">
        <v>2702</v>
      </c>
      <c r="BG399" s="274" t="s">
        <v>3182</v>
      </c>
      <c r="BJ399" s="274" t="s">
        <v>2932</v>
      </c>
      <c r="BK399" s="274" t="s">
        <v>2932</v>
      </c>
      <c r="BL399" s="277">
        <v>0</v>
      </c>
      <c r="BQ399" s="274" t="s">
        <v>2666</v>
      </c>
      <c r="BR399" s="274" t="s">
        <v>2666</v>
      </c>
      <c r="BW399" s="274">
        <v>53787</v>
      </c>
      <c r="BX399" s="274" t="s">
        <v>3677</v>
      </c>
      <c r="BY399" s="274" t="s">
        <v>1968</v>
      </c>
      <c r="CA399" s="274">
        <v>0</v>
      </c>
      <c r="CF399" s="274" t="s">
        <v>2706</v>
      </c>
      <c r="CI399" s="274" t="s">
        <v>1968</v>
      </c>
      <c r="CK399" s="274" t="s">
        <v>2666</v>
      </c>
      <c r="CN399" s="274">
        <v>1</v>
      </c>
      <c r="CP399" s="274" t="s">
        <v>2756</v>
      </c>
      <c r="CT399" s="275">
        <v>0</v>
      </c>
      <c r="CV399" s="275">
        <v>0</v>
      </c>
      <c r="CW399" s="274" t="s">
        <v>2664</v>
      </c>
      <c r="CY399" s="274" t="s">
        <v>2662</v>
      </c>
      <c r="CZ399" s="274">
        <v>678527</v>
      </c>
      <c r="DA399" s="274">
        <v>6214312</v>
      </c>
      <c r="DC399" s="275">
        <v>0</v>
      </c>
      <c r="DG399" s="274">
        <v>0</v>
      </c>
      <c r="DI399" s="274">
        <v>0</v>
      </c>
      <c r="DJ399" s="274" t="s">
        <v>3321</v>
      </c>
      <c r="DK399" s="279">
        <v>37846</v>
      </c>
      <c r="DL399" s="279">
        <v>39577</v>
      </c>
      <c r="DN399" s="274" t="s">
        <v>2029</v>
      </c>
      <c r="DO399" s="274" t="s">
        <v>2678</v>
      </c>
      <c r="DP399" s="274" t="s">
        <v>1664</v>
      </c>
      <c r="DQ399" s="274" t="s">
        <v>1392</v>
      </c>
      <c r="DR399" s="278">
        <v>0</v>
      </c>
    </row>
    <row r="400" spans="1:122" x14ac:dyDescent="0.25">
      <c r="A400" s="283">
        <v>17378</v>
      </c>
      <c r="B400" s="274">
        <v>55657</v>
      </c>
      <c r="C400" s="274" t="s">
        <v>1395</v>
      </c>
      <c r="D400" s="279">
        <v>22647</v>
      </c>
      <c r="E400" s="274" t="s">
        <v>3003</v>
      </c>
      <c r="F400" s="274" t="s">
        <v>2663</v>
      </c>
      <c r="G400" s="274">
        <v>50685</v>
      </c>
      <c r="H400" s="274">
        <v>17378</v>
      </c>
      <c r="I400" s="274">
        <v>0</v>
      </c>
      <c r="J400" s="274" t="s">
        <v>2074</v>
      </c>
      <c r="K400" s="275">
        <v>0</v>
      </c>
      <c r="L400" s="274">
        <v>8236</v>
      </c>
      <c r="M400" s="274" t="s">
        <v>1451</v>
      </c>
      <c r="N400" s="275">
        <v>0</v>
      </c>
      <c r="R400" s="274" t="s">
        <v>2664</v>
      </c>
      <c r="T400" s="274" t="s">
        <v>2757</v>
      </c>
      <c r="U400" s="274" t="s">
        <v>1973</v>
      </c>
      <c r="Z400" s="274" t="s">
        <v>2666</v>
      </c>
      <c r="AA400" s="274" t="s">
        <v>2666</v>
      </c>
      <c r="AB400" s="274" t="s">
        <v>2666</v>
      </c>
      <c r="AE400" s="279">
        <v>37846</v>
      </c>
      <c r="AF400" s="275">
        <v>37</v>
      </c>
      <c r="AG400" s="275">
        <v>0</v>
      </c>
      <c r="AI400" s="274" t="s">
        <v>2716</v>
      </c>
      <c r="AJ400" s="274" t="s">
        <v>2664</v>
      </c>
      <c r="AK400" s="274" t="s">
        <v>8</v>
      </c>
      <c r="AL400" s="274">
        <v>0</v>
      </c>
      <c r="AM400" s="275">
        <v>0</v>
      </c>
      <c r="AQ400" s="275">
        <v>0</v>
      </c>
      <c r="AR400" s="275">
        <v>0</v>
      </c>
      <c r="AW400" s="277">
        <v>0</v>
      </c>
      <c r="AZ400" s="274" t="s">
        <v>2668</v>
      </c>
      <c r="BA400" s="274" t="s">
        <v>2669</v>
      </c>
      <c r="BD400" s="274" t="s">
        <v>2725</v>
      </c>
      <c r="BE400" s="274" t="s">
        <v>2807</v>
      </c>
      <c r="BF400" s="274" t="s">
        <v>2763</v>
      </c>
      <c r="BG400" s="274" t="s">
        <v>2703</v>
      </c>
      <c r="BL400" s="277">
        <v>0</v>
      </c>
      <c r="BQ400" s="274" t="s">
        <v>2666</v>
      </c>
      <c r="BR400" s="274" t="s">
        <v>2666</v>
      </c>
      <c r="BW400" s="274">
        <v>8391</v>
      </c>
      <c r="BX400" s="274" t="s">
        <v>3340</v>
      </c>
      <c r="CA400" s="274">
        <v>0</v>
      </c>
      <c r="CF400" s="274" t="s">
        <v>2749</v>
      </c>
      <c r="CN400" s="274">
        <v>3</v>
      </c>
      <c r="CT400" s="275">
        <v>0</v>
      </c>
      <c r="CV400" s="275">
        <v>0</v>
      </c>
      <c r="CW400" s="274" t="s">
        <v>2664</v>
      </c>
      <c r="CY400" s="274" t="s">
        <v>3003</v>
      </c>
      <c r="CZ400" s="274">
        <v>626611</v>
      </c>
      <c r="DA400" s="274">
        <v>6191647</v>
      </c>
      <c r="DC400" s="275">
        <v>4</v>
      </c>
      <c r="DG400" s="274">
        <v>0</v>
      </c>
      <c r="DI400" s="274">
        <v>0</v>
      </c>
      <c r="DJ400" s="274" t="s">
        <v>2677</v>
      </c>
      <c r="DK400" s="279">
        <v>37846</v>
      </c>
      <c r="DL400" s="279">
        <v>39577</v>
      </c>
      <c r="DN400" s="274" t="s">
        <v>2029</v>
      </c>
      <c r="DO400" s="274" t="s">
        <v>2678</v>
      </c>
      <c r="DR400" s="278">
        <v>0</v>
      </c>
    </row>
    <row r="401" spans="1:122" x14ac:dyDescent="0.25">
      <c r="A401" s="283">
        <v>29615</v>
      </c>
      <c r="B401" s="274">
        <v>55659</v>
      </c>
      <c r="C401" s="274" t="s">
        <v>1393</v>
      </c>
      <c r="D401" s="279">
        <v>27030</v>
      </c>
      <c r="E401" s="274" t="s">
        <v>3003</v>
      </c>
      <c r="F401" s="274" t="s">
        <v>2663</v>
      </c>
      <c r="G401" s="274">
        <v>50692</v>
      </c>
      <c r="H401" s="274">
        <v>29615</v>
      </c>
      <c r="I401" s="274">
        <v>0</v>
      </c>
      <c r="J401" s="274" t="s">
        <v>1966</v>
      </c>
      <c r="K401" s="275">
        <v>0</v>
      </c>
      <c r="L401" s="274">
        <v>8243</v>
      </c>
      <c r="M401" s="274" t="s">
        <v>1578</v>
      </c>
      <c r="N401" s="275">
        <v>20</v>
      </c>
      <c r="R401" s="274" t="s">
        <v>2664</v>
      </c>
      <c r="T401" s="274" t="s">
        <v>2664</v>
      </c>
      <c r="U401" s="274" t="s">
        <v>2715</v>
      </c>
      <c r="Z401" s="274" t="s">
        <v>2666</v>
      </c>
      <c r="AA401" s="274" t="s">
        <v>2666</v>
      </c>
      <c r="AB401" s="274" t="s">
        <v>2666</v>
      </c>
      <c r="AE401" s="279">
        <v>37846</v>
      </c>
      <c r="AF401" s="275">
        <v>130</v>
      </c>
      <c r="AG401" s="275">
        <v>0</v>
      </c>
      <c r="AI401" s="274" t="s">
        <v>2724</v>
      </c>
      <c r="AJ401" s="274" t="s">
        <v>2717</v>
      </c>
      <c r="AK401" s="274" t="s">
        <v>2718</v>
      </c>
      <c r="AL401" s="274">
        <v>0</v>
      </c>
      <c r="AM401" s="275">
        <v>0</v>
      </c>
      <c r="AQ401" s="275">
        <v>0</v>
      </c>
      <c r="AR401" s="275">
        <v>0</v>
      </c>
      <c r="AW401" s="277">
        <v>0</v>
      </c>
      <c r="AZ401" s="274" t="s">
        <v>2668</v>
      </c>
      <c r="BA401" s="274" t="s">
        <v>2669</v>
      </c>
      <c r="BD401" s="274" t="s">
        <v>2692</v>
      </c>
      <c r="BE401" s="274" t="s">
        <v>2729</v>
      </c>
      <c r="BF401" s="274" t="s">
        <v>2763</v>
      </c>
      <c r="BG401" s="274" t="s">
        <v>2694</v>
      </c>
      <c r="BL401" s="277">
        <v>0</v>
      </c>
      <c r="BQ401" s="274" t="s">
        <v>2666</v>
      </c>
      <c r="BR401" s="274" t="s">
        <v>2666</v>
      </c>
      <c r="BW401" s="274">
        <v>22536</v>
      </c>
      <c r="BX401" s="274" t="s">
        <v>3678</v>
      </c>
      <c r="CA401" s="274">
        <v>0</v>
      </c>
      <c r="CF401" s="274" t="s">
        <v>2722</v>
      </c>
      <c r="CN401" s="274">
        <v>1</v>
      </c>
      <c r="CP401" s="274" t="s">
        <v>2836</v>
      </c>
      <c r="CT401" s="275">
        <v>0</v>
      </c>
      <c r="CV401" s="275">
        <v>0</v>
      </c>
      <c r="CW401" s="274" t="s">
        <v>2664</v>
      </c>
      <c r="CY401" s="274" t="s">
        <v>3003</v>
      </c>
      <c r="CZ401" s="274">
        <v>636528</v>
      </c>
      <c r="DA401" s="274">
        <v>6193706</v>
      </c>
      <c r="DC401" s="275">
        <v>0</v>
      </c>
      <c r="DG401" s="274">
        <v>0</v>
      </c>
      <c r="DI401" s="274">
        <v>0</v>
      </c>
      <c r="DJ401" s="274" t="s">
        <v>2664</v>
      </c>
      <c r="DK401" s="279">
        <v>37846</v>
      </c>
      <c r="DL401" s="279">
        <v>39577</v>
      </c>
      <c r="DN401" s="274" t="s">
        <v>2029</v>
      </c>
      <c r="DO401" s="274" t="s">
        <v>2678</v>
      </c>
      <c r="DP401" s="274" t="s">
        <v>2679</v>
      </c>
      <c r="DQ401" s="274" t="s">
        <v>2680</v>
      </c>
      <c r="DR401" s="278">
        <v>15</v>
      </c>
    </row>
    <row r="402" spans="1:122" x14ac:dyDescent="0.25">
      <c r="A402" s="283">
        <v>59189</v>
      </c>
      <c r="B402" s="274">
        <v>58750</v>
      </c>
      <c r="C402" s="274" t="s">
        <v>1395</v>
      </c>
      <c r="D402" s="279">
        <v>32849</v>
      </c>
      <c r="E402" s="274" t="s">
        <v>2662</v>
      </c>
      <c r="F402" s="274" t="s">
        <v>2663</v>
      </c>
      <c r="G402" s="274">
        <v>61567</v>
      </c>
      <c r="H402" s="274">
        <v>59189</v>
      </c>
      <c r="I402" s="274">
        <v>0</v>
      </c>
      <c r="J402" s="274" t="s">
        <v>2074</v>
      </c>
      <c r="K402" s="275">
        <v>0</v>
      </c>
      <c r="L402" s="274">
        <v>8161</v>
      </c>
      <c r="M402" s="274" t="s">
        <v>1676</v>
      </c>
      <c r="N402" s="275">
        <v>0</v>
      </c>
      <c r="R402" s="274" t="s">
        <v>2664</v>
      </c>
      <c r="T402" s="274" t="s">
        <v>2665</v>
      </c>
      <c r="U402" s="274" t="s">
        <v>1967</v>
      </c>
      <c r="Z402" s="274" t="s">
        <v>2666</v>
      </c>
      <c r="AA402" s="274" t="s">
        <v>2666</v>
      </c>
      <c r="AB402" s="274" t="s">
        <v>2666</v>
      </c>
      <c r="AE402" s="279">
        <v>37846</v>
      </c>
      <c r="AF402" s="275">
        <v>337</v>
      </c>
      <c r="AG402" s="275">
        <v>0</v>
      </c>
      <c r="AI402" s="274" t="s">
        <v>2667</v>
      </c>
      <c r="AJ402" s="274" t="s">
        <v>2812</v>
      </c>
      <c r="AK402" s="274" t="s">
        <v>2813</v>
      </c>
      <c r="AL402" s="274">
        <v>0</v>
      </c>
      <c r="AM402" s="275">
        <v>0</v>
      </c>
      <c r="AQ402" s="275">
        <v>0</v>
      </c>
      <c r="AR402" s="275">
        <v>0</v>
      </c>
      <c r="AW402" s="277">
        <v>0</v>
      </c>
      <c r="AZ402" s="274" t="s">
        <v>2668</v>
      </c>
      <c r="BA402" s="274" t="s">
        <v>2669</v>
      </c>
      <c r="BD402" s="274" t="s">
        <v>2692</v>
      </c>
      <c r="BE402" s="274" t="s">
        <v>2684</v>
      </c>
      <c r="BF402" s="274" t="s">
        <v>2672</v>
      </c>
      <c r="BG402" s="274" t="s">
        <v>2703</v>
      </c>
      <c r="BJ402" s="274" t="s">
        <v>2704</v>
      </c>
      <c r="BK402" s="274" t="s">
        <v>2704</v>
      </c>
      <c r="BL402" s="277">
        <v>0</v>
      </c>
      <c r="BQ402" s="274" t="s">
        <v>2666</v>
      </c>
      <c r="BR402" s="274" t="s">
        <v>2666</v>
      </c>
      <c r="BW402" s="274">
        <v>58329</v>
      </c>
      <c r="BX402" s="274" t="s">
        <v>3679</v>
      </c>
      <c r="CA402" s="274">
        <v>0</v>
      </c>
      <c r="CE402" s="274" t="s">
        <v>1969</v>
      </c>
      <c r="CK402" s="274" t="s">
        <v>2666</v>
      </c>
      <c r="CN402" s="274">
        <v>1</v>
      </c>
      <c r="CP402" s="274" t="s">
        <v>3052</v>
      </c>
      <c r="CS402" s="274" t="s">
        <v>3680</v>
      </c>
      <c r="CT402" s="275">
        <v>0</v>
      </c>
      <c r="CV402" s="275">
        <v>0</v>
      </c>
      <c r="CW402" s="274" t="s">
        <v>2664</v>
      </c>
      <c r="CY402" s="274" t="s">
        <v>2662</v>
      </c>
      <c r="CZ402" s="274">
        <v>647657</v>
      </c>
      <c r="DA402" s="274">
        <v>6183066</v>
      </c>
      <c r="DC402" s="275">
        <v>75</v>
      </c>
      <c r="DG402" s="274">
        <v>0</v>
      </c>
      <c r="DI402" s="274">
        <v>0</v>
      </c>
      <c r="DJ402" s="274" t="s">
        <v>2677</v>
      </c>
      <c r="DK402" s="279">
        <v>37846</v>
      </c>
      <c r="DL402" s="279">
        <v>39577</v>
      </c>
      <c r="DN402" s="274" t="s">
        <v>2029</v>
      </c>
      <c r="DO402" s="274" t="s">
        <v>2678</v>
      </c>
      <c r="DP402" s="274" t="s">
        <v>2679</v>
      </c>
      <c r="DQ402" s="274" t="s">
        <v>2680</v>
      </c>
      <c r="DR402" s="278">
        <v>50</v>
      </c>
    </row>
    <row r="403" spans="1:122" x14ac:dyDescent="0.25">
      <c r="A403" s="283">
        <v>16922</v>
      </c>
      <c r="B403" s="274">
        <v>60792</v>
      </c>
      <c r="C403" s="274" t="s">
        <v>1395</v>
      </c>
      <c r="D403" s="279">
        <v>22282</v>
      </c>
      <c r="E403" s="274" t="s">
        <v>2662</v>
      </c>
      <c r="F403" s="274" t="s">
        <v>2663</v>
      </c>
      <c r="G403" s="274">
        <v>50847</v>
      </c>
      <c r="H403" s="274">
        <v>16922</v>
      </c>
      <c r="I403" s="274">
        <v>0</v>
      </c>
      <c r="J403" s="274" t="s">
        <v>1966</v>
      </c>
      <c r="K403" s="275">
        <v>0</v>
      </c>
      <c r="L403" s="274">
        <v>8375</v>
      </c>
      <c r="M403" s="274" t="s">
        <v>1450</v>
      </c>
      <c r="N403" s="275">
        <v>3</v>
      </c>
      <c r="P403" s="274" t="s">
        <v>1969</v>
      </c>
      <c r="R403" s="274" t="s">
        <v>2664</v>
      </c>
      <c r="T403" s="274" t="s">
        <v>2757</v>
      </c>
      <c r="U403" s="274" t="s">
        <v>1973</v>
      </c>
      <c r="AE403" s="279">
        <v>37846</v>
      </c>
      <c r="AF403" s="275">
        <v>14</v>
      </c>
      <c r="AG403" s="275">
        <v>0</v>
      </c>
      <c r="AJ403" s="274" t="s">
        <v>2664</v>
      </c>
      <c r="AK403" s="274" t="s">
        <v>8</v>
      </c>
      <c r="AL403" s="274">
        <v>0</v>
      </c>
      <c r="AM403" s="275">
        <v>0</v>
      </c>
      <c r="AP403" s="274" t="s">
        <v>1968</v>
      </c>
      <c r="AQ403" s="275">
        <v>0</v>
      </c>
      <c r="AR403" s="275">
        <v>0</v>
      </c>
      <c r="AS403" s="274" t="s">
        <v>1968</v>
      </c>
      <c r="AW403" s="277">
        <v>0</v>
      </c>
      <c r="AZ403" s="274" t="s">
        <v>2668</v>
      </c>
      <c r="BA403" s="274" t="s">
        <v>2669</v>
      </c>
      <c r="BD403" s="274" t="s">
        <v>2700</v>
      </c>
      <c r="BE403" s="274" t="s">
        <v>2754</v>
      </c>
      <c r="BF403" s="274" t="s">
        <v>2702</v>
      </c>
      <c r="BG403" s="274" t="s">
        <v>2694</v>
      </c>
      <c r="BH403" s="274" t="s">
        <v>1968</v>
      </c>
      <c r="BL403" s="277">
        <v>0</v>
      </c>
      <c r="BR403" s="274" t="s">
        <v>2666</v>
      </c>
      <c r="BW403" s="274">
        <v>8690</v>
      </c>
      <c r="BX403" s="274" t="s">
        <v>3681</v>
      </c>
      <c r="BY403" s="274" t="s">
        <v>1968</v>
      </c>
      <c r="CA403" s="274">
        <v>0</v>
      </c>
      <c r="CC403" s="274" t="s">
        <v>1968</v>
      </c>
      <c r="CE403" s="274" t="s">
        <v>1968</v>
      </c>
      <c r="CF403" s="274" t="s">
        <v>2739</v>
      </c>
      <c r="CG403" s="274" t="s">
        <v>1968</v>
      </c>
      <c r="CI403" s="274" t="s">
        <v>1968</v>
      </c>
      <c r="CN403" s="274">
        <v>1</v>
      </c>
      <c r="CO403" s="274" t="s">
        <v>1968</v>
      </c>
      <c r="CP403" s="274" t="s">
        <v>2756</v>
      </c>
      <c r="CQ403" s="274" t="s">
        <v>1968</v>
      </c>
      <c r="CS403" s="274" t="s">
        <v>2893</v>
      </c>
      <c r="CT403" s="275">
        <v>0</v>
      </c>
      <c r="CU403" s="274" t="s">
        <v>1968</v>
      </c>
      <c r="CV403" s="275">
        <v>0</v>
      </c>
      <c r="CY403" s="274" t="s">
        <v>2662</v>
      </c>
      <c r="CZ403" s="274">
        <v>682486</v>
      </c>
      <c r="DA403" s="274">
        <v>6210075</v>
      </c>
      <c r="DB403" s="274" t="s">
        <v>2666</v>
      </c>
      <c r="DC403" s="275">
        <v>0</v>
      </c>
      <c r="DF403" s="274" t="s">
        <v>1968</v>
      </c>
      <c r="DG403" s="274">
        <v>0</v>
      </c>
      <c r="DH403" s="274" t="s">
        <v>3682</v>
      </c>
      <c r="DI403" s="274">
        <v>0</v>
      </c>
      <c r="DJ403" s="274" t="s">
        <v>2677</v>
      </c>
      <c r="DK403" s="279">
        <v>37846</v>
      </c>
      <c r="DL403" s="279">
        <v>41520</v>
      </c>
      <c r="DN403" s="274" t="s">
        <v>2029</v>
      </c>
      <c r="DO403" s="274" t="s">
        <v>2689</v>
      </c>
      <c r="DR403" s="278">
        <v>0</v>
      </c>
    </row>
    <row r="404" spans="1:122" x14ac:dyDescent="0.25">
      <c r="A404" s="283">
        <v>28393</v>
      </c>
      <c r="B404" s="274">
        <v>60927</v>
      </c>
      <c r="C404" s="274" t="s">
        <v>1395</v>
      </c>
      <c r="D404" s="279">
        <v>26846</v>
      </c>
      <c r="E404" s="274" t="s">
        <v>2662</v>
      </c>
      <c r="F404" s="274" t="s">
        <v>2663</v>
      </c>
      <c r="G404" s="274">
        <v>50652</v>
      </c>
      <c r="H404" s="274">
        <v>28393</v>
      </c>
      <c r="I404" s="274">
        <v>0</v>
      </c>
      <c r="J404" s="274" t="s">
        <v>2074</v>
      </c>
      <c r="K404" s="275">
        <v>0</v>
      </c>
      <c r="L404" s="274">
        <v>8193</v>
      </c>
      <c r="M404" s="274" t="s">
        <v>1430</v>
      </c>
      <c r="N404" s="275">
        <v>0</v>
      </c>
      <c r="R404" s="274" t="s">
        <v>2664</v>
      </c>
      <c r="T404" s="274" t="s">
        <v>2665</v>
      </c>
      <c r="U404" s="274" t="s">
        <v>1967</v>
      </c>
      <c r="Z404" s="274" t="s">
        <v>2666</v>
      </c>
      <c r="AA404" s="274" t="s">
        <v>2666</v>
      </c>
      <c r="AB404" s="274" t="s">
        <v>2666</v>
      </c>
      <c r="AE404" s="279">
        <v>37846</v>
      </c>
      <c r="AF404" s="275">
        <v>105</v>
      </c>
      <c r="AG404" s="275">
        <v>0</v>
      </c>
      <c r="AI404" s="274" t="s">
        <v>2716</v>
      </c>
      <c r="AJ404" s="274" t="s">
        <v>2717</v>
      </c>
      <c r="AK404" s="274" t="s">
        <v>2718</v>
      </c>
      <c r="AL404" s="274">
        <v>0</v>
      </c>
      <c r="AM404" s="275">
        <v>0</v>
      </c>
      <c r="AO404" s="274" t="s">
        <v>3683</v>
      </c>
      <c r="AQ404" s="275">
        <v>0</v>
      </c>
      <c r="AR404" s="275">
        <v>0</v>
      </c>
      <c r="AW404" s="277">
        <v>0</v>
      </c>
      <c r="AZ404" s="274" t="s">
        <v>2668</v>
      </c>
      <c r="BA404" s="274" t="s">
        <v>2669</v>
      </c>
      <c r="BD404" s="274" t="s">
        <v>2700</v>
      </c>
      <c r="BE404" s="274" t="s">
        <v>3014</v>
      </c>
      <c r="BF404" s="274" t="s">
        <v>2720</v>
      </c>
      <c r="BG404" s="274" t="s">
        <v>2666</v>
      </c>
      <c r="BL404" s="277">
        <v>0</v>
      </c>
      <c r="BQ404" s="274" t="s">
        <v>2666</v>
      </c>
      <c r="BR404" s="274" t="s">
        <v>2666</v>
      </c>
      <c r="BW404" s="274">
        <v>58541</v>
      </c>
      <c r="BX404" s="274" t="s">
        <v>3250</v>
      </c>
      <c r="CA404" s="274">
        <v>0</v>
      </c>
      <c r="CF404" s="274" t="s">
        <v>2706</v>
      </c>
      <c r="CN404" s="274">
        <v>4</v>
      </c>
      <c r="CP404" s="274" t="s">
        <v>3028</v>
      </c>
      <c r="CS404" s="274" t="s">
        <v>3458</v>
      </c>
      <c r="CT404" s="275">
        <v>0</v>
      </c>
      <c r="CV404" s="275">
        <v>0</v>
      </c>
      <c r="CW404" s="274" t="s">
        <v>2664</v>
      </c>
      <c r="CY404" s="274" t="s">
        <v>2662</v>
      </c>
      <c r="CZ404" s="274">
        <v>681247</v>
      </c>
      <c r="DA404" s="274">
        <v>6178432</v>
      </c>
      <c r="DC404" s="275">
        <v>0</v>
      </c>
      <c r="DG404" s="274">
        <v>0</v>
      </c>
      <c r="DI404" s="274">
        <v>0</v>
      </c>
      <c r="DJ404" s="274" t="s">
        <v>2677</v>
      </c>
      <c r="DK404" s="279">
        <v>37846</v>
      </c>
      <c r="DL404" s="279">
        <v>39577</v>
      </c>
      <c r="DN404" s="274" t="s">
        <v>2029</v>
      </c>
      <c r="DO404" s="274" t="s">
        <v>2678</v>
      </c>
      <c r="DR404" s="278">
        <v>0</v>
      </c>
    </row>
    <row r="405" spans="1:122" x14ac:dyDescent="0.25">
      <c r="A405" s="283">
        <v>17930</v>
      </c>
      <c r="B405" s="274">
        <v>60928</v>
      </c>
      <c r="C405" s="274" t="s">
        <v>1395</v>
      </c>
      <c r="D405" s="279">
        <v>23012</v>
      </c>
      <c r="E405" s="274" t="s">
        <v>2662</v>
      </c>
      <c r="F405" s="274" t="s">
        <v>2663</v>
      </c>
      <c r="G405" s="274">
        <v>50599</v>
      </c>
      <c r="H405" s="274">
        <v>17930</v>
      </c>
      <c r="I405" s="274">
        <v>0</v>
      </c>
      <c r="J405" s="274" t="s">
        <v>2074</v>
      </c>
      <c r="K405" s="275">
        <v>0</v>
      </c>
      <c r="L405" s="274">
        <v>8146</v>
      </c>
      <c r="M405" s="274" t="s">
        <v>1521</v>
      </c>
      <c r="N405" s="275">
        <v>0</v>
      </c>
      <c r="R405" s="274" t="s">
        <v>2664</v>
      </c>
      <c r="T405" s="274" t="s">
        <v>2757</v>
      </c>
      <c r="U405" s="274" t="s">
        <v>1973</v>
      </c>
      <c r="Z405" s="274" t="s">
        <v>2666</v>
      </c>
      <c r="AA405" s="274" t="s">
        <v>2666</v>
      </c>
      <c r="AB405" s="274" t="s">
        <v>2666</v>
      </c>
      <c r="AE405" s="279">
        <v>37846</v>
      </c>
      <c r="AF405" s="275">
        <v>45</v>
      </c>
      <c r="AG405" s="275">
        <v>0</v>
      </c>
      <c r="AI405" s="274" t="s">
        <v>2716</v>
      </c>
      <c r="AJ405" s="274" t="s">
        <v>2664</v>
      </c>
      <c r="AK405" s="274" t="s">
        <v>8</v>
      </c>
      <c r="AL405" s="274">
        <v>0</v>
      </c>
      <c r="AM405" s="275">
        <v>0</v>
      </c>
      <c r="AQ405" s="275">
        <v>0</v>
      </c>
      <c r="AR405" s="275">
        <v>0</v>
      </c>
      <c r="AW405" s="277">
        <v>0</v>
      </c>
      <c r="AZ405" s="274" t="s">
        <v>2668</v>
      </c>
      <c r="BA405" s="274" t="s">
        <v>2669</v>
      </c>
      <c r="BD405" s="274" t="s">
        <v>2728</v>
      </c>
      <c r="BE405" s="274" t="s">
        <v>2740</v>
      </c>
      <c r="BF405" s="274" t="s">
        <v>2672</v>
      </c>
      <c r="BG405" s="274" t="s">
        <v>2673</v>
      </c>
      <c r="BL405" s="277">
        <v>0</v>
      </c>
      <c r="BQ405" s="274" t="s">
        <v>2666</v>
      </c>
      <c r="BR405" s="274" t="s">
        <v>2666</v>
      </c>
      <c r="BW405" s="274">
        <v>46226</v>
      </c>
      <c r="BX405" s="274" t="s">
        <v>3684</v>
      </c>
      <c r="CA405" s="274">
        <v>0</v>
      </c>
      <c r="CN405" s="274">
        <v>1</v>
      </c>
      <c r="CT405" s="275">
        <v>0</v>
      </c>
      <c r="CV405" s="275">
        <v>0</v>
      </c>
      <c r="CW405" s="274" t="s">
        <v>2664</v>
      </c>
      <c r="CY405" s="274" t="s">
        <v>2662</v>
      </c>
      <c r="CZ405" s="274">
        <v>635020</v>
      </c>
      <c r="DA405" s="274">
        <v>6185659</v>
      </c>
      <c r="DC405" s="275">
        <v>44</v>
      </c>
      <c r="DG405" s="274">
        <v>0</v>
      </c>
      <c r="DI405" s="274">
        <v>0</v>
      </c>
      <c r="DJ405" s="274" t="s">
        <v>2677</v>
      </c>
      <c r="DK405" s="279">
        <v>37846</v>
      </c>
      <c r="DL405" s="279">
        <v>39577</v>
      </c>
      <c r="DN405" s="274" t="s">
        <v>2029</v>
      </c>
      <c r="DO405" s="274" t="s">
        <v>2678</v>
      </c>
      <c r="DR405" s="278">
        <v>0</v>
      </c>
    </row>
    <row r="406" spans="1:122" x14ac:dyDescent="0.25">
      <c r="A406" s="283">
        <v>1921</v>
      </c>
      <c r="B406" s="274">
        <v>60931</v>
      </c>
      <c r="C406" s="274" t="s">
        <v>1393</v>
      </c>
      <c r="D406" s="279">
        <v>14611</v>
      </c>
      <c r="E406" s="274" t="s">
        <v>2662</v>
      </c>
      <c r="F406" s="274" t="s">
        <v>2663</v>
      </c>
      <c r="G406" s="274">
        <v>50616</v>
      </c>
      <c r="H406" s="274">
        <v>1921</v>
      </c>
      <c r="I406" s="274">
        <v>0</v>
      </c>
      <c r="J406" s="274" t="s">
        <v>2074</v>
      </c>
      <c r="K406" s="275">
        <v>0</v>
      </c>
      <c r="L406" s="274">
        <v>8157</v>
      </c>
      <c r="M406" s="274" t="s">
        <v>1421</v>
      </c>
      <c r="N406" s="275">
        <v>0</v>
      </c>
      <c r="R406" s="274" t="s">
        <v>2664</v>
      </c>
      <c r="T406" s="274" t="s">
        <v>2665</v>
      </c>
      <c r="U406" s="274" t="s">
        <v>1967</v>
      </c>
      <c r="Z406" s="274" t="s">
        <v>2666</v>
      </c>
      <c r="AA406" s="274" t="s">
        <v>2666</v>
      </c>
      <c r="AB406" s="274" t="s">
        <v>2666</v>
      </c>
      <c r="AE406" s="279">
        <v>37846</v>
      </c>
      <c r="AF406" s="275">
        <v>22</v>
      </c>
      <c r="AG406" s="275">
        <v>0</v>
      </c>
      <c r="AI406" s="274" t="s">
        <v>2716</v>
      </c>
      <c r="AJ406" s="274" t="s">
        <v>2746</v>
      </c>
      <c r="AK406" s="274" t="s">
        <v>2747</v>
      </c>
      <c r="AL406" s="274">
        <v>0</v>
      </c>
      <c r="AM406" s="275">
        <v>0</v>
      </c>
      <c r="AQ406" s="275">
        <v>0</v>
      </c>
      <c r="AR406" s="275">
        <v>0</v>
      </c>
      <c r="AW406" s="277">
        <v>0</v>
      </c>
      <c r="AZ406" s="274" t="s">
        <v>2668</v>
      </c>
      <c r="BA406" s="274" t="s">
        <v>2669</v>
      </c>
      <c r="BD406" s="274" t="s">
        <v>2692</v>
      </c>
      <c r="BE406" s="274" t="s">
        <v>2829</v>
      </c>
      <c r="BF406" s="274" t="s">
        <v>2672</v>
      </c>
      <c r="BG406" s="274" t="s">
        <v>2730</v>
      </c>
      <c r="BL406" s="277">
        <v>0</v>
      </c>
      <c r="BQ406" s="274" t="s">
        <v>2666</v>
      </c>
      <c r="BR406" s="274" t="s">
        <v>2666</v>
      </c>
      <c r="BW406" s="274">
        <v>58679</v>
      </c>
      <c r="BX406" s="274" t="s">
        <v>3685</v>
      </c>
      <c r="CA406" s="274">
        <v>0</v>
      </c>
      <c r="CF406" s="274" t="s">
        <v>2739</v>
      </c>
      <c r="CN406" s="274">
        <v>3</v>
      </c>
      <c r="CT406" s="275">
        <v>0</v>
      </c>
      <c r="CV406" s="275">
        <v>0</v>
      </c>
      <c r="CW406" s="274" t="s">
        <v>2664</v>
      </c>
      <c r="CY406" s="274" t="s">
        <v>2662</v>
      </c>
      <c r="CZ406" s="274">
        <v>643108</v>
      </c>
      <c r="DA406" s="274">
        <v>6184081</v>
      </c>
      <c r="DC406" s="275">
        <v>16</v>
      </c>
      <c r="DG406" s="274">
        <v>0</v>
      </c>
      <c r="DI406" s="274">
        <v>0</v>
      </c>
      <c r="DJ406" s="274" t="s">
        <v>2664</v>
      </c>
      <c r="DK406" s="279">
        <v>37846</v>
      </c>
      <c r="DL406" s="279">
        <v>39577</v>
      </c>
      <c r="DN406" s="274" t="s">
        <v>2029</v>
      </c>
      <c r="DO406" s="274" t="s">
        <v>2678</v>
      </c>
      <c r="DR406" s="278">
        <v>0</v>
      </c>
    </row>
    <row r="407" spans="1:122" x14ac:dyDescent="0.25">
      <c r="A407" s="283">
        <v>19059</v>
      </c>
      <c r="B407" s="274">
        <v>60939</v>
      </c>
      <c r="C407" s="274" t="s">
        <v>1393</v>
      </c>
      <c r="D407" s="279">
        <v>23743</v>
      </c>
      <c r="E407" s="274" t="s">
        <v>2662</v>
      </c>
      <c r="F407" s="274" t="s">
        <v>2663</v>
      </c>
      <c r="G407" s="274">
        <v>50543</v>
      </c>
      <c r="H407" s="274">
        <v>19059</v>
      </c>
      <c r="I407" s="274">
        <v>0</v>
      </c>
      <c r="J407" s="274" t="s">
        <v>2074</v>
      </c>
      <c r="K407" s="275">
        <v>0</v>
      </c>
      <c r="L407" s="274">
        <v>8081</v>
      </c>
      <c r="M407" s="274" t="s">
        <v>1534</v>
      </c>
      <c r="N407" s="275">
        <v>200</v>
      </c>
      <c r="R407" s="274" t="s">
        <v>2664</v>
      </c>
      <c r="T407" s="274" t="s">
        <v>2665</v>
      </c>
      <c r="U407" s="274" t="s">
        <v>1967</v>
      </c>
      <c r="Z407" s="274" t="s">
        <v>2666</v>
      </c>
      <c r="AA407" s="274" t="s">
        <v>2666</v>
      </c>
      <c r="AB407" s="274" t="s">
        <v>2666</v>
      </c>
      <c r="AE407" s="279">
        <v>37846</v>
      </c>
      <c r="AF407" s="275">
        <v>250</v>
      </c>
      <c r="AG407" s="275">
        <v>0</v>
      </c>
      <c r="AI407" s="274" t="s">
        <v>2716</v>
      </c>
      <c r="AJ407" s="274" t="s">
        <v>2837</v>
      </c>
      <c r="AK407" s="274" t="s">
        <v>2838</v>
      </c>
      <c r="AL407" s="274">
        <v>0</v>
      </c>
      <c r="AM407" s="275">
        <v>0</v>
      </c>
      <c r="AO407" s="274" t="s">
        <v>1392</v>
      </c>
      <c r="AQ407" s="275">
        <v>0</v>
      </c>
      <c r="AR407" s="275">
        <v>0</v>
      </c>
      <c r="AW407" s="277">
        <v>0</v>
      </c>
      <c r="AZ407" s="274" t="s">
        <v>2668</v>
      </c>
      <c r="BA407" s="274" t="s">
        <v>2669</v>
      </c>
      <c r="BE407" s="274" t="s">
        <v>2992</v>
      </c>
      <c r="BF407" s="274" t="s">
        <v>2737</v>
      </c>
      <c r="BG407" s="274" t="s">
        <v>2703</v>
      </c>
      <c r="BL407" s="277">
        <v>0</v>
      </c>
      <c r="BQ407" s="274" t="s">
        <v>2666</v>
      </c>
      <c r="BR407" s="274" t="s">
        <v>2666</v>
      </c>
      <c r="BW407" s="274">
        <v>18849</v>
      </c>
      <c r="BX407" s="274" t="s">
        <v>3686</v>
      </c>
      <c r="CA407" s="274">
        <v>0</v>
      </c>
      <c r="CF407" s="274" t="s">
        <v>2739</v>
      </c>
      <c r="CN407" s="274">
        <v>1</v>
      </c>
      <c r="CT407" s="275">
        <v>0</v>
      </c>
      <c r="CV407" s="275">
        <v>0</v>
      </c>
      <c r="CW407" s="274" t="s">
        <v>2664</v>
      </c>
      <c r="CY407" s="274" t="s">
        <v>2662</v>
      </c>
      <c r="CZ407" s="274">
        <v>682115</v>
      </c>
      <c r="DA407" s="274">
        <v>6166720</v>
      </c>
      <c r="DC407" s="275">
        <v>0</v>
      </c>
      <c r="DG407" s="274">
        <v>0</v>
      </c>
      <c r="DI407" s="274">
        <v>0</v>
      </c>
      <c r="DJ407" s="274" t="s">
        <v>2664</v>
      </c>
      <c r="DK407" s="279">
        <v>37846</v>
      </c>
      <c r="DL407" s="279">
        <v>39577</v>
      </c>
      <c r="DN407" s="274" t="s">
        <v>2029</v>
      </c>
      <c r="DO407" s="274" t="s">
        <v>2678</v>
      </c>
      <c r="DR407" s="278">
        <v>0</v>
      </c>
    </row>
    <row r="408" spans="1:122" x14ac:dyDescent="0.25">
      <c r="A408" s="283">
        <v>14512</v>
      </c>
      <c r="B408" s="274">
        <v>61047</v>
      </c>
      <c r="C408" s="274" t="s">
        <v>1395</v>
      </c>
      <c r="D408" s="279">
        <v>20090</v>
      </c>
      <c r="E408" s="274" t="s">
        <v>2662</v>
      </c>
      <c r="F408" s="274" t="s">
        <v>2663</v>
      </c>
      <c r="G408" s="274">
        <v>50554</v>
      </c>
      <c r="H408" s="274">
        <v>14512</v>
      </c>
      <c r="I408" s="274">
        <v>0</v>
      </c>
      <c r="J408" s="274" t="s">
        <v>2074</v>
      </c>
      <c r="K408" s="275">
        <v>0</v>
      </c>
      <c r="L408" s="274">
        <v>8119</v>
      </c>
      <c r="M408" s="274" t="s">
        <v>1489</v>
      </c>
      <c r="N408" s="275">
        <v>0</v>
      </c>
      <c r="R408" s="274" t="s">
        <v>2664</v>
      </c>
      <c r="T408" s="274" t="s">
        <v>2665</v>
      </c>
      <c r="U408" s="274" t="s">
        <v>1967</v>
      </c>
      <c r="Z408" s="274" t="s">
        <v>2666</v>
      </c>
      <c r="AA408" s="274" t="s">
        <v>2666</v>
      </c>
      <c r="AB408" s="274" t="s">
        <v>2666</v>
      </c>
      <c r="AE408" s="279">
        <v>37846</v>
      </c>
      <c r="AF408" s="275">
        <v>180</v>
      </c>
      <c r="AG408" s="275">
        <v>0</v>
      </c>
      <c r="AI408" s="274" t="s">
        <v>2716</v>
      </c>
      <c r="AJ408" s="274" t="s">
        <v>2664</v>
      </c>
      <c r="AK408" s="274" t="s">
        <v>8</v>
      </c>
      <c r="AL408" s="274">
        <v>0</v>
      </c>
      <c r="AM408" s="275">
        <v>0</v>
      </c>
      <c r="AQ408" s="275">
        <v>0</v>
      </c>
      <c r="AR408" s="275">
        <v>0</v>
      </c>
      <c r="AW408" s="277">
        <v>0</v>
      </c>
      <c r="AY408" s="274" t="s">
        <v>3687</v>
      </c>
      <c r="AZ408" s="274" t="s">
        <v>2668</v>
      </c>
      <c r="BA408" s="274" t="s">
        <v>2669</v>
      </c>
      <c r="BG408" s="274" t="s">
        <v>2730</v>
      </c>
      <c r="BL408" s="277">
        <v>0</v>
      </c>
      <c r="BQ408" s="274" t="s">
        <v>2666</v>
      </c>
      <c r="BR408" s="274" t="s">
        <v>2666</v>
      </c>
      <c r="BW408" s="274">
        <v>51906</v>
      </c>
      <c r="BX408" s="274" t="s">
        <v>3688</v>
      </c>
      <c r="CA408" s="274">
        <v>0</v>
      </c>
      <c r="CN408" s="274">
        <v>1</v>
      </c>
      <c r="CT408" s="275">
        <v>0</v>
      </c>
      <c r="CV408" s="275">
        <v>0</v>
      </c>
      <c r="CW408" s="274" t="s">
        <v>2664</v>
      </c>
      <c r="CY408" s="274" t="s">
        <v>2662</v>
      </c>
      <c r="CZ408" s="274">
        <v>623799</v>
      </c>
      <c r="DA408" s="274">
        <v>6181740</v>
      </c>
      <c r="DC408" s="275">
        <v>0</v>
      </c>
      <c r="DG408" s="274">
        <v>0</v>
      </c>
      <c r="DI408" s="274">
        <v>0</v>
      </c>
      <c r="DJ408" s="274" t="s">
        <v>2677</v>
      </c>
      <c r="DK408" s="279">
        <v>37846</v>
      </c>
      <c r="DL408" s="279">
        <v>39577</v>
      </c>
      <c r="DN408" s="274" t="s">
        <v>2029</v>
      </c>
      <c r="DO408" s="274" t="s">
        <v>2678</v>
      </c>
      <c r="DR408" s="278">
        <v>0</v>
      </c>
    </row>
    <row r="409" spans="1:122" x14ac:dyDescent="0.25">
      <c r="A409" s="283">
        <v>11926</v>
      </c>
      <c r="B409" s="274">
        <v>69441</v>
      </c>
      <c r="C409" s="274" t="s">
        <v>1393</v>
      </c>
      <c r="D409" s="279">
        <v>18264</v>
      </c>
      <c r="E409" s="274" t="s">
        <v>2662</v>
      </c>
      <c r="F409" s="274" t="s">
        <v>2663</v>
      </c>
      <c r="G409" s="274">
        <v>50625</v>
      </c>
      <c r="H409" s="274">
        <v>11926</v>
      </c>
      <c r="I409" s="274">
        <v>0</v>
      </c>
      <c r="J409" s="274" t="s">
        <v>2074</v>
      </c>
      <c r="K409" s="275">
        <v>0</v>
      </c>
      <c r="L409" s="274">
        <v>8165</v>
      </c>
      <c r="M409" s="274" t="s">
        <v>1472</v>
      </c>
      <c r="N409" s="275">
        <v>0</v>
      </c>
      <c r="R409" s="274" t="s">
        <v>2664</v>
      </c>
      <c r="T409" s="274" t="s">
        <v>2757</v>
      </c>
      <c r="U409" s="274" t="s">
        <v>1973</v>
      </c>
      <c r="Z409" s="274" t="s">
        <v>2666</v>
      </c>
      <c r="AA409" s="274" t="s">
        <v>2666</v>
      </c>
      <c r="AB409" s="274" t="s">
        <v>2666</v>
      </c>
      <c r="AE409" s="279">
        <v>37846</v>
      </c>
      <c r="AF409" s="275">
        <v>50</v>
      </c>
      <c r="AG409" s="275">
        <v>0</v>
      </c>
      <c r="AI409" s="274" t="s">
        <v>2716</v>
      </c>
      <c r="AJ409" s="274" t="s">
        <v>2664</v>
      </c>
      <c r="AK409" s="274" t="s">
        <v>8</v>
      </c>
      <c r="AL409" s="274">
        <v>0</v>
      </c>
      <c r="AM409" s="275">
        <v>0</v>
      </c>
      <c r="AO409" s="274" t="s">
        <v>1392</v>
      </c>
      <c r="AQ409" s="275">
        <v>0</v>
      </c>
      <c r="AR409" s="275">
        <v>0</v>
      </c>
      <c r="AW409" s="277">
        <v>0</v>
      </c>
      <c r="AZ409" s="274" t="s">
        <v>2668</v>
      </c>
      <c r="BA409" s="274" t="s">
        <v>2669</v>
      </c>
      <c r="BD409" s="274" t="s">
        <v>2692</v>
      </c>
      <c r="BE409" s="274" t="s">
        <v>2737</v>
      </c>
      <c r="BF409" s="274" t="s">
        <v>2672</v>
      </c>
      <c r="BG409" s="274" t="s">
        <v>2673</v>
      </c>
      <c r="BL409" s="277">
        <v>0</v>
      </c>
      <c r="BQ409" s="274" t="s">
        <v>2666</v>
      </c>
      <c r="BR409" s="274" t="s">
        <v>2666</v>
      </c>
      <c r="BW409" s="274">
        <v>38530</v>
      </c>
      <c r="BX409" s="274" t="s">
        <v>3689</v>
      </c>
      <c r="CA409" s="274">
        <v>0</v>
      </c>
      <c r="CF409" s="274" t="s">
        <v>2706</v>
      </c>
      <c r="CN409" s="274">
        <v>1</v>
      </c>
      <c r="CT409" s="275">
        <v>0</v>
      </c>
      <c r="CV409" s="275">
        <v>0</v>
      </c>
      <c r="CW409" s="274" t="s">
        <v>2664</v>
      </c>
      <c r="CY409" s="274" t="s">
        <v>2662</v>
      </c>
      <c r="CZ409" s="274">
        <v>646614</v>
      </c>
      <c r="DA409" s="274">
        <v>6185171</v>
      </c>
      <c r="DC409" s="275">
        <v>0</v>
      </c>
      <c r="DG409" s="274">
        <v>0</v>
      </c>
      <c r="DI409" s="274">
        <v>0</v>
      </c>
      <c r="DJ409" s="274" t="s">
        <v>2664</v>
      </c>
      <c r="DK409" s="279">
        <v>37846</v>
      </c>
      <c r="DL409" s="279">
        <v>39577</v>
      </c>
      <c r="DN409" s="274" t="s">
        <v>2029</v>
      </c>
      <c r="DO409" s="274" t="s">
        <v>2678</v>
      </c>
      <c r="DR409" s="278">
        <v>0</v>
      </c>
    </row>
    <row r="410" spans="1:122" x14ac:dyDescent="0.25">
      <c r="A410" s="283">
        <v>11956</v>
      </c>
      <c r="B410" s="274">
        <v>69873</v>
      </c>
      <c r="C410" s="274" t="s">
        <v>1393</v>
      </c>
      <c r="D410" s="279">
        <v>18264</v>
      </c>
      <c r="E410" s="274" t="s">
        <v>2662</v>
      </c>
      <c r="F410" s="274" t="s">
        <v>2663</v>
      </c>
      <c r="G410" s="274">
        <v>50743</v>
      </c>
      <c r="H410" s="274">
        <v>11956</v>
      </c>
      <c r="I410" s="274">
        <v>0</v>
      </c>
      <c r="J410" s="274" t="s">
        <v>2074</v>
      </c>
      <c r="K410" s="275">
        <v>0</v>
      </c>
      <c r="L410" s="274">
        <v>8285</v>
      </c>
      <c r="M410" s="274" t="s">
        <v>1482</v>
      </c>
      <c r="N410" s="275">
        <v>0</v>
      </c>
      <c r="R410" s="274" t="s">
        <v>2664</v>
      </c>
      <c r="T410" s="274" t="s">
        <v>2757</v>
      </c>
      <c r="U410" s="274" t="s">
        <v>1973</v>
      </c>
      <c r="Z410" s="274" t="s">
        <v>2666</v>
      </c>
      <c r="AA410" s="274" t="s">
        <v>2666</v>
      </c>
      <c r="AB410" s="274" t="s">
        <v>2666</v>
      </c>
      <c r="AE410" s="279">
        <v>37846</v>
      </c>
      <c r="AF410" s="275">
        <v>22</v>
      </c>
      <c r="AG410" s="275">
        <v>0</v>
      </c>
      <c r="AI410" s="274" t="s">
        <v>2716</v>
      </c>
      <c r="AJ410" s="274" t="s">
        <v>2664</v>
      </c>
      <c r="AK410" s="274" t="s">
        <v>8</v>
      </c>
      <c r="AL410" s="274">
        <v>0</v>
      </c>
      <c r="AM410" s="275">
        <v>0</v>
      </c>
      <c r="AQ410" s="275">
        <v>0</v>
      </c>
      <c r="AR410" s="275">
        <v>0</v>
      </c>
      <c r="AW410" s="277">
        <v>0</v>
      </c>
      <c r="AZ410" s="274" t="s">
        <v>2668</v>
      </c>
      <c r="BA410" s="274" t="s">
        <v>2669</v>
      </c>
      <c r="BD410" s="274" t="s">
        <v>2670</v>
      </c>
      <c r="BE410" s="274" t="s">
        <v>2955</v>
      </c>
      <c r="BF410" s="274" t="s">
        <v>2763</v>
      </c>
      <c r="BG410" s="274" t="s">
        <v>2694</v>
      </c>
      <c r="BL410" s="277">
        <v>0</v>
      </c>
      <c r="BQ410" s="274" t="s">
        <v>2666</v>
      </c>
      <c r="BR410" s="274" t="s">
        <v>2666</v>
      </c>
      <c r="BW410" s="274">
        <v>23948</v>
      </c>
      <c r="BX410" s="274" t="s">
        <v>3690</v>
      </c>
      <c r="CA410" s="274">
        <v>0</v>
      </c>
      <c r="CF410" s="274" t="s">
        <v>2706</v>
      </c>
      <c r="CN410" s="274">
        <v>1</v>
      </c>
      <c r="CT410" s="275">
        <v>0</v>
      </c>
      <c r="CV410" s="275">
        <v>0</v>
      </c>
      <c r="CW410" s="274" t="s">
        <v>2664</v>
      </c>
      <c r="CY410" s="274" t="s">
        <v>2662</v>
      </c>
      <c r="CZ410" s="274">
        <v>658101</v>
      </c>
      <c r="DA410" s="274">
        <v>6196737</v>
      </c>
      <c r="DC410" s="275">
        <v>0</v>
      </c>
      <c r="DG410" s="274">
        <v>0</v>
      </c>
      <c r="DI410" s="274">
        <v>0</v>
      </c>
      <c r="DJ410" s="274" t="s">
        <v>2664</v>
      </c>
      <c r="DK410" s="279">
        <v>37846</v>
      </c>
      <c r="DL410" s="279">
        <v>39577</v>
      </c>
      <c r="DN410" s="274" t="s">
        <v>2029</v>
      </c>
      <c r="DO410" s="274" t="s">
        <v>2678</v>
      </c>
      <c r="DR410" s="278">
        <v>0</v>
      </c>
    </row>
    <row r="411" spans="1:122" x14ac:dyDescent="0.25">
      <c r="A411" s="283">
        <v>58146</v>
      </c>
      <c r="B411" s="274">
        <v>71138</v>
      </c>
      <c r="C411" s="274" t="s">
        <v>1395</v>
      </c>
      <c r="D411" s="279">
        <v>32284</v>
      </c>
      <c r="E411" s="274" t="s">
        <v>2662</v>
      </c>
      <c r="F411" s="274" t="s">
        <v>2663</v>
      </c>
      <c r="G411" s="274">
        <v>61522</v>
      </c>
      <c r="H411" s="274">
        <v>58146</v>
      </c>
      <c r="I411" s="274">
        <v>0</v>
      </c>
      <c r="K411" s="275">
        <v>0</v>
      </c>
      <c r="L411" s="274">
        <v>8327</v>
      </c>
      <c r="M411" s="274" t="s">
        <v>1663</v>
      </c>
      <c r="N411" s="275">
        <v>0</v>
      </c>
      <c r="P411" s="274" t="s">
        <v>1968</v>
      </c>
      <c r="R411" s="274" t="s">
        <v>2664</v>
      </c>
      <c r="T411" s="274" t="s">
        <v>2665</v>
      </c>
      <c r="U411" s="274" t="s">
        <v>1967</v>
      </c>
      <c r="AC411" s="274" t="s">
        <v>2710</v>
      </c>
      <c r="AE411" s="279">
        <v>37846</v>
      </c>
      <c r="AF411" s="275">
        <v>320</v>
      </c>
      <c r="AG411" s="275">
        <v>0</v>
      </c>
      <c r="AI411" s="274" t="s">
        <v>2773</v>
      </c>
      <c r="AJ411" s="274" t="s">
        <v>2682</v>
      </c>
      <c r="AK411" s="274" t="s">
        <v>2683</v>
      </c>
      <c r="AL411" s="274">
        <v>0</v>
      </c>
      <c r="AM411" s="275">
        <v>0</v>
      </c>
      <c r="AO411" s="274" t="s">
        <v>1665</v>
      </c>
      <c r="AP411" s="274" t="s">
        <v>1968</v>
      </c>
      <c r="AQ411" s="275">
        <v>0</v>
      </c>
      <c r="AR411" s="275">
        <v>0</v>
      </c>
      <c r="AS411" s="274" t="s">
        <v>1968</v>
      </c>
      <c r="AW411" s="277">
        <v>0</v>
      </c>
      <c r="AZ411" s="274" t="s">
        <v>2668</v>
      </c>
      <c r="BA411" s="274" t="s">
        <v>2669</v>
      </c>
      <c r="BD411" s="274" t="s">
        <v>2781</v>
      </c>
      <c r="BE411" s="274" t="s">
        <v>3014</v>
      </c>
      <c r="BF411" s="274" t="s">
        <v>2774</v>
      </c>
      <c r="BG411" s="274" t="s">
        <v>2993</v>
      </c>
      <c r="BH411" s="274" t="s">
        <v>1968</v>
      </c>
      <c r="BL411" s="277">
        <v>0</v>
      </c>
      <c r="BW411" s="274">
        <v>12885</v>
      </c>
      <c r="BX411" s="274" t="s">
        <v>3691</v>
      </c>
      <c r="BY411" s="274" t="s">
        <v>1968</v>
      </c>
      <c r="CA411" s="274">
        <v>24340880</v>
      </c>
      <c r="CC411" s="274" t="s">
        <v>1968</v>
      </c>
      <c r="CE411" s="274" t="s">
        <v>1968</v>
      </c>
      <c r="CG411" s="274" t="s">
        <v>1968</v>
      </c>
      <c r="CI411" s="274" t="s">
        <v>1968</v>
      </c>
      <c r="CN411" s="274">
        <v>1</v>
      </c>
      <c r="CO411" s="274" t="s">
        <v>1968</v>
      </c>
      <c r="CP411" s="274" t="s">
        <v>3062</v>
      </c>
      <c r="CQ411" s="274" t="s">
        <v>1968</v>
      </c>
      <c r="CT411" s="275">
        <v>0</v>
      </c>
      <c r="CU411" s="274" t="s">
        <v>1968</v>
      </c>
      <c r="CV411" s="275">
        <v>0</v>
      </c>
      <c r="CW411" s="274" t="s">
        <v>2714</v>
      </c>
      <c r="CY411" s="274" t="s">
        <v>2662</v>
      </c>
      <c r="CZ411" s="274">
        <v>650304</v>
      </c>
      <c r="DA411" s="274">
        <v>6206596</v>
      </c>
      <c r="DB411" s="274" t="s">
        <v>2666</v>
      </c>
      <c r="DC411" s="275">
        <v>0</v>
      </c>
      <c r="DF411" s="274" t="s">
        <v>1968</v>
      </c>
      <c r="DG411" s="274">
        <v>0</v>
      </c>
      <c r="DI411" s="274">
        <v>0</v>
      </c>
      <c r="DJ411" s="274" t="s">
        <v>2677</v>
      </c>
      <c r="DK411" s="279">
        <v>37846</v>
      </c>
      <c r="DL411" s="279">
        <v>41436</v>
      </c>
      <c r="DN411" s="274" t="s">
        <v>2029</v>
      </c>
      <c r="DO411" s="274" t="s">
        <v>2689</v>
      </c>
      <c r="DP411" s="274" t="s">
        <v>1664</v>
      </c>
      <c r="DQ411" s="274" t="s">
        <v>1392</v>
      </c>
      <c r="DR411" s="278">
        <v>0</v>
      </c>
    </row>
    <row r="412" spans="1:122" x14ac:dyDescent="0.25">
      <c r="A412" s="283">
        <v>16470</v>
      </c>
      <c r="B412" s="274">
        <v>73715</v>
      </c>
      <c r="C412" s="274" t="s">
        <v>1393</v>
      </c>
      <c r="D412" s="279">
        <v>21916</v>
      </c>
      <c r="E412" s="274" t="s">
        <v>2662</v>
      </c>
      <c r="F412" s="274" t="s">
        <v>2663</v>
      </c>
      <c r="G412" s="274">
        <v>50763</v>
      </c>
      <c r="H412" s="274">
        <v>16470</v>
      </c>
      <c r="I412" s="274">
        <v>0</v>
      </c>
      <c r="J412" s="274" t="s">
        <v>2074</v>
      </c>
      <c r="K412" s="275">
        <v>0</v>
      </c>
      <c r="L412" s="274">
        <v>8305</v>
      </c>
      <c r="M412" s="274" t="s">
        <v>1497</v>
      </c>
      <c r="N412" s="275">
        <v>0</v>
      </c>
      <c r="R412" s="274" t="s">
        <v>2664</v>
      </c>
      <c r="T412" s="274" t="s">
        <v>2665</v>
      </c>
      <c r="U412" s="274" t="s">
        <v>1967</v>
      </c>
      <c r="Z412" s="274" t="s">
        <v>2666</v>
      </c>
      <c r="AA412" s="274" t="s">
        <v>2666</v>
      </c>
      <c r="AB412" s="274" t="s">
        <v>2666</v>
      </c>
      <c r="AE412" s="279">
        <v>37846</v>
      </c>
      <c r="AF412" s="275">
        <v>400</v>
      </c>
      <c r="AG412" s="275">
        <v>0</v>
      </c>
      <c r="AI412" s="274" t="s">
        <v>2716</v>
      </c>
      <c r="AJ412" s="274" t="s">
        <v>3692</v>
      </c>
      <c r="AK412" s="274" t="s">
        <v>3693</v>
      </c>
      <c r="AL412" s="274">
        <v>0</v>
      </c>
      <c r="AM412" s="275">
        <v>0</v>
      </c>
      <c r="AQ412" s="275">
        <v>0</v>
      </c>
      <c r="AR412" s="275">
        <v>0</v>
      </c>
      <c r="AW412" s="277">
        <v>0</v>
      </c>
      <c r="AZ412" s="274" t="s">
        <v>2668</v>
      </c>
      <c r="BA412" s="274" t="s">
        <v>2669</v>
      </c>
      <c r="BD412" s="274" t="s">
        <v>2700</v>
      </c>
      <c r="BE412" s="274" t="s">
        <v>2725</v>
      </c>
      <c r="BF412" s="274" t="s">
        <v>2763</v>
      </c>
      <c r="BG412" s="274" t="s">
        <v>2694</v>
      </c>
      <c r="BL412" s="277">
        <v>0</v>
      </c>
      <c r="BQ412" s="274" t="s">
        <v>2666</v>
      </c>
      <c r="BR412" s="274" t="s">
        <v>2666</v>
      </c>
      <c r="BW412" s="274">
        <v>21475</v>
      </c>
      <c r="BX412" s="274" t="s">
        <v>3694</v>
      </c>
      <c r="CA412" s="274">
        <v>0</v>
      </c>
      <c r="CF412" s="274" t="s">
        <v>2749</v>
      </c>
      <c r="CN412" s="274">
        <v>1</v>
      </c>
      <c r="CT412" s="275">
        <v>0</v>
      </c>
      <c r="CV412" s="275">
        <v>0</v>
      </c>
      <c r="CW412" s="274" t="s">
        <v>2664</v>
      </c>
      <c r="CY412" s="274" t="s">
        <v>2662</v>
      </c>
      <c r="CZ412" s="274">
        <v>678942</v>
      </c>
      <c r="DA412" s="274">
        <v>6194505</v>
      </c>
      <c r="DC412" s="275">
        <v>190</v>
      </c>
      <c r="DG412" s="274">
        <v>0</v>
      </c>
      <c r="DI412" s="274">
        <v>0</v>
      </c>
      <c r="DJ412" s="274" t="s">
        <v>2664</v>
      </c>
      <c r="DK412" s="279">
        <v>37846</v>
      </c>
      <c r="DL412" s="279">
        <v>39577</v>
      </c>
      <c r="DN412" s="274" t="s">
        <v>2029</v>
      </c>
      <c r="DO412" s="274" t="s">
        <v>2678</v>
      </c>
      <c r="DR412" s="278">
        <v>0</v>
      </c>
    </row>
    <row r="413" spans="1:122" x14ac:dyDescent="0.25">
      <c r="A413" s="283">
        <v>38971</v>
      </c>
      <c r="B413" s="274">
        <v>78739</v>
      </c>
      <c r="C413" s="274" t="s">
        <v>1393</v>
      </c>
      <c r="D413" s="279">
        <v>28491</v>
      </c>
      <c r="E413" s="274" t="s">
        <v>2662</v>
      </c>
      <c r="F413" s="274" t="s">
        <v>2663</v>
      </c>
      <c r="G413" s="274">
        <v>57954</v>
      </c>
      <c r="H413" s="274">
        <v>38971</v>
      </c>
      <c r="I413" s="274">
        <v>0</v>
      </c>
      <c r="J413" s="274" t="s">
        <v>2074</v>
      </c>
      <c r="K413" s="275">
        <v>0</v>
      </c>
      <c r="L413" s="274">
        <v>8180</v>
      </c>
      <c r="M413" s="274" t="s">
        <v>1603</v>
      </c>
      <c r="N413" s="275">
        <v>60</v>
      </c>
      <c r="R413" s="274" t="s">
        <v>2664</v>
      </c>
      <c r="T413" s="274" t="s">
        <v>2664</v>
      </c>
      <c r="U413" s="274" t="s">
        <v>2715</v>
      </c>
      <c r="Z413" s="274" t="s">
        <v>2666</v>
      </c>
      <c r="AA413" s="274" t="s">
        <v>2666</v>
      </c>
      <c r="AB413" s="274" t="s">
        <v>2666</v>
      </c>
      <c r="AE413" s="279">
        <v>37846</v>
      </c>
      <c r="AF413" s="275">
        <v>180</v>
      </c>
      <c r="AG413" s="275">
        <v>0</v>
      </c>
      <c r="AI413" s="274" t="s">
        <v>2716</v>
      </c>
      <c r="AJ413" s="274" t="s">
        <v>2717</v>
      </c>
      <c r="AK413" s="274" t="s">
        <v>2718</v>
      </c>
      <c r="AL413" s="274">
        <v>0</v>
      </c>
      <c r="AM413" s="275">
        <v>0</v>
      </c>
      <c r="AO413" s="274" t="s">
        <v>1392</v>
      </c>
      <c r="AQ413" s="275">
        <v>0</v>
      </c>
      <c r="AR413" s="275">
        <v>0</v>
      </c>
      <c r="AW413" s="277">
        <v>0</v>
      </c>
      <c r="AZ413" s="274" t="s">
        <v>2668</v>
      </c>
      <c r="BA413" s="274" t="s">
        <v>2669</v>
      </c>
      <c r="BC413" s="274" t="s">
        <v>3039</v>
      </c>
      <c r="BD413" s="274" t="s">
        <v>2736</v>
      </c>
      <c r="BE413" s="274" t="s">
        <v>3014</v>
      </c>
      <c r="BF413" s="274" t="s">
        <v>2720</v>
      </c>
      <c r="BG413" s="274" t="s">
        <v>2694</v>
      </c>
      <c r="BL413" s="277">
        <v>0</v>
      </c>
      <c r="BM413" s="274" t="s">
        <v>2759</v>
      </c>
      <c r="BQ413" s="274" t="s">
        <v>2666</v>
      </c>
      <c r="BR413" s="274" t="s">
        <v>2666</v>
      </c>
      <c r="BW413" s="274">
        <v>33314</v>
      </c>
      <c r="BX413" s="274" t="s">
        <v>3695</v>
      </c>
      <c r="CA413" s="274">
        <v>0</v>
      </c>
      <c r="CF413" s="274" t="s">
        <v>2706</v>
      </c>
      <c r="CN413" s="274">
        <v>2</v>
      </c>
      <c r="CP413" s="274" t="s">
        <v>2675</v>
      </c>
      <c r="CS413" s="274" t="s">
        <v>3696</v>
      </c>
      <c r="CT413" s="275">
        <v>0</v>
      </c>
      <c r="CV413" s="275">
        <v>0</v>
      </c>
      <c r="CW413" s="274" t="s">
        <v>2664</v>
      </c>
      <c r="CY413" s="274" t="s">
        <v>2662</v>
      </c>
      <c r="CZ413" s="274">
        <v>671338</v>
      </c>
      <c r="DA413" s="274">
        <v>6177834</v>
      </c>
      <c r="DC413" s="275">
        <v>0</v>
      </c>
      <c r="DG413" s="274">
        <v>0</v>
      </c>
      <c r="DI413" s="274">
        <v>0</v>
      </c>
      <c r="DJ413" s="274" t="s">
        <v>2664</v>
      </c>
      <c r="DK413" s="279">
        <v>37846</v>
      </c>
      <c r="DL413" s="279">
        <v>39577</v>
      </c>
      <c r="DN413" s="274" t="s">
        <v>2029</v>
      </c>
      <c r="DO413" s="274" t="s">
        <v>2678</v>
      </c>
      <c r="DR413" s="278">
        <v>0</v>
      </c>
    </row>
    <row r="414" spans="1:122" x14ac:dyDescent="0.25">
      <c r="A414" s="283">
        <v>54969</v>
      </c>
      <c r="B414" s="274">
        <v>79050</v>
      </c>
      <c r="C414" s="274" t="s">
        <v>1395</v>
      </c>
      <c r="D414" s="279">
        <v>31239</v>
      </c>
      <c r="E414" s="274" t="s">
        <v>2662</v>
      </c>
      <c r="F414" s="274" t="s">
        <v>2663</v>
      </c>
      <c r="G414" s="274">
        <v>50573</v>
      </c>
      <c r="H414" s="274">
        <v>54969</v>
      </c>
      <c r="I414" s="274">
        <v>0</v>
      </c>
      <c r="J414" s="274" t="s">
        <v>1966</v>
      </c>
      <c r="K414" s="275">
        <v>0</v>
      </c>
      <c r="L414" s="274">
        <v>8134</v>
      </c>
      <c r="M414" s="274" t="s">
        <v>1546</v>
      </c>
      <c r="N414" s="275">
        <v>102</v>
      </c>
      <c r="R414" s="274" t="s">
        <v>2664</v>
      </c>
      <c r="T414" s="274" t="s">
        <v>2665</v>
      </c>
      <c r="U414" s="274" t="s">
        <v>1967</v>
      </c>
      <c r="Z414" s="274" t="s">
        <v>2666</v>
      </c>
      <c r="AA414" s="274" t="s">
        <v>2666</v>
      </c>
      <c r="AB414" s="274" t="s">
        <v>2666</v>
      </c>
      <c r="AE414" s="279">
        <v>37846</v>
      </c>
      <c r="AF414" s="275">
        <v>220</v>
      </c>
      <c r="AG414" s="275">
        <v>0</v>
      </c>
      <c r="AI414" s="274" t="s">
        <v>2667</v>
      </c>
      <c r="AJ414" s="274" t="s">
        <v>2690</v>
      </c>
      <c r="AK414" s="274" t="s">
        <v>2691</v>
      </c>
      <c r="AL414" s="274">
        <v>0</v>
      </c>
      <c r="AM414" s="275">
        <v>0</v>
      </c>
      <c r="AO414" s="274" t="s">
        <v>1656</v>
      </c>
      <c r="AQ414" s="275">
        <v>0</v>
      </c>
      <c r="AR414" s="275">
        <v>0</v>
      </c>
      <c r="AW414" s="277">
        <v>0</v>
      </c>
      <c r="AZ414" s="274" t="s">
        <v>2668</v>
      </c>
      <c r="BA414" s="274" t="s">
        <v>2669</v>
      </c>
      <c r="BD414" s="274" t="s">
        <v>2728</v>
      </c>
      <c r="BE414" s="274" t="s">
        <v>2728</v>
      </c>
      <c r="BF414" s="274" t="s">
        <v>2672</v>
      </c>
      <c r="BG414" s="274" t="s">
        <v>2730</v>
      </c>
      <c r="BL414" s="277">
        <v>0</v>
      </c>
      <c r="BQ414" s="274" t="s">
        <v>2666</v>
      </c>
      <c r="BR414" s="274" t="s">
        <v>2666</v>
      </c>
      <c r="BW414" s="274">
        <v>44224</v>
      </c>
      <c r="BX414" s="274" t="s">
        <v>3633</v>
      </c>
      <c r="CA414" s="274">
        <v>0</v>
      </c>
      <c r="CF414" s="274" t="s">
        <v>2706</v>
      </c>
      <c r="CN414" s="274">
        <v>3</v>
      </c>
      <c r="CP414" s="274" t="s">
        <v>2713</v>
      </c>
      <c r="CT414" s="275">
        <v>0</v>
      </c>
      <c r="CV414" s="275">
        <v>0</v>
      </c>
      <c r="CW414" s="274" t="s">
        <v>2664</v>
      </c>
      <c r="CY414" s="274" t="s">
        <v>2662</v>
      </c>
      <c r="CZ414" s="274">
        <v>628833</v>
      </c>
      <c r="DA414" s="274">
        <v>6182849</v>
      </c>
      <c r="DC414" s="275">
        <v>80</v>
      </c>
      <c r="DG414" s="274">
        <v>0</v>
      </c>
      <c r="DI414" s="274">
        <v>0</v>
      </c>
      <c r="DJ414" s="274" t="s">
        <v>2677</v>
      </c>
      <c r="DK414" s="279">
        <v>37846</v>
      </c>
      <c r="DL414" s="279">
        <v>39577</v>
      </c>
      <c r="DN414" s="274" t="s">
        <v>2029</v>
      </c>
      <c r="DO414" s="274" t="s">
        <v>2678</v>
      </c>
      <c r="DP414" s="274" t="s">
        <v>2733</v>
      </c>
      <c r="DQ414" s="274" t="s">
        <v>2734</v>
      </c>
      <c r="DR414" s="278">
        <v>8</v>
      </c>
    </row>
    <row r="415" spans="1:122" x14ac:dyDescent="0.25">
      <c r="A415" s="283">
        <v>34201</v>
      </c>
      <c r="B415" s="274">
        <v>79070</v>
      </c>
      <c r="C415" s="274" t="s">
        <v>1393</v>
      </c>
      <c r="D415" s="279">
        <v>27760</v>
      </c>
      <c r="E415" s="274" t="s">
        <v>2662</v>
      </c>
      <c r="F415" s="274" t="s">
        <v>2663</v>
      </c>
      <c r="G415" s="274">
        <v>50834</v>
      </c>
      <c r="H415" s="274">
        <v>34201</v>
      </c>
      <c r="I415" s="274">
        <v>0</v>
      </c>
      <c r="J415" s="274" t="s">
        <v>1966</v>
      </c>
      <c r="K415" s="275">
        <v>0</v>
      </c>
      <c r="L415" s="274">
        <v>8368</v>
      </c>
      <c r="M415" s="274" t="s">
        <v>1587</v>
      </c>
      <c r="N415" s="275">
        <v>90</v>
      </c>
      <c r="R415" s="274" t="s">
        <v>2664</v>
      </c>
      <c r="T415" s="274" t="s">
        <v>2665</v>
      </c>
      <c r="U415" s="274" t="s">
        <v>1967</v>
      </c>
      <c r="Z415" s="274" t="s">
        <v>2666</v>
      </c>
      <c r="AA415" s="274" t="s">
        <v>2666</v>
      </c>
      <c r="AB415" s="274" t="s">
        <v>2666</v>
      </c>
      <c r="AE415" s="279">
        <v>37846</v>
      </c>
      <c r="AF415" s="275">
        <v>115</v>
      </c>
      <c r="AG415" s="275">
        <v>0</v>
      </c>
      <c r="AI415" s="274" t="s">
        <v>2724</v>
      </c>
      <c r="AJ415" s="274" t="s">
        <v>2717</v>
      </c>
      <c r="AK415" s="274" t="s">
        <v>2718</v>
      </c>
      <c r="AL415" s="274">
        <v>0</v>
      </c>
      <c r="AM415" s="275">
        <v>0</v>
      </c>
      <c r="AO415" s="274" t="s">
        <v>1588</v>
      </c>
      <c r="AQ415" s="275">
        <v>0</v>
      </c>
      <c r="AR415" s="275">
        <v>0</v>
      </c>
      <c r="AW415" s="277">
        <v>0</v>
      </c>
      <c r="AZ415" s="274" t="s">
        <v>2668</v>
      </c>
      <c r="BA415" s="274" t="s">
        <v>2669</v>
      </c>
      <c r="BD415" s="274" t="s">
        <v>2736</v>
      </c>
      <c r="BE415" s="274" t="s">
        <v>2904</v>
      </c>
      <c r="BF415" s="274" t="s">
        <v>2702</v>
      </c>
      <c r="BG415" s="274" t="s">
        <v>2694</v>
      </c>
      <c r="BL415" s="277">
        <v>0</v>
      </c>
      <c r="BQ415" s="274" t="s">
        <v>2666</v>
      </c>
      <c r="BR415" s="274" t="s">
        <v>2666</v>
      </c>
      <c r="BW415" s="274">
        <v>27872</v>
      </c>
      <c r="BX415" s="274" t="s">
        <v>3606</v>
      </c>
      <c r="CA415" s="274">
        <v>0</v>
      </c>
      <c r="CN415" s="274">
        <v>1</v>
      </c>
      <c r="CS415" s="274" t="s">
        <v>3065</v>
      </c>
      <c r="CT415" s="275">
        <v>0</v>
      </c>
      <c r="CV415" s="275">
        <v>0</v>
      </c>
      <c r="CW415" s="274" t="s">
        <v>2664</v>
      </c>
      <c r="CY415" s="274" t="s">
        <v>2662</v>
      </c>
      <c r="CZ415" s="274">
        <v>672120</v>
      </c>
      <c r="DA415" s="274">
        <v>6216860</v>
      </c>
      <c r="DC415" s="275">
        <v>0</v>
      </c>
      <c r="DG415" s="274">
        <v>0</v>
      </c>
      <c r="DI415" s="274">
        <v>0</v>
      </c>
      <c r="DJ415" s="274" t="s">
        <v>2664</v>
      </c>
      <c r="DK415" s="279">
        <v>37846</v>
      </c>
      <c r="DL415" s="279">
        <v>39577</v>
      </c>
      <c r="DN415" s="274" t="s">
        <v>2029</v>
      </c>
      <c r="DO415" s="274" t="s">
        <v>2678</v>
      </c>
      <c r="DP415" s="274" t="s">
        <v>2679</v>
      </c>
      <c r="DQ415" s="274" t="s">
        <v>2680</v>
      </c>
      <c r="DR415" s="278">
        <v>25</v>
      </c>
    </row>
    <row r="416" spans="1:122" x14ac:dyDescent="0.25">
      <c r="A416" s="283">
        <v>28474</v>
      </c>
      <c r="B416" s="274">
        <v>79071</v>
      </c>
      <c r="C416" s="274" t="s">
        <v>1393</v>
      </c>
      <c r="D416" s="279">
        <v>26869</v>
      </c>
      <c r="E416" s="274" t="s">
        <v>2662</v>
      </c>
      <c r="F416" s="274" t="s">
        <v>2663</v>
      </c>
      <c r="G416" s="274">
        <v>50656</v>
      </c>
      <c r="H416" s="274">
        <v>28474</v>
      </c>
      <c r="I416" s="274">
        <v>0</v>
      </c>
      <c r="J416" s="274" t="s">
        <v>1966</v>
      </c>
      <c r="K416" s="275">
        <v>0</v>
      </c>
      <c r="L416" s="274">
        <v>8195</v>
      </c>
      <c r="M416" s="274" t="s">
        <v>1574</v>
      </c>
      <c r="N416" s="275">
        <v>110</v>
      </c>
      <c r="R416" s="274" t="s">
        <v>2664</v>
      </c>
      <c r="T416" s="274" t="s">
        <v>2664</v>
      </c>
      <c r="U416" s="274" t="s">
        <v>2715</v>
      </c>
      <c r="Z416" s="274" t="s">
        <v>2666</v>
      </c>
      <c r="AA416" s="274" t="s">
        <v>2666</v>
      </c>
      <c r="AB416" s="274" t="s">
        <v>2666</v>
      </c>
      <c r="AE416" s="279">
        <v>37846</v>
      </c>
      <c r="AF416" s="275">
        <v>600</v>
      </c>
      <c r="AG416" s="275">
        <v>0</v>
      </c>
      <c r="AI416" s="274" t="s">
        <v>2724</v>
      </c>
      <c r="AJ416" s="274" t="s">
        <v>2717</v>
      </c>
      <c r="AK416" s="274" t="s">
        <v>2718</v>
      </c>
      <c r="AL416" s="274">
        <v>0</v>
      </c>
      <c r="AM416" s="275">
        <v>0</v>
      </c>
      <c r="AQ416" s="275">
        <v>0</v>
      </c>
      <c r="AR416" s="275">
        <v>0</v>
      </c>
      <c r="AW416" s="277">
        <v>0</v>
      </c>
      <c r="AZ416" s="274" t="s">
        <v>2668</v>
      </c>
      <c r="BA416" s="274" t="s">
        <v>2669</v>
      </c>
      <c r="BD416" s="274" t="s">
        <v>2736</v>
      </c>
      <c r="BE416" s="274" t="s">
        <v>2754</v>
      </c>
      <c r="BF416" s="274" t="s">
        <v>2672</v>
      </c>
      <c r="BG416" s="274" t="s">
        <v>2703</v>
      </c>
      <c r="BL416" s="277">
        <v>0</v>
      </c>
      <c r="BQ416" s="274" t="s">
        <v>2666</v>
      </c>
      <c r="BR416" s="274" t="s">
        <v>2666</v>
      </c>
      <c r="BW416" s="274">
        <v>33242</v>
      </c>
      <c r="BX416" s="274" t="s">
        <v>3697</v>
      </c>
      <c r="CA416" s="274">
        <v>0</v>
      </c>
      <c r="CF416" s="274" t="s">
        <v>2739</v>
      </c>
      <c r="CN416" s="274">
        <v>1</v>
      </c>
      <c r="CT416" s="275">
        <v>0</v>
      </c>
      <c r="CV416" s="275">
        <v>0</v>
      </c>
      <c r="CW416" s="274" t="s">
        <v>2664</v>
      </c>
      <c r="CY416" s="274" t="s">
        <v>2662</v>
      </c>
      <c r="CZ416" s="274">
        <v>675836</v>
      </c>
      <c r="DA416" s="274">
        <v>6181849</v>
      </c>
      <c r="DC416" s="275">
        <v>0</v>
      </c>
      <c r="DG416" s="274">
        <v>0</v>
      </c>
      <c r="DI416" s="274">
        <v>0</v>
      </c>
      <c r="DJ416" s="274" t="s">
        <v>2664</v>
      </c>
      <c r="DK416" s="279">
        <v>37846</v>
      </c>
      <c r="DL416" s="279">
        <v>39577</v>
      </c>
      <c r="DN416" s="274" t="s">
        <v>2029</v>
      </c>
      <c r="DO416" s="274" t="s">
        <v>2678</v>
      </c>
      <c r="DR416" s="278">
        <v>0</v>
      </c>
    </row>
    <row r="417" spans="1:122" x14ac:dyDescent="0.25">
      <c r="A417" s="283">
        <v>39091</v>
      </c>
      <c r="B417" s="274">
        <v>80617</v>
      </c>
      <c r="C417" s="274" t="s">
        <v>1393</v>
      </c>
      <c r="D417" s="279">
        <v>28491</v>
      </c>
      <c r="E417" s="274" t="s">
        <v>3003</v>
      </c>
      <c r="F417" s="274" t="s">
        <v>2663</v>
      </c>
      <c r="G417" s="274">
        <v>50628</v>
      </c>
      <c r="H417" s="274">
        <v>39091</v>
      </c>
      <c r="I417" s="274">
        <v>0</v>
      </c>
      <c r="J417" s="274" t="s">
        <v>1966</v>
      </c>
      <c r="K417" s="275">
        <v>0</v>
      </c>
      <c r="L417" s="274">
        <v>8169</v>
      </c>
      <c r="M417" s="274" t="s">
        <v>1614</v>
      </c>
      <c r="N417" s="275">
        <v>25</v>
      </c>
      <c r="R417" s="274" t="s">
        <v>2664</v>
      </c>
      <c r="T417" s="274" t="s">
        <v>2664</v>
      </c>
      <c r="U417" s="274" t="s">
        <v>2715</v>
      </c>
      <c r="Z417" s="274" t="s">
        <v>2666</v>
      </c>
      <c r="AA417" s="274" t="s">
        <v>2666</v>
      </c>
      <c r="AB417" s="274" t="s">
        <v>2666</v>
      </c>
      <c r="AE417" s="279">
        <v>37846</v>
      </c>
      <c r="AF417" s="275">
        <v>60</v>
      </c>
      <c r="AG417" s="275">
        <v>0</v>
      </c>
      <c r="AI417" s="274" t="s">
        <v>2716</v>
      </c>
      <c r="AJ417" s="274" t="s">
        <v>2717</v>
      </c>
      <c r="AK417" s="274" t="s">
        <v>2718</v>
      </c>
      <c r="AL417" s="274">
        <v>0</v>
      </c>
      <c r="AM417" s="275">
        <v>0</v>
      </c>
      <c r="AQ417" s="275">
        <v>0</v>
      </c>
      <c r="AR417" s="275">
        <v>0</v>
      </c>
      <c r="AW417" s="277">
        <v>0</v>
      </c>
      <c r="AZ417" s="274" t="s">
        <v>2668</v>
      </c>
      <c r="BA417" s="274" t="s">
        <v>2669</v>
      </c>
      <c r="BC417" s="274" t="s">
        <v>3698</v>
      </c>
      <c r="BD417" s="274" t="s">
        <v>2670</v>
      </c>
      <c r="BE417" s="274" t="s">
        <v>2671</v>
      </c>
      <c r="BF417" s="274" t="s">
        <v>2672</v>
      </c>
      <c r="BG417" s="274" t="s">
        <v>2694</v>
      </c>
      <c r="BL417" s="277">
        <v>0</v>
      </c>
      <c r="BM417" s="274" t="s">
        <v>2834</v>
      </c>
      <c r="BQ417" s="274" t="s">
        <v>2666</v>
      </c>
      <c r="BR417" s="274" t="s">
        <v>2666</v>
      </c>
      <c r="BW417" s="274">
        <v>38048</v>
      </c>
      <c r="BX417" s="274" t="s">
        <v>3699</v>
      </c>
      <c r="CA417" s="274">
        <v>0</v>
      </c>
      <c r="CF417" s="274" t="s">
        <v>2749</v>
      </c>
      <c r="CN417" s="274">
        <v>1</v>
      </c>
      <c r="CP417" s="274" t="s">
        <v>2675</v>
      </c>
      <c r="CS417" s="274" t="s">
        <v>3700</v>
      </c>
      <c r="CT417" s="275">
        <v>0</v>
      </c>
      <c r="CV417" s="275">
        <v>0</v>
      </c>
      <c r="CW417" s="274" t="s">
        <v>2664</v>
      </c>
      <c r="CY417" s="274" t="s">
        <v>3003</v>
      </c>
      <c r="CZ417" s="274">
        <v>661246</v>
      </c>
      <c r="DA417" s="274">
        <v>6178314</v>
      </c>
      <c r="DC417" s="275">
        <v>0</v>
      </c>
      <c r="DG417" s="274">
        <v>0</v>
      </c>
      <c r="DI417" s="274">
        <v>0</v>
      </c>
      <c r="DJ417" s="274" t="s">
        <v>2664</v>
      </c>
      <c r="DK417" s="279">
        <v>37846</v>
      </c>
      <c r="DL417" s="279">
        <v>39577</v>
      </c>
      <c r="DN417" s="274" t="s">
        <v>2029</v>
      </c>
      <c r="DO417" s="274" t="s">
        <v>2678</v>
      </c>
      <c r="DR417" s="278">
        <v>0</v>
      </c>
    </row>
    <row r="418" spans="1:122" x14ac:dyDescent="0.25">
      <c r="A418" s="283">
        <v>35232</v>
      </c>
      <c r="B418" s="274">
        <v>81425</v>
      </c>
      <c r="C418" s="274" t="s">
        <v>1389</v>
      </c>
      <c r="D418" s="279">
        <v>27942</v>
      </c>
      <c r="E418" s="274" t="s">
        <v>2801</v>
      </c>
      <c r="F418" s="274" t="s">
        <v>2663</v>
      </c>
      <c r="G418" s="274">
        <v>50578</v>
      </c>
      <c r="H418" s="274">
        <v>35232</v>
      </c>
      <c r="I418" s="274">
        <v>0</v>
      </c>
      <c r="J418" s="274" t="s">
        <v>1966</v>
      </c>
      <c r="K418" s="275">
        <v>0</v>
      </c>
      <c r="L418" s="274">
        <v>8138</v>
      </c>
      <c r="M418" s="274" t="s">
        <v>1478</v>
      </c>
      <c r="N418" s="275">
        <v>90</v>
      </c>
      <c r="P418" s="274" t="s">
        <v>1969</v>
      </c>
      <c r="Q418" s="274" t="s">
        <v>3701</v>
      </c>
      <c r="R418" s="274" t="s">
        <v>2664</v>
      </c>
      <c r="S418" s="279">
        <v>27942</v>
      </c>
      <c r="T418" s="274" t="s">
        <v>2665</v>
      </c>
      <c r="U418" s="274" t="s">
        <v>1967</v>
      </c>
      <c r="AC418" s="274" t="s">
        <v>2913</v>
      </c>
      <c r="AE418" s="279">
        <v>37846</v>
      </c>
      <c r="AF418" s="275">
        <v>150</v>
      </c>
      <c r="AG418" s="275">
        <v>0</v>
      </c>
      <c r="AI418" s="274" t="s">
        <v>2724</v>
      </c>
      <c r="AJ418" s="274" t="s">
        <v>2717</v>
      </c>
      <c r="AK418" s="274" t="s">
        <v>2718</v>
      </c>
      <c r="AL418" s="274">
        <v>0</v>
      </c>
      <c r="AM418" s="275">
        <v>0</v>
      </c>
      <c r="AO418" s="274" t="s">
        <v>1590</v>
      </c>
      <c r="AP418" s="274" t="s">
        <v>1968</v>
      </c>
      <c r="AQ418" s="275">
        <v>0</v>
      </c>
      <c r="AR418" s="275">
        <v>0</v>
      </c>
      <c r="AS418" s="274" t="s">
        <v>1968</v>
      </c>
      <c r="AW418" s="277">
        <v>0</v>
      </c>
      <c r="AZ418" s="274" t="s">
        <v>2668</v>
      </c>
      <c r="BA418" s="274" t="s">
        <v>2669</v>
      </c>
      <c r="BC418" s="274" t="s">
        <v>3702</v>
      </c>
      <c r="BD418" s="274" t="s">
        <v>2728</v>
      </c>
      <c r="BE418" s="274" t="s">
        <v>2728</v>
      </c>
      <c r="BF418" s="274" t="s">
        <v>2672</v>
      </c>
      <c r="BG418" s="274" t="s">
        <v>2694</v>
      </c>
      <c r="BH418" s="274" t="s">
        <v>1968</v>
      </c>
      <c r="BL418" s="277">
        <v>0</v>
      </c>
      <c r="BW418" s="274">
        <v>15429</v>
      </c>
      <c r="BX418" s="274" t="s">
        <v>3703</v>
      </c>
      <c r="BY418" s="274" t="s">
        <v>1968</v>
      </c>
      <c r="CA418" s="274">
        <v>12596299</v>
      </c>
      <c r="CC418" s="274" t="s">
        <v>1968</v>
      </c>
      <c r="CE418" s="274" t="s">
        <v>1968</v>
      </c>
      <c r="CG418" s="274" t="s">
        <v>1968</v>
      </c>
      <c r="CI418" s="274" t="s">
        <v>1968</v>
      </c>
      <c r="CN418" s="274">
        <v>1</v>
      </c>
      <c r="CO418" s="274" t="s">
        <v>1968</v>
      </c>
      <c r="CS418" s="274" t="s">
        <v>3704</v>
      </c>
      <c r="CT418" s="275">
        <v>0</v>
      </c>
      <c r="CU418" s="274" t="s">
        <v>1968</v>
      </c>
      <c r="CV418" s="275">
        <v>0</v>
      </c>
      <c r="CY418" s="274" t="s">
        <v>2801</v>
      </c>
      <c r="CZ418" s="274">
        <v>630189</v>
      </c>
      <c r="DA418" s="274">
        <v>6183563</v>
      </c>
      <c r="DB418" s="274" t="s">
        <v>2666</v>
      </c>
      <c r="DC418" s="275">
        <v>0</v>
      </c>
      <c r="DD418" s="274" t="s">
        <v>3704</v>
      </c>
      <c r="DE418" s="274" t="s">
        <v>3704</v>
      </c>
      <c r="DG418" s="274">
        <v>0</v>
      </c>
      <c r="DH418" s="274" t="s">
        <v>3704</v>
      </c>
      <c r="DI418" s="274">
        <v>0</v>
      </c>
      <c r="DJ418" s="274" t="s">
        <v>3083</v>
      </c>
      <c r="DK418" s="279">
        <v>37846</v>
      </c>
      <c r="DL418" s="279">
        <v>41570</v>
      </c>
      <c r="DN418" s="274" t="s">
        <v>2029</v>
      </c>
      <c r="DO418" s="274" t="s">
        <v>2689</v>
      </c>
      <c r="DP418" s="274" t="s">
        <v>2679</v>
      </c>
      <c r="DQ418" s="274" t="s">
        <v>2680</v>
      </c>
      <c r="DR418" s="278">
        <v>25</v>
      </c>
    </row>
    <row r="419" spans="1:122" x14ac:dyDescent="0.25">
      <c r="A419" s="283">
        <v>86647</v>
      </c>
      <c r="B419" s="274">
        <v>82324</v>
      </c>
      <c r="C419" s="274" t="s">
        <v>1389</v>
      </c>
      <c r="E419" s="274" t="s">
        <v>2801</v>
      </c>
      <c r="F419" s="274" t="s">
        <v>2663</v>
      </c>
      <c r="G419" s="274">
        <v>87511</v>
      </c>
      <c r="H419" s="274">
        <v>86647</v>
      </c>
      <c r="I419" s="274">
        <v>0</v>
      </c>
      <c r="K419" s="275">
        <v>0</v>
      </c>
      <c r="L419" s="274">
        <v>8038</v>
      </c>
      <c r="M419" s="274" t="s">
        <v>1436</v>
      </c>
      <c r="N419" s="275">
        <v>0</v>
      </c>
      <c r="P419" s="274" t="s">
        <v>1968</v>
      </c>
      <c r="AE419" s="279">
        <v>39184</v>
      </c>
      <c r="AF419" s="275">
        <v>0</v>
      </c>
      <c r="AG419" s="275">
        <v>0</v>
      </c>
      <c r="AL419" s="274">
        <v>0</v>
      </c>
      <c r="AM419" s="275">
        <v>0</v>
      </c>
      <c r="AP419" s="274" t="s">
        <v>1968</v>
      </c>
      <c r="AQ419" s="275">
        <v>0</v>
      </c>
      <c r="AR419" s="275">
        <v>0</v>
      </c>
      <c r="AS419" s="274" t="s">
        <v>1968</v>
      </c>
      <c r="AW419" s="277">
        <v>0</v>
      </c>
      <c r="AZ419" s="274" t="s">
        <v>2668</v>
      </c>
      <c r="BA419" s="274" t="s">
        <v>2669</v>
      </c>
      <c r="BE419" s="274" t="s">
        <v>2737</v>
      </c>
      <c r="BH419" s="274" t="s">
        <v>1969</v>
      </c>
      <c r="BL419" s="277">
        <v>0</v>
      </c>
      <c r="BW419" s="274">
        <v>67044</v>
      </c>
      <c r="BX419" s="274" t="s">
        <v>3520</v>
      </c>
      <c r="BY419" s="274" t="s">
        <v>1968</v>
      </c>
      <c r="CA419" s="274">
        <v>0</v>
      </c>
      <c r="CB419" s="274" t="s">
        <v>3705</v>
      </c>
      <c r="CC419" s="274" t="s">
        <v>1968</v>
      </c>
      <c r="CE419" s="274" t="s">
        <v>1968</v>
      </c>
      <c r="CG419" s="274" t="s">
        <v>1968</v>
      </c>
      <c r="CI419" s="274" t="s">
        <v>1968</v>
      </c>
      <c r="CN419" s="274">
        <v>2</v>
      </c>
      <c r="CO419" s="274" t="s">
        <v>1968</v>
      </c>
      <c r="CQ419" s="274" t="s">
        <v>1968</v>
      </c>
      <c r="CS419" s="274" t="s">
        <v>3706</v>
      </c>
      <c r="CT419" s="275">
        <v>0</v>
      </c>
      <c r="CU419" s="274" t="s">
        <v>1968</v>
      </c>
      <c r="CV419" s="275">
        <v>0</v>
      </c>
      <c r="CY419" s="274" t="s">
        <v>2801</v>
      </c>
      <c r="CZ419" s="274">
        <v>687419</v>
      </c>
      <c r="DA419" s="274">
        <v>6157365</v>
      </c>
      <c r="DB419" s="274" t="s">
        <v>2666</v>
      </c>
      <c r="DC419" s="275">
        <v>0</v>
      </c>
      <c r="DD419" s="274" t="s">
        <v>3707</v>
      </c>
      <c r="DE419" s="274" t="s">
        <v>3708</v>
      </c>
      <c r="DF419" s="274" t="s">
        <v>1968</v>
      </c>
      <c r="DG419" s="274">
        <v>16042</v>
      </c>
      <c r="DH419" s="274" t="s">
        <v>3709</v>
      </c>
      <c r="DI419" s="274">
        <v>0</v>
      </c>
      <c r="DJ419" s="274" t="s">
        <v>3083</v>
      </c>
      <c r="DK419" s="279">
        <v>39184</v>
      </c>
      <c r="DL419" s="279">
        <v>39895</v>
      </c>
      <c r="DM419" s="274" t="s">
        <v>3710</v>
      </c>
      <c r="DN419" s="274" t="s">
        <v>2689</v>
      </c>
      <c r="DO419" s="274" t="s">
        <v>2689</v>
      </c>
      <c r="DR419" s="278">
        <v>0</v>
      </c>
    </row>
    <row r="420" spans="1:122" x14ac:dyDescent="0.25">
      <c r="A420" s="283">
        <v>98844</v>
      </c>
      <c r="B420" s="274">
        <v>95511</v>
      </c>
      <c r="C420" s="274" t="s">
        <v>1409</v>
      </c>
      <c r="D420" s="279">
        <v>39676</v>
      </c>
      <c r="E420" s="274" t="s">
        <v>2801</v>
      </c>
      <c r="F420" s="274" t="s">
        <v>2663</v>
      </c>
      <c r="G420" s="274">
        <v>99726</v>
      </c>
      <c r="H420" s="274">
        <v>98844</v>
      </c>
      <c r="I420" s="274">
        <v>0</v>
      </c>
      <c r="J420" s="274" t="s">
        <v>1966</v>
      </c>
      <c r="K420" s="275">
        <v>0</v>
      </c>
      <c r="L420" s="274">
        <v>11387</v>
      </c>
      <c r="M420" s="274" t="s">
        <v>1783</v>
      </c>
      <c r="N420" s="275">
        <v>200</v>
      </c>
      <c r="P420" s="274" t="s">
        <v>1968</v>
      </c>
      <c r="S420" s="279">
        <v>39676</v>
      </c>
      <c r="V420" s="274" t="s">
        <v>3404</v>
      </c>
      <c r="W420" s="274" t="s">
        <v>2876</v>
      </c>
      <c r="AC420" s="274" t="s">
        <v>2802</v>
      </c>
      <c r="AE420" s="279">
        <v>40226</v>
      </c>
      <c r="AF420" s="275">
        <v>100</v>
      </c>
      <c r="AG420" s="275">
        <v>0</v>
      </c>
      <c r="AJ420" s="274" t="s">
        <v>2690</v>
      </c>
      <c r="AK420" s="274" t="s">
        <v>2691</v>
      </c>
      <c r="AL420" s="274">
        <v>0</v>
      </c>
      <c r="AM420" s="275">
        <v>0</v>
      </c>
      <c r="AO420" s="274" t="s">
        <v>1740</v>
      </c>
      <c r="AP420" s="274" t="s">
        <v>1968</v>
      </c>
      <c r="AQ420" s="275">
        <v>0</v>
      </c>
      <c r="AR420" s="275">
        <v>0</v>
      </c>
      <c r="AS420" s="274" t="s">
        <v>1968</v>
      </c>
      <c r="AW420" s="277">
        <v>0</v>
      </c>
      <c r="BH420" s="274" t="s">
        <v>1969</v>
      </c>
      <c r="BI420" s="274" t="s">
        <v>2803</v>
      </c>
      <c r="BL420" s="277">
        <v>0</v>
      </c>
      <c r="BW420" s="274">
        <v>78177</v>
      </c>
      <c r="BX420" s="274" t="s">
        <v>2877</v>
      </c>
      <c r="BY420" s="274" t="s">
        <v>1968</v>
      </c>
      <c r="BZ420" s="274" t="s">
        <v>2878</v>
      </c>
      <c r="CA420" s="274">
        <v>0</v>
      </c>
      <c r="CB420" s="274" t="s">
        <v>2802</v>
      </c>
      <c r="CC420" s="274" t="s">
        <v>1968</v>
      </c>
      <c r="CE420" s="274" t="s">
        <v>1968</v>
      </c>
      <c r="CG420" s="274" t="s">
        <v>1968</v>
      </c>
      <c r="CI420" s="274" t="s">
        <v>1968</v>
      </c>
      <c r="CN420" s="274">
        <v>0</v>
      </c>
      <c r="CO420" s="274" t="s">
        <v>1968</v>
      </c>
      <c r="CP420" s="274" t="s">
        <v>12</v>
      </c>
      <c r="CS420" s="274" t="s">
        <v>12</v>
      </c>
      <c r="CT420" s="275">
        <v>0</v>
      </c>
      <c r="CU420" s="274" t="s">
        <v>1969</v>
      </c>
      <c r="CV420" s="275">
        <v>0</v>
      </c>
      <c r="CW420" s="274" t="s">
        <v>2714</v>
      </c>
      <c r="CY420" s="274" t="s">
        <v>2801</v>
      </c>
      <c r="CZ420" s="274">
        <v>645199</v>
      </c>
      <c r="DA420" s="274">
        <v>6202015</v>
      </c>
      <c r="DB420" s="274" t="s">
        <v>2666</v>
      </c>
      <c r="DC420" s="275">
        <v>100</v>
      </c>
      <c r="DG420" s="274">
        <v>27618</v>
      </c>
      <c r="DH420" s="274" t="s">
        <v>2880</v>
      </c>
      <c r="DI420" s="274">
        <v>0</v>
      </c>
      <c r="DJ420" s="274" t="s">
        <v>2762</v>
      </c>
      <c r="DK420" s="279">
        <v>40226</v>
      </c>
      <c r="DL420" s="279">
        <v>40448</v>
      </c>
      <c r="DM420" s="274" t="s">
        <v>2979</v>
      </c>
      <c r="DN420" s="274" t="s">
        <v>2860</v>
      </c>
      <c r="DO420" s="274" t="s">
        <v>2689</v>
      </c>
      <c r="DP420" s="274" t="s">
        <v>2733</v>
      </c>
      <c r="DQ420" s="274" t="s">
        <v>2734</v>
      </c>
      <c r="DR420" s="278">
        <v>50</v>
      </c>
    </row>
    <row r="421" spans="1:122" x14ac:dyDescent="0.25">
      <c r="A421" s="283">
        <v>101585</v>
      </c>
      <c r="B421" s="274">
        <v>97295</v>
      </c>
      <c r="C421" s="274" t="s">
        <v>1395</v>
      </c>
      <c r="D421" s="279">
        <v>37457</v>
      </c>
      <c r="E421" s="274" t="s">
        <v>2801</v>
      </c>
      <c r="F421" s="274" t="s">
        <v>2663</v>
      </c>
      <c r="G421" s="274">
        <v>102467</v>
      </c>
      <c r="H421" s="274">
        <v>101585</v>
      </c>
      <c r="I421" s="274">
        <v>0</v>
      </c>
      <c r="K421" s="275">
        <v>0</v>
      </c>
      <c r="L421" s="274">
        <v>8246</v>
      </c>
      <c r="M421" s="274" t="s">
        <v>1616</v>
      </c>
      <c r="N421" s="275">
        <v>0</v>
      </c>
      <c r="P421" s="274" t="s">
        <v>1969</v>
      </c>
      <c r="Q421" s="274" t="s">
        <v>3711</v>
      </c>
      <c r="S421" s="279">
        <v>37457</v>
      </c>
      <c r="AC421" s="274" t="s">
        <v>2849</v>
      </c>
      <c r="AE421" s="279">
        <v>40240</v>
      </c>
      <c r="AF421" s="275">
        <v>160</v>
      </c>
      <c r="AG421" s="275">
        <v>0</v>
      </c>
      <c r="AI421" s="274" t="s">
        <v>2693</v>
      </c>
      <c r="AJ421" s="274" t="s">
        <v>2682</v>
      </c>
      <c r="AK421" s="274" t="s">
        <v>2683</v>
      </c>
      <c r="AL421" s="274">
        <v>0</v>
      </c>
      <c r="AM421" s="275">
        <v>0</v>
      </c>
      <c r="AO421" s="274" t="s">
        <v>1742</v>
      </c>
      <c r="AP421" s="274" t="s">
        <v>1968</v>
      </c>
      <c r="AQ421" s="275">
        <v>0</v>
      </c>
      <c r="AR421" s="275">
        <v>0</v>
      </c>
      <c r="AS421" s="274" t="s">
        <v>1969</v>
      </c>
      <c r="AW421" s="277">
        <v>0</v>
      </c>
      <c r="AZ421" s="274" t="s">
        <v>2668</v>
      </c>
      <c r="BA421" s="274" t="s">
        <v>2669</v>
      </c>
      <c r="BD421" s="274" t="s">
        <v>2692</v>
      </c>
      <c r="BE421" s="274" t="s">
        <v>2671</v>
      </c>
      <c r="BF421" s="274" t="s">
        <v>2672</v>
      </c>
      <c r="BH421" s="274" t="s">
        <v>1968</v>
      </c>
      <c r="BL421" s="277">
        <v>0</v>
      </c>
      <c r="BN421" s="274" t="s">
        <v>2933</v>
      </c>
      <c r="BW421" s="274">
        <v>80915</v>
      </c>
      <c r="BX421" s="274" t="s">
        <v>3712</v>
      </c>
      <c r="BY421" s="274" t="s">
        <v>1968</v>
      </c>
      <c r="BZ421" s="274" t="s">
        <v>2857</v>
      </c>
      <c r="CA421" s="274">
        <v>14738473</v>
      </c>
      <c r="CC421" s="274" t="s">
        <v>1968</v>
      </c>
      <c r="CE421" s="274" t="s">
        <v>1968</v>
      </c>
      <c r="CF421" s="274" t="s">
        <v>2722</v>
      </c>
      <c r="CG421" s="274" t="s">
        <v>1968</v>
      </c>
      <c r="CI421" s="274" t="s">
        <v>1968</v>
      </c>
      <c r="CN421" s="274">
        <v>2</v>
      </c>
      <c r="CO421" s="274" t="s">
        <v>1968</v>
      </c>
      <c r="CP421" s="274" t="s">
        <v>2836</v>
      </c>
      <c r="CS421" s="274" t="s">
        <v>3713</v>
      </c>
      <c r="CT421" s="275">
        <v>0</v>
      </c>
      <c r="CU421" s="274" t="s">
        <v>1968</v>
      </c>
      <c r="CV421" s="275">
        <v>0</v>
      </c>
      <c r="CW421" s="274" t="s">
        <v>2714</v>
      </c>
      <c r="CY421" s="274" t="s">
        <v>2801</v>
      </c>
      <c r="CZ421" s="274">
        <v>638829</v>
      </c>
      <c r="DA421" s="274">
        <v>6187371</v>
      </c>
      <c r="DB421" s="274" t="s">
        <v>2666</v>
      </c>
      <c r="DC421" s="275">
        <v>127.8</v>
      </c>
      <c r="DG421" s="274">
        <v>0</v>
      </c>
      <c r="DI421" s="274">
        <v>0</v>
      </c>
      <c r="DJ421" s="274" t="s">
        <v>2677</v>
      </c>
      <c r="DK421" s="279">
        <v>40240</v>
      </c>
      <c r="DL421" s="279">
        <v>41393</v>
      </c>
      <c r="DN421" s="274" t="s">
        <v>2860</v>
      </c>
      <c r="DO421" s="274" t="s">
        <v>2689</v>
      </c>
      <c r="DP421" s="274" t="s">
        <v>2679</v>
      </c>
      <c r="DQ421" s="274" t="s">
        <v>2680</v>
      </c>
      <c r="DR421" s="278">
        <v>20</v>
      </c>
    </row>
    <row r="422" spans="1:122" x14ac:dyDescent="0.25">
      <c r="A422" s="283">
        <v>102775</v>
      </c>
      <c r="B422" s="274">
        <v>98059</v>
      </c>
      <c r="C422" s="274" t="s">
        <v>1395</v>
      </c>
      <c r="D422" s="279">
        <v>34012</v>
      </c>
      <c r="E422" s="274" t="s">
        <v>2801</v>
      </c>
      <c r="F422" s="274" t="s">
        <v>2663</v>
      </c>
      <c r="G422" s="274">
        <v>103657</v>
      </c>
      <c r="H422" s="274">
        <v>102775</v>
      </c>
      <c r="I422" s="274">
        <v>0</v>
      </c>
      <c r="K422" s="275">
        <v>0</v>
      </c>
      <c r="L422" s="274">
        <v>11666</v>
      </c>
      <c r="M422" s="274" t="s">
        <v>1840</v>
      </c>
      <c r="N422" s="275">
        <v>0</v>
      </c>
      <c r="P422" s="274" t="s">
        <v>1969</v>
      </c>
      <c r="Q422" s="274" t="s">
        <v>3714</v>
      </c>
      <c r="S422" s="279">
        <v>34012</v>
      </c>
      <c r="AC422" s="274" t="s">
        <v>2991</v>
      </c>
      <c r="AE422" s="279">
        <v>40522</v>
      </c>
      <c r="AF422" s="275">
        <v>486</v>
      </c>
      <c r="AG422" s="275">
        <v>0</v>
      </c>
      <c r="AH422" s="274" t="s">
        <v>1841</v>
      </c>
      <c r="AL422" s="274">
        <v>0</v>
      </c>
      <c r="AM422" s="275">
        <v>0</v>
      </c>
      <c r="AO422" s="274" t="s">
        <v>1842</v>
      </c>
      <c r="AP422" s="274" t="s">
        <v>1968</v>
      </c>
      <c r="AQ422" s="275">
        <v>0</v>
      </c>
      <c r="AR422" s="275">
        <v>0</v>
      </c>
      <c r="AS422" s="274" t="s">
        <v>1969</v>
      </c>
      <c r="AW422" s="277">
        <v>0</v>
      </c>
      <c r="AZ422" s="274" t="s">
        <v>2668</v>
      </c>
      <c r="BA422" s="274" t="s">
        <v>2669</v>
      </c>
      <c r="BD422" s="274" t="s">
        <v>2736</v>
      </c>
      <c r="BE422" s="274" t="s">
        <v>2953</v>
      </c>
      <c r="BF422" s="274" t="s">
        <v>2763</v>
      </c>
      <c r="BH422" s="274" t="s">
        <v>1969</v>
      </c>
      <c r="BI422" s="274" t="s">
        <v>2803</v>
      </c>
      <c r="BL422" s="277">
        <v>0</v>
      </c>
      <c r="BW422" s="274">
        <v>82131</v>
      </c>
      <c r="BX422" s="274" t="s">
        <v>3283</v>
      </c>
      <c r="BY422" s="274" t="s">
        <v>1968</v>
      </c>
      <c r="BZ422" s="274" t="s">
        <v>2857</v>
      </c>
      <c r="CA422" s="274">
        <v>13017357</v>
      </c>
      <c r="CC422" s="274" t="s">
        <v>1968</v>
      </c>
      <c r="CE422" s="274" t="s">
        <v>1968</v>
      </c>
      <c r="CF422" s="274" t="s">
        <v>2706</v>
      </c>
      <c r="CG422" s="274" t="s">
        <v>1968</v>
      </c>
      <c r="CI422" s="274" t="s">
        <v>1969</v>
      </c>
      <c r="CN422" s="274">
        <v>1</v>
      </c>
      <c r="CO422" s="274" t="s">
        <v>1968</v>
      </c>
      <c r="CP422" s="274" t="s">
        <v>2675</v>
      </c>
      <c r="CT422" s="275">
        <v>0</v>
      </c>
      <c r="CU422" s="274" t="s">
        <v>1969</v>
      </c>
      <c r="CV422" s="275">
        <v>0</v>
      </c>
      <c r="CW422" s="274" t="s">
        <v>2714</v>
      </c>
      <c r="CY422" s="274" t="s">
        <v>2801</v>
      </c>
      <c r="CZ422" s="274">
        <v>671538</v>
      </c>
      <c r="DA422" s="274">
        <v>6194730</v>
      </c>
      <c r="DB422" s="274" t="s">
        <v>2666</v>
      </c>
      <c r="DC422" s="275">
        <v>96.4</v>
      </c>
      <c r="DG422" s="274">
        <v>0</v>
      </c>
      <c r="DH422" s="274" t="s">
        <v>3715</v>
      </c>
      <c r="DI422" s="274">
        <v>0</v>
      </c>
      <c r="DJ422" s="274" t="s">
        <v>2677</v>
      </c>
      <c r="DK422" s="279">
        <v>40522</v>
      </c>
      <c r="DL422" s="279">
        <v>41389</v>
      </c>
      <c r="DN422" s="274" t="s">
        <v>2860</v>
      </c>
      <c r="DO422" s="274" t="s">
        <v>2689</v>
      </c>
      <c r="DP422" s="274" t="s">
        <v>2733</v>
      </c>
      <c r="DQ422" s="274" t="s">
        <v>2734</v>
      </c>
      <c r="DR422" s="278">
        <v>6</v>
      </c>
    </row>
    <row r="423" spans="1:122" ht="45" x14ac:dyDescent="0.25">
      <c r="A423" s="283">
        <v>103011</v>
      </c>
      <c r="B423" s="274">
        <v>98117</v>
      </c>
      <c r="C423" s="274" t="s">
        <v>1395</v>
      </c>
      <c r="D423" s="279">
        <v>367</v>
      </c>
      <c r="E423" s="274" t="s">
        <v>2843</v>
      </c>
      <c r="F423" s="274" t="s">
        <v>2663</v>
      </c>
      <c r="G423" s="274">
        <v>103893</v>
      </c>
      <c r="H423" s="274">
        <v>103011</v>
      </c>
      <c r="I423" s="274">
        <v>0</v>
      </c>
      <c r="K423" s="275">
        <v>0</v>
      </c>
      <c r="L423" s="274">
        <v>8375</v>
      </c>
      <c r="M423" s="274" t="s">
        <v>1450</v>
      </c>
      <c r="N423" s="275">
        <v>0</v>
      </c>
      <c r="P423" s="274" t="s">
        <v>1969</v>
      </c>
      <c r="S423" s="279">
        <v>367</v>
      </c>
      <c r="AC423" s="274" t="s">
        <v>2890</v>
      </c>
      <c r="AE423" s="279">
        <v>40548</v>
      </c>
      <c r="AF423" s="275">
        <v>12</v>
      </c>
      <c r="AG423" s="275">
        <v>0</v>
      </c>
      <c r="AL423" s="274">
        <v>0</v>
      </c>
      <c r="AM423" s="275">
        <v>0</v>
      </c>
      <c r="AP423" s="274" t="s">
        <v>1968</v>
      </c>
      <c r="AQ423" s="275">
        <v>0</v>
      </c>
      <c r="AR423" s="275">
        <v>0</v>
      </c>
      <c r="AS423" s="274" t="s">
        <v>1968</v>
      </c>
      <c r="AW423" s="277">
        <v>0</v>
      </c>
      <c r="AZ423" s="274" t="s">
        <v>2668</v>
      </c>
      <c r="BA423" s="274" t="s">
        <v>2669</v>
      </c>
      <c r="BC423" s="274" t="s">
        <v>2891</v>
      </c>
      <c r="BD423" s="274" t="s">
        <v>2700</v>
      </c>
      <c r="BE423" s="274" t="s">
        <v>2754</v>
      </c>
      <c r="BF423" s="274" t="s">
        <v>2702</v>
      </c>
      <c r="BH423" s="274" t="s">
        <v>1968</v>
      </c>
      <c r="BL423" s="277">
        <v>0</v>
      </c>
      <c r="BM423" s="274" t="s">
        <v>2843</v>
      </c>
      <c r="BV423" s="274" t="s">
        <v>3716</v>
      </c>
      <c r="BW423" s="274">
        <v>82369</v>
      </c>
      <c r="BX423" s="274" t="s">
        <v>2890</v>
      </c>
      <c r="BY423" s="274" t="s">
        <v>1968</v>
      </c>
      <c r="BZ423" s="274" t="s">
        <v>2857</v>
      </c>
      <c r="CA423" s="274">
        <v>0</v>
      </c>
      <c r="CC423" s="274" t="s">
        <v>1968</v>
      </c>
      <c r="CE423" s="274" t="s">
        <v>1968</v>
      </c>
      <c r="CG423" s="274" t="s">
        <v>1968</v>
      </c>
      <c r="CI423" s="274" t="s">
        <v>1968</v>
      </c>
      <c r="CN423" s="274">
        <v>0</v>
      </c>
      <c r="CO423" s="274" t="s">
        <v>1968</v>
      </c>
      <c r="CP423" s="274" t="s">
        <v>2756</v>
      </c>
      <c r="CS423" s="274" t="s">
        <v>2893</v>
      </c>
      <c r="CT423" s="275">
        <v>0</v>
      </c>
      <c r="CU423" s="274" t="s">
        <v>1968</v>
      </c>
      <c r="CV423" s="275">
        <v>0</v>
      </c>
      <c r="CW423" s="274" t="s">
        <v>2894</v>
      </c>
      <c r="CY423" s="274" t="s">
        <v>2843</v>
      </c>
      <c r="CZ423" s="274">
        <v>682550</v>
      </c>
      <c r="DA423" s="274">
        <v>6210030</v>
      </c>
      <c r="DB423" s="274" t="s">
        <v>2666</v>
      </c>
      <c r="DC423" s="275">
        <v>6</v>
      </c>
      <c r="DG423" s="274">
        <v>0</v>
      </c>
      <c r="DH423" s="280" t="s">
        <v>3717</v>
      </c>
      <c r="DI423" s="274">
        <v>0</v>
      </c>
      <c r="DJ423" s="274" t="s">
        <v>2677</v>
      </c>
      <c r="DK423" s="279">
        <v>40548</v>
      </c>
      <c r="DL423" s="279">
        <v>41177</v>
      </c>
      <c r="DN423" s="274" t="s">
        <v>2860</v>
      </c>
      <c r="DO423" s="274" t="s">
        <v>2689</v>
      </c>
      <c r="DR423" s="278">
        <v>0</v>
      </c>
    </row>
    <row r="424" spans="1:122" x14ac:dyDescent="0.25">
      <c r="A424" s="283">
        <v>102544</v>
      </c>
      <c r="B424" s="274">
        <v>98937</v>
      </c>
      <c r="C424" s="274" t="s">
        <v>1393</v>
      </c>
      <c r="E424" s="274" t="s">
        <v>2709</v>
      </c>
      <c r="F424" s="274" t="s">
        <v>2663</v>
      </c>
      <c r="G424" s="274">
        <v>103426</v>
      </c>
      <c r="H424" s="274">
        <v>102544</v>
      </c>
      <c r="I424" s="274">
        <v>0</v>
      </c>
      <c r="K424" s="275">
        <v>0</v>
      </c>
      <c r="L424" s="274">
        <v>11559</v>
      </c>
      <c r="M424" s="274" t="s">
        <v>1791</v>
      </c>
      <c r="N424" s="275">
        <v>0</v>
      </c>
      <c r="P424" s="274" t="s">
        <v>1968</v>
      </c>
      <c r="AC424" s="274" t="s">
        <v>2924</v>
      </c>
      <c r="AE424" s="279">
        <v>40519</v>
      </c>
      <c r="AF424" s="275">
        <v>117</v>
      </c>
      <c r="AG424" s="275">
        <v>0</v>
      </c>
      <c r="AJ424" s="274" t="s">
        <v>2682</v>
      </c>
      <c r="AK424" s="274" t="s">
        <v>2683</v>
      </c>
      <c r="AL424" s="274">
        <v>0</v>
      </c>
      <c r="AM424" s="275">
        <v>0</v>
      </c>
      <c r="AO424" s="274" t="s">
        <v>1792</v>
      </c>
      <c r="AP424" s="274" t="s">
        <v>1968</v>
      </c>
      <c r="AQ424" s="275">
        <v>0</v>
      </c>
      <c r="AR424" s="275">
        <v>0</v>
      </c>
      <c r="AS424" s="274" t="s">
        <v>1968</v>
      </c>
      <c r="AW424" s="277">
        <v>0</v>
      </c>
      <c r="AZ424" s="274" t="s">
        <v>2668</v>
      </c>
      <c r="BA424" s="274" t="s">
        <v>2669</v>
      </c>
      <c r="BD424" s="274" t="s">
        <v>2692</v>
      </c>
      <c r="BE424" s="274" t="s">
        <v>2684</v>
      </c>
      <c r="BF424" s="274" t="s">
        <v>2720</v>
      </c>
      <c r="BH424" s="274" t="s">
        <v>1968</v>
      </c>
      <c r="BL424" s="277">
        <v>0</v>
      </c>
      <c r="BW424" s="274">
        <v>81900</v>
      </c>
      <c r="BX424" s="274" t="s">
        <v>3718</v>
      </c>
      <c r="BY424" s="274" t="s">
        <v>1968</v>
      </c>
      <c r="BZ424" s="274" t="s">
        <v>2857</v>
      </c>
      <c r="CA424" s="274">
        <v>0</v>
      </c>
      <c r="CC424" s="274" t="s">
        <v>1968</v>
      </c>
      <c r="CE424" s="274" t="s">
        <v>1968</v>
      </c>
      <c r="CG424" s="274" t="s">
        <v>1968</v>
      </c>
      <c r="CI424" s="274" t="s">
        <v>1968</v>
      </c>
      <c r="CN424" s="274">
        <v>0</v>
      </c>
      <c r="CO424" s="274" t="s">
        <v>1968</v>
      </c>
      <c r="CP424" s="274" t="s">
        <v>2928</v>
      </c>
      <c r="CS424" s="274" t="s">
        <v>3719</v>
      </c>
      <c r="CT424" s="275">
        <v>0</v>
      </c>
      <c r="CU424" s="274" t="s">
        <v>1968</v>
      </c>
      <c r="CV424" s="275">
        <v>0</v>
      </c>
      <c r="CY424" s="274" t="s">
        <v>2709</v>
      </c>
      <c r="CZ424" s="274">
        <v>648290</v>
      </c>
      <c r="DA424" s="274">
        <v>6173930</v>
      </c>
      <c r="DB424" s="274" t="s">
        <v>2666</v>
      </c>
      <c r="DC424" s="275">
        <v>22</v>
      </c>
      <c r="DG424" s="274">
        <v>0</v>
      </c>
      <c r="DH424" s="274" t="s">
        <v>2905</v>
      </c>
      <c r="DI424" s="274">
        <v>0</v>
      </c>
      <c r="DJ424" s="274" t="s">
        <v>2664</v>
      </c>
      <c r="DK424" s="279">
        <v>40519</v>
      </c>
      <c r="DL424" s="279">
        <v>40526</v>
      </c>
      <c r="DN424" s="274" t="s">
        <v>2860</v>
      </c>
      <c r="DO424" s="274" t="s">
        <v>2689</v>
      </c>
      <c r="DP424" s="274" t="s">
        <v>2733</v>
      </c>
      <c r="DQ424" s="274" t="s">
        <v>2734</v>
      </c>
      <c r="DR424" s="278">
        <v>15</v>
      </c>
    </row>
    <row r="425" spans="1:122" x14ac:dyDescent="0.25">
      <c r="A425" s="283">
        <v>102559</v>
      </c>
      <c r="B425" s="274">
        <v>99006</v>
      </c>
      <c r="C425" s="274" t="s">
        <v>1395</v>
      </c>
      <c r="D425" s="279">
        <v>37125</v>
      </c>
      <c r="E425" s="274" t="s">
        <v>2709</v>
      </c>
      <c r="F425" s="274" t="s">
        <v>2663</v>
      </c>
      <c r="G425" s="274">
        <v>103441</v>
      </c>
      <c r="H425" s="274">
        <v>102559</v>
      </c>
      <c r="I425" s="274">
        <v>0</v>
      </c>
      <c r="K425" s="275">
        <v>0</v>
      </c>
      <c r="L425" s="274">
        <v>8183</v>
      </c>
      <c r="M425" s="274" t="s">
        <v>1678</v>
      </c>
      <c r="N425" s="275">
        <v>35</v>
      </c>
      <c r="P425" s="274" t="s">
        <v>1968</v>
      </c>
      <c r="S425" s="279">
        <v>37125</v>
      </c>
      <c r="AC425" s="274" t="s">
        <v>2924</v>
      </c>
      <c r="AE425" s="279">
        <v>40519</v>
      </c>
      <c r="AF425" s="275">
        <v>120</v>
      </c>
      <c r="AG425" s="275">
        <v>0</v>
      </c>
      <c r="AJ425" s="274" t="s">
        <v>2682</v>
      </c>
      <c r="AK425" s="274" t="s">
        <v>2683</v>
      </c>
      <c r="AL425" s="274">
        <v>0</v>
      </c>
      <c r="AM425" s="275">
        <v>0</v>
      </c>
      <c r="AO425" s="274" t="s">
        <v>1795</v>
      </c>
      <c r="AP425" s="274" t="s">
        <v>1968</v>
      </c>
      <c r="AQ425" s="275">
        <v>0</v>
      </c>
      <c r="AR425" s="275">
        <v>0</v>
      </c>
      <c r="AS425" s="274" t="s">
        <v>1968</v>
      </c>
      <c r="AW425" s="277">
        <v>0</v>
      </c>
      <c r="AZ425" s="274" t="s">
        <v>2668</v>
      </c>
      <c r="BA425" s="274" t="s">
        <v>2669</v>
      </c>
      <c r="BD425" s="274" t="s">
        <v>2670</v>
      </c>
      <c r="BE425" s="274" t="s">
        <v>2752</v>
      </c>
      <c r="BF425" s="274" t="s">
        <v>2672</v>
      </c>
      <c r="BH425" s="274" t="s">
        <v>1968</v>
      </c>
      <c r="BL425" s="277">
        <v>0</v>
      </c>
      <c r="BW425" s="274">
        <v>81915</v>
      </c>
      <c r="BX425" s="274" t="s">
        <v>3720</v>
      </c>
      <c r="BY425" s="274" t="s">
        <v>1968</v>
      </c>
      <c r="BZ425" s="274" t="s">
        <v>2857</v>
      </c>
      <c r="CA425" s="274">
        <v>0</v>
      </c>
      <c r="CC425" s="274" t="s">
        <v>1968</v>
      </c>
      <c r="CE425" s="274" t="s">
        <v>1968</v>
      </c>
      <c r="CG425" s="274" t="s">
        <v>1968</v>
      </c>
      <c r="CI425" s="274" t="s">
        <v>1968</v>
      </c>
      <c r="CN425" s="274">
        <v>0</v>
      </c>
      <c r="CO425" s="274" t="s">
        <v>1968</v>
      </c>
      <c r="CP425" s="274" t="s">
        <v>2675</v>
      </c>
      <c r="CT425" s="275">
        <v>0</v>
      </c>
      <c r="CU425" s="274" t="s">
        <v>1968</v>
      </c>
      <c r="CV425" s="275">
        <v>0</v>
      </c>
      <c r="CW425" s="274" t="s">
        <v>2714</v>
      </c>
      <c r="CY425" s="274" t="s">
        <v>2709</v>
      </c>
      <c r="CZ425" s="274">
        <v>665686</v>
      </c>
      <c r="DA425" s="274">
        <v>6185026</v>
      </c>
      <c r="DB425" s="274" t="s">
        <v>2666</v>
      </c>
      <c r="DC425" s="275">
        <v>65</v>
      </c>
      <c r="DG425" s="274">
        <v>0</v>
      </c>
      <c r="DH425" s="274" t="s">
        <v>3160</v>
      </c>
      <c r="DI425" s="274">
        <v>0</v>
      </c>
      <c r="DJ425" s="274" t="s">
        <v>2677</v>
      </c>
      <c r="DK425" s="279">
        <v>40519</v>
      </c>
      <c r="DL425" s="279">
        <v>40612</v>
      </c>
      <c r="DN425" s="274" t="s">
        <v>2860</v>
      </c>
      <c r="DO425" s="274" t="s">
        <v>2689</v>
      </c>
      <c r="DP425" s="274" t="s">
        <v>2679</v>
      </c>
      <c r="DQ425" s="274" t="s">
        <v>2680</v>
      </c>
      <c r="DR425" s="278">
        <v>8</v>
      </c>
    </row>
    <row r="426" spans="1:122" x14ac:dyDescent="0.25">
      <c r="A426" s="283">
        <v>102561</v>
      </c>
      <c r="B426" s="274">
        <v>99008</v>
      </c>
      <c r="C426" s="274" t="s">
        <v>1395</v>
      </c>
      <c r="D426" s="279">
        <v>35367</v>
      </c>
      <c r="E426" s="274" t="s">
        <v>2709</v>
      </c>
      <c r="F426" s="274" t="s">
        <v>2663</v>
      </c>
      <c r="G426" s="274">
        <v>103443</v>
      </c>
      <c r="H426" s="274">
        <v>102561</v>
      </c>
      <c r="I426" s="274">
        <v>0</v>
      </c>
      <c r="K426" s="275">
        <v>0</v>
      </c>
      <c r="L426" s="274">
        <v>8142</v>
      </c>
      <c r="M426" s="274" t="s">
        <v>1422</v>
      </c>
      <c r="N426" s="275">
        <v>0</v>
      </c>
      <c r="P426" s="274" t="s">
        <v>1968</v>
      </c>
      <c r="S426" s="279">
        <v>35367</v>
      </c>
      <c r="AC426" s="274" t="s">
        <v>2924</v>
      </c>
      <c r="AE426" s="279">
        <v>40519</v>
      </c>
      <c r="AF426" s="275">
        <v>0</v>
      </c>
      <c r="AG426" s="275">
        <v>0</v>
      </c>
      <c r="AJ426" s="274" t="s">
        <v>2682</v>
      </c>
      <c r="AK426" s="274" t="s">
        <v>2683</v>
      </c>
      <c r="AL426" s="274">
        <v>0</v>
      </c>
      <c r="AM426" s="275">
        <v>0</v>
      </c>
      <c r="AO426" s="274" t="s">
        <v>1792</v>
      </c>
      <c r="AP426" s="274" t="s">
        <v>1968</v>
      </c>
      <c r="AQ426" s="275">
        <v>0</v>
      </c>
      <c r="AR426" s="275">
        <v>0</v>
      </c>
      <c r="AS426" s="274" t="s">
        <v>1968</v>
      </c>
      <c r="AW426" s="277">
        <v>0</v>
      </c>
      <c r="AZ426" s="274" t="s">
        <v>2668</v>
      </c>
      <c r="BA426" s="274" t="s">
        <v>2669</v>
      </c>
      <c r="BD426" s="274" t="s">
        <v>2728</v>
      </c>
      <c r="BE426" s="274" t="s">
        <v>2736</v>
      </c>
      <c r="BF426" s="274" t="s">
        <v>2672</v>
      </c>
      <c r="BH426" s="274" t="s">
        <v>1968</v>
      </c>
      <c r="BL426" s="277">
        <v>0</v>
      </c>
      <c r="BW426" s="274">
        <v>81917</v>
      </c>
      <c r="BX426" s="274" t="s">
        <v>3721</v>
      </c>
      <c r="BY426" s="274" t="s">
        <v>1968</v>
      </c>
      <c r="BZ426" s="274" t="s">
        <v>2857</v>
      </c>
      <c r="CA426" s="274">
        <v>0</v>
      </c>
      <c r="CC426" s="274" t="s">
        <v>1968</v>
      </c>
      <c r="CE426" s="274" t="s">
        <v>1968</v>
      </c>
      <c r="CG426" s="274" t="s">
        <v>1968</v>
      </c>
      <c r="CI426" s="274" t="s">
        <v>1968</v>
      </c>
      <c r="CN426" s="274">
        <v>0</v>
      </c>
      <c r="CO426" s="274" t="s">
        <v>1968</v>
      </c>
      <c r="CP426" s="274" t="s">
        <v>2713</v>
      </c>
      <c r="CT426" s="275">
        <v>0</v>
      </c>
      <c r="CU426" s="274" t="s">
        <v>1968</v>
      </c>
      <c r="CV426" s="275">
        <v>0</v>
      </c>
      <c r="CW426" s="274" t="s">
        <v>2714</v>
      </c>
      <c r="CY426" s="274" t="s">
        <v>2709</v>
      </c>
      <c r="CZ426" s="274">
        <v>633620</v>
      </c>
      <c r="DA426" s="274">
        <v>6182090</v>
      </c>
      <c r="DB426" s="274" t="s">
        <v>2666</v>
      </c>
      <c r="DC426" s="275">
        <v>95</v>
      </c>
      <c r="DG426" s="274">
        <v>0</v>
      </c>
      <c r="DH426" s="274" t="s">
        <v>2918</v>
      </c>
      <c r="DI426" s="274">
        <v>0</v>
      </c>
      <c r="DJ426" s="274" t="s">
        <v>2677</v>
      </c>
      <c r="DK426" s="279">
        <v>40519</v>
      </c>
      <c r="DL426" s="279">
        <v>40526</v>
      </c>
      <c r="DN426" s="274" t="s">
        <v>2860</v>
      </c>
      <c r="DO426" s="274" t="s">
        <v>2689</v>
      </c>
      <c r="DP426" s="274" t="s">
        <v>2733</v>
      </c>
      <c r="DQ426" s="274" t="s">
        <v>2734</v>
      </c>
      <c r="DR426" s="278">
        <v>20</v>
      </c>
    </row>
    <row r="427" spans="1:122" ht="30" x14ac:dyDescent="0.25">
      <c r="A427" s="283">
        <v>102501</v>
      </c>
      <c r="B427" s="274">
        <v>99225</v>
      </c>
      <c r="C427" s="274" t="s">
        <v>1393</v>
      </c>
      <c r="D427" s="279">
        <v>34959</v>
      </c>
      <c r="E427" s="274" t="s">
        <v>2709</v>
      </c>
      <c r="F427" s="274" t="s">
        <v>2663</v>
      </c>
      <c r="G427" s="274">
        <v>103383</v>
      </c>
      <c r="H427" s="274">
        <v>102501</v>
      </c>
      <c r="I427" s="274">
        <v>0</v>
      </c>
      <c r="K427" s="275">
        <v>0</v>
      </c>
      <c r="L427" s="274">
        <v>8180</v>
      </c>
      <c r="M427" s="274" t="s">
        <v>1603</v>
      </c>
      <c r="N427" s="275">
        <v>46</v>
      </c>
      <c r="P427" s="274" t="s">
        <v>1968</v>
      </c>
      <c r="S427" s="279">
        <v>34959</v>
      </c>
      <c r="AC427" s="274" t="s">
        <v>2924</v>
      </c>
      <c r="AE427" s="279">
        <v>40519</v>
      </c>
      <c r="AF427" s="275">
        <v>102</v>
      </c>
      <c r="AG427" s="275">
        <v>0</v>
      </c>
      <c r="AJ427" s="274" t="s">
        <v>2925</v>
      </c>
      <c r="AK427" s="274" t="s">
        <v>2926</v>
      </c>
      <c r="AL427" s="274">
        <v>0</v>
      </c>
      <c r="AM427" s="275">
        <v>0</v>
      </c>
      <c r="AO427" s="274" t="s">
        <v>1764</v>
      </c>
      <c r="AP427" s="274" t="s">
        <v>1968</v>
      </c>
      <c r="AQ427" s="275">
        <v>0</v>
      </c>
      <c r="AR427" s="275">
        <v>0</v>
      </c>
      <c r="AS427" s="274" t="s">
        <v>1968</v>
      </c>
      <c r="AW427" s="277">
        <v>0</v>
      </c>
      <c r="AZ427" s="274" t="s">
        <v>2668</v>
      </c>
      <c r="BA427" s="274" t="s">
        <v>2669</v>
      </c>
      <c r="BC427" s="274" t="s">
        <v>2666</v>
      </c>
      <c r="BD427" s="274" t="s">
        <v>2736</v>
      </c>
      <c r="BE427" s="274" t="s">
        <v>3014</v>
      </c>
      <c r="BF427" s="274" t="s">
        <v>2720</v>
      </c>
      <c r="BH427" s="274" t="s">
        <v>1968</v>
      </c>
      <c r="BL427" s="277">
        <v>0</v>
      </c>
      <c r="BM427" s="274" t="s">
        <v>2666</v>
      </c>
      <c r="BW427" s="274">
        <v>81857</v>
      </c>
      <c r="BX427" s="274" t="s">
        <v>2927</v>
      </c>
      <c r="BY427" s="274" t="s">
        <v>1968</v>
      </c>
      <c r="BZ427" s="274" t="s">
        <v>2857</v>
      </c>
      <c r="CA427" s="274">
        <v>0</v>
      </c>
      <c r="CC427" s="274" t="s">
        <v>1968</v>
      </c>
      <c r="CE427" s="274" t="s">
        <v>1968</v>
      </c>
      <c r="CG427" s="274" t="s">
        <v>1968</v>
      </c>
      <c r="CI427" s="274" t="s">
        <v>1968</v>
      </c>
      <c r="CN427" s="274">
        <v>0</v>
      </c>
      <c r="CO427" s="274" t="s">
        <v>1968</v>
      </c>
      <c r="CP427" s="274" t="s">
        <v>3722</v>
      </c>
      <c r="CS427" s="274" t="s">
        <v>3723</v>
      </c>
      <c r="CT427" s="275">
        <v>0</v>
      </c>
      <c r="CU427" s="274" t="s">
        <v>1968</v>
      </c>
      <c r="CV427" s="275">
        <v>0</v>
      </c>
      <c r="CY427" s="274" t="s">
        <v>2709</v>
      </c>
      <c r="CZ427" s="274">
        <v>672000</v>
      </c>
      <c r="DA427" s="274">
        <v>6177700</v>
      </c>
      <c r="DB427" s="274" t="s">
        <v>2666</v>
      </c>
      <c r="DC427" s="275">
        <v>0</v>
      </c>
      <c r="DG427" s="274">
        <v>0</v>
      </c>
      <c r="DH427" s="280" t="s">
        <v>3724</v>
      </c>
      <c r="DI427" s="274">
        <v>0</v>
      </c>
      <c r="DJ427" s="274" t="s">
        <v>2664</v>
      </c>
      <c r="DK427" s="279">
        <v>40519</v>
      </c>
      <c r="DL427" s="279">
        <v>40526</v>
      </c>
      <c r="DN427" s="274" t="s">
        <v>2860</v>
      </c>
      <c r="DO427" s="274" t="s">
        <v>2689</v>
      </c>
      <c r="DR427" s="278">
        <v>0</v>
      </c>
    </row>
    <row r="428" spans="1:122" ht="30" x14ac:dyDescent="0.25">
      <c r="A428" s="283">
        <v>102504</v>
      </c>
      <c r="B428" s="274">
        <v>99228</v>
      </c>
      <c r="D428" s="279">
        <v>35343</v>
      </c>
      <c r="E428" s="274" t="s">
        <v>2709</v>
      </c>
      <c r="F428" s="274" t="s">
        <v>2663</v>
      </c>
      <c r="G428" s="274">
        <v>103386</v>
      </c>
      <c r="H428" s="274">
        <v>102504</v>
      </c>
      <c r="I428" s="274">
        <v>0</v>
      </c>
      <c r="K428" s="275">
        <v>0</v>
      </c>
      <c r="L428" s="274">
        <v>8145</v>
      </c>
      <c r="M428" s="274" t="s">
        <v>1459</v>
      </c>
      <c r="N428" s="275">
        <v>254</v>
      </c>
      <c r="P428" s="274" t="s">
        <v>1968</v>
      </c>
      <c r="S428" s="279">
        <v>35343</v>
      </c>
      <c r="AC428" s="274" t="s">
        <v>2924</v>
      </c>
      <c r="AE428" s="279">
        <v>40519</v>
      </c>
      <c r="AF428" s="275">
        <v>218</v>
      </c>
      <c r="AG428" s="275">
        <v>0</v>
      </c>
      <c r="AJ428" s="274" t="s">
        <v>2925</v>
      </c>
      <c r="AK428" s="274" t="s">
        <v>2926</v>
      </c>
      <c r="AL428" s="274">
        <v>0</v>
      </c>
      <c r="AM428" s="275">
        <v>0</v>
      </c>
      <c r="AO428" s="274" t="s">
        <v>1766</v>
      </c>
      <c r="AP428" s="274" t="s">
        <v>1968</v>
      </c>
      <c r="AQ428" s="275">
        <v>0</v>
      </c>
      <c r="AR428" s="275">
        <v>0</v>
      </c>
      <c r="AS428" s="274" t="s">
        <v>1968</v>
      </c>
      <c r="AW428" s="277">
        <v>0</v>
      </c>
      <c r="AZ428" s="274" t="s">
        <v>2668</v>
      </c>
      <c r="BA428" s="274" t="s">
        <v>2669</v>
      </c>
      <c r="BD428" s="274" t="s">
        <v>2728</v>
      </c>
      <c r="BE428" s="274" t="s">
        <v>2737</v>
      </c>
      <c r="BF428" s="274" t="s">
        <v>2672</v>
      </c>
      <c r="BH428" s="274" t="s">
        <v>1968</v>
      </c>
      <c r="BL428" s="277">
        <v>0</v>
      </c>
      <c r="BW428" s="274">
        <v>81860</v>
      </c>
      <c r="BX428" s="274" t="s">
        <v>2927</v>
      </c>
      <c r="BY428" s="274" t="s">
        <v>1968</v>
      </c>
      <c r="BZ428" s="274" t="s">
        <v>2857</v>
      </c>
      <c r="CA428" s="274">
        <v>0</v>
      </c>
      <c r="CC428" s="274" t="s">
        <v>1968</v>
      </c>
      <c r="CE428" s="274" t="s">
        <v>1968</v>
      </c>
      <c r="CG428" s="274" t="s">
        <v>1968</v>
      </c>
      <c r="CI428" s="274" t="s">
        <v>1968</v>
      </c>
      <c r="CN428" s="274">
        <v>0</v>
      </c>
      <c r="CO428" s="274" t="s">
        <v>1968</v>
      </c>
      <c r="CP428" s="274" t="s">
        <v>2713</v>
      </c>
      <c r="CT428" s="275">
        <v>0</v>
      </c>
      <c r="CU428" s="274" t="s">
        <v>1968</v>
      </c>
      <c r="CV428" s="275">
        <v>0</v>
      </c>
      <c r="CW428" s="274" t="s">
        <v>2714</v>
      </c>
      <c r="CY428" s="274" t="s">
        <v>2709</v>
      </c>
      <c r="CZ428" s="274">
        <v>636799</v>
      </c>
      <c r="DA428" s="274">
        <v>6184497</v>
      </c>
      <c r="DB428" s="274" t="s">
        <v>2666</v>
      </c>
      <c r="DC428" s="275">
        <v>108.8</v>
      </c>
      <c r="DG428" s="274">
        <v>0</v>
      </c>
      <c r="DH428" s="280" t="s">
        <v>3725</v>
      </c>
      <c r="DI428" s="274">
        <v>0</v>
      </c>
      <c r="DK428" s="279">
        <v>40519</v>
      </c>
      <c r="DL428" s="279">
        <v>40526</v>
      </c>
      <c r="DN428" s="274" t="s">
        <v>2860</v>
      </c>
      <c r="DO428" s="274" t="s">
        <v>2689</v>
      </c>
      <c r="DR428" s="278">
        <v>0</v>
      </c>
    </row>
    <row r="429" spans="1:122" ht="60" x14ac:dyDescent="0.25">
      <c r="A429" s="283">
        <v>102507</v>
      </c>
      <c r="B429" s="274">
        <v>99231</v>
      </c>
      <c r="D429" s="279">
        <v>35345</v>
      </c>
      <c r="E429" s="274" t="s">
        <v>2923</v>
      </c>
      <c r="F429" s="274" t="s">
        <v>2663</v>
      </c>
      <c r="G429" s="274">
        <v>103389</v>
      </c>
      <c r="H429" s="274">
        <v>102507</v>
      </c>
      <c r="I429" s="274">
        <v>0</v>
      </c>
      <c r="K429" s="275">
        <v>0</v>
      </c>
      <c r="L429" s="274">
        <v>11567</v>
      </c>
      <c r="M429" s="274" t="s">
        <v>3726</v>
      </c>
      <c r="N429" s="275">
        <v>0</v>
      </c>
      <c r="P429" s="274" t="s">
        <v>1968</v>
      </c>
      <c r="S429" s="279">
        <v>35345</v>
      </c>
      <c r="AC429" s="274" t="s">
        <v>2924</v>
      </c>
      <c r="AE429" s="279">
        <v>40519</v>
      </c>
      <c r="AF429" s="275">
        <v>210</v>
      </c>
      <c r="AG429" s="275">
        <v>0</v>
      </c>
      <c r="AJ429" s="274" t="s">
        <v>2925</v>
      </c>
      <c r="AK429" s="274" t="s">
        <v>2926</v>
      </c>
      <c r="AL429" s="274">
        <v>0</v>
      </c>
      <c r="AM429" s="275">
        <v>0</v>
      </c>
      <c r="AO429" s="280" t="s">
        <v>1770</v>
      </c>
      <c r="AP429" s="274" t="s">
        <v>1968</v>
      </c>
      <c r="AQ429" s="275">
        <v>0</v>
      </c>
      <c r="AR429" s="275">
        <v>0</v>
      </c>
      <c r="AS429" s="274" t="s">
        <v>1968</v>
      </c>
      <c r="AW429" s="277">
        <v>0</v>
      </c>
      <c r="AY429" s="274" t="s">
        <v>3727</v>
      </c>
      <c r="AZ429" s="274" t="s">
        <v>2668</v>
      </c>
      <c r="BA429" s="274" t="s">
        <v>2669</v>
      </c>
      <c r="BD429" s="274" t="s">
        <v>2725</v>
      </c>
      <c r="BE429" s="274" t="s">
        <v>3079</v>
      </c>
      <c r="BF429" s="274" t="s">
        <v>2672</v>
      </c>
      <c r="BH429" s="274" t="s">
        <v>1968</v>
      </c>
      <c r="BL429" s="277">
        <v>0</v>
      </c>
      <c r="BW429" s="274">
        <v>81863</v>
      </c>
      <c r="BX429" s="274" t="s">
        <v>2927</v>
      </c>
      <c r="BY429" s="274" t="s">
        <v>1968</v>
      </c>
      <c r="BZ429" s="274" t="s">
        <v>2857</v>
      </c>
      <c r="CA429" s="274">
        <v>0</v>
      </c>
      <c r="CC429" s="274" t="s">
        <v>1968</v>
      </c>
      <c r="CE429" s="274" t="s">
        <v>1968</v>
      </c>
      <c r="CG429" s="274" t="s">
        <v>1968</v>
      </c>
      <c r="CI429" s="274" t="s">
        <v>1968</v>
      </c>
      <c r="CN429" s="274">
        <v>0</v>
      </c>
      <c r="CO429" s="274" t="s">
        <v>1968</v>
      </c>
      <c r="CP429" s="274" t="s">
        <v>2713</v>
      </c>
      <c r="CT429" s="275">
        <v>0</v>
      </c>
      <c r="CU429" s="274" t="s">
        <v>1968</v>
      </c>
      <c r="CV429" s="275">
        <v>0</v>
      </c>
      <c r="CW429" s="274" t="s">
        <v>2714</v>
      </c>
      <c r="CY429" s="274" t="s">
        <v>2923</v>
      </c>
      <c r="CZ429" s="274">
        <v>622376</v>
      </c>
      <c r="DA429" s="274">
        <v>6179886</v>
      </c>
      <c r="DB429" s="274" t="s">
        <v>2666</v>
      </c>
      <c r="DC429" s="275">
        <v>0</v>
      </c>
      <c r="DG429" s="274">
        <v>0</v>
      </c>
      <c r="DH429" s="280" t="s">
        <v>3728</v>
      </c>
      <c r="DI429" s="274">
        <v>0</v>
      </c>
      <c r="DK429" s="279">
        <v>40519</v>
      </c>
      <c r="DL429" s="279">
        <v>40526</v>
      </c>
      <c r="DN429" s="274" t="s">
        <v>2860</v>
      </c>
      <c r="DO429" s="274" t="s">
        <v>2689</v>
      </c>
      <c r="DR429" s="278">
        <v>0</v>
      </c>
    </row>
    <row r="430" spans="1:122" ht="30" x14ac:dyDescent="0.25">
      <c r="A430" s="283">
        <v>102532</v>
      </c>
      <c r="B430" s="274">
        <v>99333</v>
      </c>
      <c r="D430" s="279">
        <v>34968</v>
      </c>
      <c r="E430" s="274" t="s">
        <v>2709</v>
      </c>
      <c r="F430" s="274" t="s">
        <v>2663</v>
      </c>
      <c r="G430" s="274">
        <v>103414</v>
      </c>
      <c r="H430" s="274">
        <v>102532</v>
      </c>
      <c r="I430" s="274">
        <v>0</v>
      </c>
      <c r="K430" s="275">
        <v>0</v>
      </c>
      <c r="L430" s="274">
        <v>11573</v>
      </c>
      <c r="M430" s="274" t="s">
        <v>1778</v>
      </c>
      <c r="N430" s="275">
        <v>522</v>
      </c>
      <c r="P430" s="274" t="s">
        <v>1968</v>
      </c>
      <c r="S430" s="279">
        <v>34968</v>
      </c>
      <c r="AC430" s="274" t="s">
        <v>2924</v>
      </c>
      <c r="AE430" s="279">
        <v>40519</v>
      </c>
      <c r="AF430" s="275">
        <v>536</v>
      </c>
      <c r="AG430" s="275">
        <v>0</v>
      </c>
      <c r="AJ430" s="274" t="s">
        <v>2925</v>
      </c>
      <c r="AK430" s="274" t="s">
        <v>2926</v>
      </c>
      <c r="AL430" s="274">
        <v>0</v>
      </c>
      <c r="AM430" s="275">
        <v>0</v>
      </c>
      <c r="AO430" s="274" t="s">
        <v>1779</v>
      </c>
      <c r="AP430" s="274" t="s">
        <v>1968</v>
      </c>
      <c r="AQ430" s="275">
        <v>0</v>
      </c>
      <c r="AR430" s="275">
        <v>0</v>
      </c>
      <c r="AS430" s="274" t="s">
        <v>1968</v>
      </c>
      <c r="AW430" s="277">
        <v>0</v>
      </c>
      <c r="AZ430" s="274" t="s">
        <v>2668</v>
      </c>
      <c r="BA430" s="274" t="s">
        <v>2669</v>
      </c>
      <c r="BD430" s="274" t="s">
        <v>2736</v>
      </c>
      <c r="BE430" s="274" t="s">
        <v>2719</v>
      </c>
      <c r="BF430" s="274" t="s">
        <v>2774</v>
      </c>
      <c r="BH430" s="274" t="s">
        <v>1968</v>
      </c>
      <c r="BL430" s="277">
        <v>0</v>
      </c>
      <c r="BW430" s="274">
        <v>81888</v>
      </c>
      <c r="BX430" s="274" t="s">
        <v>2927</v>
      </c>
      <c r="BY430" s="274" t="s">
        <v>1968</v>
      </c>
      <c r="BZ430" s="274" t="s">
        <v>2857</v>
      </c>
      <c r="CA430" s="274">
        <v>0</v>
      </c>
      <c r="CC430" s="274" t="s">
        <v>1968</v>
      </c>
      <c r="CE430" s="274" t="s">
        <v>1968</v>
      </c>
      <c r="CG430" s="274" t="s">
        <v>1968</v>
      </c>
      <c r="CI430" s="274" t="s">
        <v>1968</v>
      </c>
      <c r="CN430" s="274">
        <v>0</v>
      </c>
      <c r="CO430" s="274" t="s">
        <v>1968</v>
      </c>
      <c r="CP430" s="274" t="s">
        <v>2936</v>
      </c>
      <c r="CT430" s="275">
        <v>0</v>
      </c>
      <c r="CU430" s="274" t="s">
        <v>1968</v>
      </c>
      <c r="CV430" s="275">
        <v>0</v>
      </c>
      <c r="CW430" s="274" t="s">
        <v>2714</v>
      </c>
      <c r="CY430" s="274" t="s">
        <v>2709</v>
      </c>
      <c r="CZ430" s="274">
        <v>673664</v>
      </c>
      <c r="DA430" s="274">
        <v>6207501</v>
      </c>
      <c r="DB430" s="274" t="s">
        <v>2666</v>
      </c>
      <c r="DC430" s="275">
        <v>0</v>
      </c>
      <c r="DG430" s="274">
        <v>0</v>
      </c>
      <c r="DH430" s="280" t="s">
        <v>3729</v>
      </c>
      <c r="DI430" s="274">
        <v>0</v>
      </c>
      <c r="DK430" s="279">
        <v>40519</v>
      </c>
      <c r="DL430" s="279">
        <v>40526</v>
      </c>
      <c r="DN430" s="274" t="s">
        <v>2860</v>
      </c>
      <c r="DO430" s="274" t="s">
        <v>2689</v>
      </c>
      <c r="DR430" s="278">
        <v>0</v>
      </c>
    </row>
    <row r="431" spans="1:122" ht="30" x14ac:dyDescent="0.25">
      <c r="A431" s="283">
        <v>102534</v>
      </c>
      <c r="B431" s="274">
        <v>99334</v>
      </c>
      <c r="D431" s="279">
        <v>34060</v>
      </c>
      <c r="E431" s="274" t="s">
        <v>2709</v>
      </c>
      <c r="F431" s="274" t="s">
        <v>2663</v>
      </c>
      <c r="G431" s="274">
        <v>103416</v>
      </c>
      <c r="H431" s="274">
        <v>102534</v>
      </c>
      <c r="I431" s="274">
        <v>0</v>
      </c>
      <c r="K431" s="275">
        <v>0</v>
      </c>
      <c r="L431" s="274">
        <v>8260</v>
      </c>
      <c r="M431" s="274" t="s">
        <v>1469</v>
      </c>
      <c r="N431" s="275">
        <v>239</v>
      </c>
      <c r="P431" s="274" t="s">
        <v>1968</v>
      </c>
      <c r="S431" s="279">
        <v>34060</v>
      </c>
      <c r="AC431" s="274" t="s">
        <v>2924</v>
      </c>
      <c r="AE431" s="279">
        <v>40519</v>
      </c>
      <c r="AF431" s="275">
        <v>0</v>
      </c>
      <c r="AG431" s="275">
        <v>0</v>
      </c>
      <c r="AL431" s="274">
        <v>0</v>
      </c>
      <c r="AM431" s="275">
        <v>0</v>
      </c>
      <c r="AO431" s="274" t="s">
        <v>1782</v>
      </c>
      <c r="AP431" s="274" t="s">
        <v>1968</v>
      </c>
      <c r="AQ431" s="275">
        <v>0</v>
      </c>
      <c r="AR431" s="275">
        <v>0</v>
      </c>
      <c r="AS431" s="274" t="s">
        <v>1968</v>
      </c>
      <c r="AW431" s="277">
        <v>0</v>
      </c>
      <c r="AZ431" s="274" t="s">
        <v>2668</v>
      </c>
      <c r="BA431" s="274" t="s">
        <v>2669</v>
      </c>
      <c r="BD431" s="274" t="s">
        <v>2692</v>
      </c>
      <c r="BE431" s="274" t="s">
        <v>2736</v>
      </c>
      <c r="BF431" s="274" t="s">
        <v>2763</v>
      </c>
      <c r="BH431" s="274" t="s">
        <v>1968</v>
      </c>
      <c r="BL431" s="277">
        <v>0</v>
      </c>
      <c r="BW431" s="274">
        <v>81890</v>
      </c>
      <c r="BX431" s="274" t="s">
        <v>2927</v>
      </c>
      <c r="BY431" s="274" t="s">
        <v>1968</v>
      </c>
      <c r="BZ431" s="274" t="s">
        <v>2857</v>
      </c>
      <c r="CA431" s="274">
        <v>0</v>
      </c>
      <c r="CC431" s="274" t="s">
        <v>1968</v>
      </c>
      <c r="CE431" s="274" t="s">
        <v>1968</v>
      </c>
      <c r="CG431" s="274" t="s">
        <v>1968</v>
      </c>
      <c r="CI431" s="274" t="s">
        <v>1968</v>
      </c>
      <c r="CN431" s="274">
        <v>0</v>
      </c>
      <c r="CO431" s="274" t="s">
        <v>1968</v>
      </c>
      <c r="CP431" s="274" t="s">
        <v>3270</v>
      </c>
      <c r="CT431" s="275">
        <v>0</v>
      </c>
      <c r="CU431" s="274" t="s">
        <v>1968</v>
      </c>
      <c r="CV431" s="275">
        <v>0</v>
      </c>
      <c r="CW431" s="274" t="s">
        <v>2714</v>
      </c>
      <c r="CY431" s="274" t="s">
        <v>2709</v>
      </c>
      <c r="CZ431" s="274">
        <v>642500</v>
      </c>
      <c r="DA431" s="274">
        <v>6191800</v>
      </c>
      <c r="DB431" s="274" t="s">
        <v>2666</v>
      </c>
      <c r="DC431" s="275">
        <v>0</v>
      </c>
      <c r="DG431" s="274">
        <v>0</v>
      </c>
      <c r="DH431" s="280" t="s">
        <v>3730</v>
      </c>
      <c r="DI431" s="274">
        <v>0</v>
      </c>
      <c r="DK431" s="279">
        <v>40519</v>
      </c>
      <c r="DL431" s="279">
        <v>40526</v>
      </c>
      <c r="DN431" s="274" t="s">
        <v>2860</v>
      </c>
      <c r="DO431" s="274" t="s">
        <v>2689</v>
      </c>
      <c r="DR431" s="278">
        <v>0</v>
      </c>
    </row>
    <row r="432" spans="1:122" x14ac:dyDescent="0.25">
      <c r="A432" s="283">
        <v>102565</v>
      </c>
      <c r="B432" s="274">
        <v>99343</v>
      </c>
      <c r="C432" s="274" t="s">
        <v>1395</v>
      </c>
      <c r="D432" s="279">
        <v>37766</v>
      </c>
      <c r="E432" s="274" t="s">
        <v>2923</v>
      </c>
      <c r="F432" s="274" t="s">
        <v>2663</v>
      </c>
      <c r="G432" s="274">
        <v>103447</v>
      </c>
      <c r="H432" s="274">
        <v>102565</v>
      </c>
      <c r="I432" s="274">
        <v>0</v>
      </c>
      <c r="K432" s="275">
        <v>0</v>
      </c>
      <c r="L432" s="274">
        <v>11675</v>
      </c>
      <c r="M432" s="274" t="s">
        <v>1796</v>
      </c>
      <c r="N432" s="275">
        <v>0</v>
      </c>
      <c r="P432" s="274" t="s">
        <v>1968</v>
      </c>
      <c r="S432" s="279">
        <v>37766</v>
      </c>
      <c r="AC432" s="274" t="s">
        <v>2816</v>
      </c>
      <c r="AE432" s="279">
        <v>40520</v>
      </c>
      <c r="AF432" s="275">
        <v>400</v>
      </c>
      <c r="AG432" s="275">
        <v>0</v>
      </c>
      <c r="AJ432" s="274" t="s">
        <v>2812</v>
      </c>
      <c r="AK432" s="274" t="s">
        <v>2813</v>
      </c>
      <c r="AL432" s="274">
        <v>0</v>
      </c>
      <c r="AM432" s="275">
        <v>0</v>
      </c>
      <c r="AO432" s="274" t="s">
        <v>1797</v>
      </c>
      <c r="AP432" s="274" t="s">
        <v>1968</v>
      </c>
      <c r="AQ432" s="275">
        <v>0</v>
      </c>
      <c r="AR432" s="275">
        <v>0</v>
      </c>
      <c r="AS432" s="274" t="s">
        <v>1968</v>
      </c>
      <c r="AW432" s="277">
        <v>0</v>
      </c>
      <c r="BE432" s="274" t="s">
        <v>3731</v>
      </c>
      <c r="BF432" s="274" t="s">
        <v>2725</v>
      </c>
      <c r="BH432" s="274" t="s">
        <v>1969</v>
      </c>
      <c r="BI432" s="274" t="s">
        <v>2803</v>
      </c>
      <c r="BL432" s="277">
        <v>0</v>
      </c>
      <c r="BW432" s="274">
        <v>81921</v>
      </c>
      <c r="BX432" s="274" t="s">
        <v>3732</v>
      </c>
      <c r="BY432" s="274" t="s">
        <v>1968</v>
      </c>
      <c r="BZ432" s="274" t="s">
        <v>2857</v>
      </c>
      <c r="CA432" s="274">
        <v>0</v>
      </c>
      <c r="CC432" s="274" t="s">
        <v>1968</v>
      </c>
      <c r="CE432" s="274" t="s">
        <v>1968</v>
      </c>
      <c r="CG432" s="274" t="s">
        <v>1968</v>
      </c>
      <c r="CI432" s="274" t="s">
        <v>1968</v>
      </c>
      <c r="CN432" s="274">
        <v>0</v>
      </c>
      <c r="CO432" s="274" t="s">
        <v>1968</v>
      </c>
      <c r="CT432" s="275">
        <v>0</v>
      </c>
      <c r="CU432" s="274" t="s">
        <v>1969</v>
      </c>
      <c r="CV432" s="275">
        <v>0</v>
      </c>
      <c r="CW432" s="274" t="s">
        <v>2714</v>
      </c>
      <c r="CY432" s="274" t="s">
        <v>2923</v>
      </c>
      <c r="CZ432" s="274">
        <v>656155</v>
      </c>
      <c r="DA432" s="274">
        <v>6158344</v>
      </c>
      <c r="DB432" s="274" t="s">
        <v>2666</v>
      </c>
      <c r="DC432" s="275">
        <v>0</v>
      </c>
      <c r="DG432" s="274">
        <v>0</v>
      </c>
      <c r="DH432" s="274" t="s">
        <v>3733</v>
      </c>
      <c r="DI432" s="274">
        <v>0</v>
      </c>
      <c r="DJ432" s="274" t="s">
        <v>2677</v>
      </c>
      <c r="DK432" s="279">
        <v>40520</v>
      </c>
      <c r="DL432" s="279">
        <v>40547</v>
      </c>
      <c r="DN432" s="274" t="s">
        <v>2860</v>
      </c>
      <c r="DO432" s="274" t="s">
        <v>2689</v>
      </c>
      <c r="DR432" s="278">
        <v>0</v>
      </c>
    </row>
    <row r="433" spans="1:122" x14ac:dyDescent="0.25">
      <c r="A433" s="283">
        <v>107637</v>
      </c>
      <c r="B433" s="274">
        <v>100884</v>
      </c>
      <c r="E433" s="274" t="s">
        <v>2801</v>
      </c>
      <c r="F433" s="274" t="s">
        <v>2663</v>
      </c>
      <c r="G433" s="274">
        <v>108520</v>
      </c>
      <c r="H433" s="274">
        <v>107637</v>
      </c>
      <c r="I433" s="274">
        <v>0</v>
      </c>
      <c r="K433" s="275">
        <v>0</v>
      </c>
      <c r="L433" s="274">
        <v>8235</v>
      </c>
      <c r="M433" s="274" t="s">
        <v>1452</v>
      </c>
      <c r="N433" s="275">
        <v>0</v>
      </c>
      <c r="P433" s="274" t="s">
        <v>1969</v>
      </c>
      <c r="Q433" s="274" t="s">
        <v>3734</v>
      </c>
      <c r="AE433" s="279">
        <v>41341</v>
      </c>
      <c r="AF433" s="275">
        <v>0</v>
      </c>
      <c r="AG433" s="275">
        <v>0</v>
      </c>
      <c r="AL433" s="274">
        <v>0</v>
      </c>
      <c r="AM433" s="275">
        <v>2374</v>
      </c>
      <c r="AO433" s="274" t="s">
        <v>2961</v>
      </c>
      <c r="AP433" s="274" t="s">
        <v>1968</v>
      </c>
      <c r="AQ433" s="275">
        <v>0</v>
      </c>
      <c r="AR433" s="275">
        <v>0</v>
      </c>
      <c r="AS433" s="274" t="s">
        <v>1968</v>
      </c>
      <c r="AW433" s="277">
        <v>0</v>
      </c>
      <c r="AZ433" s="274" t="s">
        <v>2668</v>
      </c>
      <c r="BA433" s="274" t="s">
        <v>2669</v>
      </c>
      <c r="BD433" s="274" t="s">
        <v>2728</v>
      </c>
      <c r="BE433" s="274" t="s">
        <v>2807</v>
      </c>
      <c r="BF433" s="274" t="s">
        <v>2763</v>
      </c>
      <c r="BH433" s="274" t="s">
        <v>1968</v>
      </c>
      <c r="BL433" s="277">
        <v>0</v>
      </c>
      <c r="BN433" s="274" t="s">
        <v>2933</v>
      </c>
      <c r="BW433" s="274">
        <v>87069</v>
      </c>
      <c r="BX433" s="274" t="s">
        <v>3735</v>
      </c>
      <c r="BY433" s="274" t="s">
        <v>1968</v>
      </c>
      <c r="CA433" s="274">
        <v>0</v>
      </c>
      <c r="CC433" s="274" t="s">
        <v>1968</v>
      </c>
      <c r="CE433" s="274" t="s">
        <v>1968</v>
      </c>
      <c r="CG433" s="274" t="s">
        <v>1968</v>
      </c>
      <c r="CI433" s="274" t="s">
        <v>1968</v>
      </c>
      <c r="CN433" s="274">
        <v>0</v>
      </c>
      <c r="CO433" s="274" t="s">
        <v>1968</v>
      </c>
      <c r="CP433" s="274" t="s">
        <v>2836</v>
      </c>
      <c r="CS433" s="274" t="s">
        <v>3736</v>
      </c>
      <c r="CT433" s="275">
        <v>0</v>
      </c>
      <c r="CU433" s="274" t="s">
        <v>1968</v>
      </c>
      <c r="CV433" s="275">
        <v>0</v>
      </c>
      <c r="CY433" s="274" t="s">
        <v>2801</v>
      </c>
      <c r="CZ433" s="274">
        <v>636332</v>
      </c>
      <c r="DA433" s="274">
        <v>6190543</v>
      </c>
      <c r="DB433" s="274" t="s">
        <v>2666</v>
      </c>
      <c r="DC433" s="275">
        <v>53.3</v>
      </c>
      <c r="DG433" s="274">
        <v>0</v>
      </c>
      <c r="DH433" s="274" t="s">
        <v>3737</v>
      </c>
      <c r="DI433" s="274">
        <v>0</v>
      </c>
      <c r="DK433" s="279">
        <v>41341</v>
      </c>
      <c r="DL433" s="279">
        <v>41389</v>
      </c>
      <c r="DN433" s="274" t="s">
        <v>2689</v>
      </c>
      <c r="DO433" s="274" t="s">
        <v>2689</v>
      </c>
      <c r="DR433" s="278">
        <v>0</v>
      </c>
    </row>
    <row r="434" spans="1:122" x14ac:dyDescent="0.25">
      <c r="A434" s="283">
        <v>107673</v>
      </c>
      <c r="B434" s="274">
        <v>100917</v>
      </c>
      <c r="D434" s="279">
        <v>41061</v>
      </c>
      <c r="E434" s="274" t="s">
        <v>2801</v>
      </c>
      <c r="F434" s="274" t="s">
        <v>2663</v>
      </c>
      <c r="G434" s="274">
        <v>108556</v>
      </c>
      <c r="H434" s="274">
        <v>107673</v>
      </c>
      <c r="I434" s="274">
        <v>0</v>
      </c>
      <c r="K434" s="275">
        <v>0</v>
      </c>
      <c r="L434" s="274">
        <v>0</v>
      </c>
      <c r="N434" s="275">
        <v>0</v>
      </c>
      <c r="P434" s="274" t="s">
        <v>1969</v>
      </c>
      <c r="Q434" s="274" t="s">
        <v>3738</v>
      </c>
      <c r="AE434" s="279">
        <v>41347</v>
      </c>
      <c r="AF434" s="275">
        <v>0</v>
      </c>
      <c r="AG434" s="275">
        <v>0</v>
      </c>
      <c r="AL434" s="274">
        <v>0</v>
      </c>
      <c r="AM434" s="275">
        <v>2709</v>
      </c>
      <c r="AO434" s="274" t="s">
        <v>2961</v>
      </c>
      <c r="AP434" s="274" t="s">
        <v>1968</v>
      </c>
      <c r="AQ434" s="275">
        <v>0</v>
      </c>
      <c r="AR434" s="275">
        <v>0</v>
      </c>
      <c r="AS434" s="274" t="s">
        <v>1969</v>
      </c>
      <c r="AW434" s="277">
        <v>0</v>
      </c>
      <c r="AZ434" s="274" t="s">
        <v>2668</v>
      </c>
      <c r="BA434" s="274" t="s">
        <v>2669</v>
      </c>
      <c r="BD434" s="274" t="s">
        <v>2700</v>
      </c>
      <c r="BE434" s="274" t="s">
        <v>2704</v>
      </c>
      <c r="BF434" s="274" t="s">
        <v>2720</v>
      </c>
      <c r="BH434" s="274" t="s">
        <v>1968</v>
      </c>
      <c r="BL434" s="277">
        <v>0</v>
      </c>
      <c r="BN434" s="274" t="s">
        <v>2933</v>
      </c>
      <c r="BW434" s="274">
        <v>87100</v>
      </c>
      <c r="BX434" s="274" t="s">
        <v>3591</v>
      </c>
      <c r="BY434" s="274" t="s">
        <v>1968</v>
      </c>
      <c r="CA434" s="274">
        <v>13429213</v>
      </c>
      <c r="CC434" s="274" t="s">
        <v>1968</v>
      </c>
      <c r="CE434" s="274" t="s">
        <v>1968</v>
      </c>
      <c r="CF434" s="274" t="s">
        <v>2706</v>
      </c>
      <c r="CG434" s="274" t="s">
        <v>1968</v>
      </c>
      <c r="CI434" s="274" t="s">
        <v>1968</v>
      </c>
      <c r="CN434" s="274">
        <v>0</v>
      </c>
      <c r="CO434" s="274" t="s">
        <v>1968</v>
      </c>
      <c r="CP434" s="274" t="s">
        <v>3028</v>
      </c>
      <c r="CS434" s="274" t="s">
        <v>3592</v>
      </c>
      <c r="CT434" s="275">
        <v>0</v>
      </c>
      <c r="CU434" s="274" t="s">
        <v>1968</v>
      </c>
      <c r="CV434" s="275">
        <v>0</v>
      </c>
      <c r="CY434" s="274" t="s">
        <v>2801</v>
      </c>
      <c r="CZ434" s="274">
        <v>682881</v>
      </c>
      <c r="DA434" s="274">
        <v>6170915</v>
      </c>
      <c r="DB434" s="274" t="s">
        <v>2666</v>
      </c>
      <c r="DC434" s="275">
        <v>28</v>
      </c>
      <c r="DG434" s="274">
        <v>12160</v>
      </c>
      <c r="DH434" s="274" t="s">
        <v>3739</v>
      </c>
      <c r="DI434" s="274">
        <v>0</v>
      </c>
      <c r="DK434" s="279">
        <v>41347</v>
      </c>
      <c r="DL434" s="279">
        <v>41389</v>
      </c>
      <c r="DN434" s="274" t="s">
        <v>2689</v>
      </c>
      <c r="DO434" s="274" t="s">
        <v>2689</v>
      </c>
      <c r="DR434" s="278">
        <v>0</v>
      </c>
    </row>
    <row r="435" spans="1:122" x14ac:dyDescent="0.25">
      <c r="A435" s="283">
        <v>107643</v>
      </c>
      <c r="B435" s="274">
        <v>101587</v>
      </c>
      <c r="E435" s="274" t="s">
        <v>2801</v>
      </c>
      <c r="F435" s="274" t="s">
        <v>2663</v>
      </c>
      <c r="G435" s="274">
        <v>108526</v>
      </c>
      <c r="H435" s="274">
        <v>107643</v>
      </c>
      <c r="I435" s="274">
        <v>0</v>
      </c>
      <c r="K435" s="275">
        <v>0</v>
      </c>
      <c r="L435" s="274">
        <v>8243</v>
      </c>
      <c r="M435" s="274" t="s">
        <v>1578</v>
      </c>
      <c r="N435" s="275">
        <v>0</v>
      </c>
      <c r="P435" s="274" t="s">
        <v>1969</v>
      </c>
      <c r="Q435" s="274" t="s">
        <v>3740</v>
      </c>
      <c r="AE435" s="279">
        <v>41343</v>
      </c>
      <c r="AF435" s="275">
        <v>0</v>
      </c>
      <c r="AG435" s="275">
        <v>0</v>
      </c>
      <c r="AL435" s="274">
        <v>0</v>
      </c>
      <c r="AM435" s="275">
        <v>2434</v>
      </c>
      <c r="AO435" s="274" t="s">
        <v>3741</v>
      </c>
      <c r="AP435" s="274" t="s">
        <v>1968</v>
      </c>
      <c r="AQ435" s="275">
        <v>0</v>
      </c>
      <c r="AR435" s="275">
        <v>0</v>
      </c>
      <c r="AS435" s="274" t="s">
        <v>1969</v>
      </c>
      <c r="AW435" s="277">
        <v>0</v>
      </c>
      <c r="AZ435" s="274" t="s">
        <v>2668</v>
      </c>
      <c r="BA435" s="274" t="s">
        <v>2669</v>
      </c>
      <c r="BD435" s="274" t="s">
        <v>2692</v>
      </c>
      <c r="BE435" s="274" t="s">
        <v>2729</v>
      </c>
      <c r="BF435" s="274" t="s">
        <v>2763</v>
      </c>
      <c r="BH435" s="274" t="s">
        <v>1968</v>
      </c>
      <c r="BL435" s="277">
        <v>0</v>
      </c>
      <c r="BW435" s="274">
        <v>22536</v>
      </c>
      <c r="BX435" s="274" t="s">
        <v>3678</v>
      </c>
      <c r="BY435" s="274" t="s">
        <v>1968</v>
      </c>
      <c r="CA435" s="274">
        <v>10786805</v>
      </c>
      <c r="CC435" s="274" t="s">
        <v>1968</v>
      </c>
      <c r="CE435" s="274" t="s">
        <v>1968</v>
      </c>
      <c r="CF435" s="274" t="s">
        <v>2722</v>
      </c>
      <c r="CG435" s="274" t="s">
        <v>1968</v>
      </c>
      <c r="CI435" s="274" t="s">
        <v>1968</v>
      </c>
      <c r="CN435" s="274">
        <v>0</v>
      </c>
      <c r="CO435" s="274" t="s">
        <v>1968</v>
      </c>
      <c r="CP435" s="274" t="s">
        <v>2836</v>
      </c>
      <c r="CS435" s="274" t="s">
        <v>3742</v>
      </c>
      <c r="CT435" s="275">
        <v>0</v>
      </c>
      <c r="CU435" s="274" t="s">
        <v>1968</v>
      </c>
      <c r="CV435" s="275">
        <v>0</v>
      </c>
      <c r="CY435" s="274" t="s">
        <v>2801</v>
      </c>
      <c r="CZ435" s="274">
        <v>636884</v>
      </c>
      <c r="DA435" s="274">
        <v>6193730</v>
      </c>
      <c r="DB435" s="274" t="s">
        <v>2666</v>
      </c>
      <c r="DC435" s="275">
        <v>30.4</v>
      </c>
      <c r="DG435" s="274">
        <v>0</v>
      </c>
      <c r="DH435" s="274" t="s">
        <v>3743</v>
      </c>
      <c r="DI435" s="274">
        <v>0</v>
      </c>
      <c r="DK435" s="279">
        <v>41343</v>
      </c>
      <c r="DL435" s="279">
        <v>41389</v>
      </c>
      <c r="DN435" s="274" t="s">
        <v>2689</v>
      </c>
      <c r="DO435" s="274" t="s">
        <v>2689</v>
      </c>
      <c r="DR435" s="278">
        <v>0</v>
      </c>
    </row>
    <row r="436" spans="1:122" x14ac:dyDescent="0.25">
      <c r="A436" s="283">
        <v>107698</v>
      </c>
      <c r="B436" s="274">
        <v>102287</v>
      </c>
      <c r="D436" s="279">
        <v>29483</v>
      </c>
      <c r="E436" s="274" t="s">
        <v>2801</v>
      </c>
      <c r="F436" s="274" t="s">
        <v>2663</v>
      </c>
      <c r="G436" s="274">
        <v>108581</v>
      </c>
      <c r="H436" s="274">
        <v>107698</v>
      </c>
      <c r="I436" s="274">
        <v>0</v>
      </c>
      <c r="K436" s="275">
        <v>0</v>
      </c>
      <c r="L436" s="274">
        <v>8261</v>
      </c>
      <c r="M436" s="274" t="s">
        <v>1605</v>
      </c>
      <c r="N436" s="275">
        <v>0</v>
      </c>
      <c r="Q436" s="274" t="s">
        <v>3744</v>
      </c>
      <c r="AE436" s="279">
        <v>41352</v>
      </c>
      <c r="AF436" s="275">
        <v>300</v>
      </c>
      <c r="AG436" s="275">
        <v>0</v>
      </c>
      <c r="AL436" s="274">
        <v>0</v>
      </c>
      <c r="AM436" s="275">
        <v>2445</v>
      </c>
      <c r="AO436" s="274" t="s">
        <v>2961</v>
      </c>
      <c r="AP436" s="274" t="s">
        <v>1968</v>
      </c>
      <c r="AQ436" s="275">
        <v>0</v>
      </c>
      <c r="AR436" s="275">
        <v>0</v>
      </c>
      <c r="AS436" s="274" t="s">
        <v>1968</v>
      </c>
      <c r="AW436" s="277">
        <v>0</v>
      </c>
      <c r="AZ436" s="274" t="s">
        <v>2668</v>
      </c>
      <c r="BA436" s="274" t="s">
        <v>2669</v>
      </c>
      <c r="BD436" s="274" t="s">
        <v>2692</v>
      </c>
      <c r="BE436" s="274" t="s">
        <v>2992</v>
      </c>
      <c r="BF436" s="274" t="s">
        <v>2763</v>
      </c>
      <c r="BH436" s="274" t="s">
        <v>1968</v>
      </c>
      <c r="BL436" s="277">
        <v>0</v>
      </c>
      <c r="BN436" s="274" t="s">
        <v>2933</v>
      </c>
      <c r="BW436" s="274">
        <v>54549</v>
      </c>
      <c r="BX436" s="274" t="s">
        <v>3171</v>
      </c>
      <c r="BY436" s="274" t="s">
        <v>1968</v>
      </c>
      <c r="CA436" s="274">
        <v>14500094</v>
      </c>
      <c r="CC436" s="274" t="s">
        <v>1968</v>
      </c>
      <c r="CE436" s="274" t="s">
        <v>1968</v>
      </c>
      <c r="CG436" s="274" t="s">
        <v>1968</v>
      </c>
      <c r="CI436" s="274" t="s">
        <v>1968</v>
      </c>
      <c r="CN436" s="274">
        <v>0</v>
      </c>
      <c r="CO436" s="274" t="s">
        <v>1968</v>
      </c>
      <c r="CP436" s="274" t="s">
        <v>2836</v>
      </c>
      <c r="CT436" s="275">
        <v>0</v>
      </c>
      <c r="CU436" s="274" t="s">
        <v>1968</v>
      </c>
      <c r="CV436" s="275">
        <v>0</v>
      </c>
      <c r="CY436" s="274" t="s">
        <v>2801</v>
      </c>
      <c r="CZ436" s="274">
        <v>639328</v>
      </c>
      <c r="DA436" s="274">
        <v>6194732</v>
      </c>
      <c r="DB436" s="274" t="s">
        <v>2666</v>
      </c>
      <c r="DC436" s="275">
        <v>268.8</v>
      </c>
      <c r="DG436" s="274">
        <v>0</v>
      </c>
      <c r="DH436" s="274" t="s">
        <v>3745</v>
      </c>
      <c r="DI436" s="274">
        <v>0</v>
      </c>
      <c r="DK436" s="279">
        <v>41352</v>
      </c>
      <c r="DL436" s="279">
        <v>41389</v>
      </c>
      <c r="DN436" s="274" t="s">
        <v>2689</v>
      </c>
      <c r="DO436" s="274" t="s">
        <v>2689</v>
      </c>
      <c r="DR436" s="278">
        <v>0</v>
      </c>
    </row>
    <row r="437" spans="1:122" ht="45" x14ac:dyDescent="0.25">
      <c r="A437" s="283">
        <v>104469</v>
      </c>
      <c r="B437" s="274">
        <v>103458</v>
      </c>
      <c r="C437" s="274" t="s">
        <v>1389</v>
      </c>
      <c r="D437" s="279">
        <v>28126</v>
      </c>
      <c r="E437" s="274" t="s">
        <v>2709</v>
      </c>
      <c r="F437" s="274" t="s">
        <v>2663</v>
      </c>
      <c r="G437" s="274">
        <v>105351</v>
      </c>
      <c r="H437" s="274">
        <v>104469</v>
      </c>
      <c r="I437" s="274">
        <v>0</v>
      </c>
      <c r="K437" s="275">
        <v>0</v>
      </c>
      <c r="L437" s="274">
        <v>8368</v>
      </c>
      <c r="M437" s="274" t="s">
        <v>1587</v>
      </c>
      <c r="N437" s="275">
        <v>0</v>
      </c>
      <c r="P437" s="274" t="s">
        <v>1968</v>
      </c>
      <c r="S437" s="279">
        <v>28126</v>
      </c>
      <c r="AC437" s="274" t="s">
        <v>2913</v>
      </c>
      <c r="AE437" s="279">
        <v>40615</v>
      </c>
      <c r="AF437" s="275">
        <v>0</v>
      </c>
      <c r="AG437" s="275">
        <v>0</v>
      </c>
      <c r="AL437" s="274">
        <v>0</v>
      </c>
      <c r="AM437" s="275">
        <v>0</v>
      </c>
      <c r="AO437" s="274" t="s">
        <v>1872</v>
      </c>
      <c r="AP437" s="274" t="s">
        <v>1968</v>
      </c>
      <c r="AQ437" s="275">
        <v>0</v>
      </c>
      <c r="AR437" s="275">
        <v>0</v>
      </c>
      <c r="AS437" s="274" t="s">
        <v>1968</v>
      </c>
      <c r="AW437" s="277">
        <v>0</v>
      </c>
      <c r="AZ437" s="274" t="s">
        <v>2668</v>
      </c>
      <c r="BA437" s="274" t="s">
        <v>2669</v>
      </c>
      <c r="BD437" s="274" t="s">
        <v>2736</v>
      </c>
      <c r="BE437" s="274" t="s">
        <v>2904</v>
      </c>
      <c r="BF437" s="274" t="s">
        <v>2702</v>
      </c>
      <c r="BH437" s="274" t="s">
        <v>1968</v>
      </c>
      <c r="BL437" s="277">
        <v>0</v>
      </c>
      <c r="BW437" s="274">
        <v>83824</v>
      </c>
      <c r="BX437" s="274" t="s">
        <v>3489</v>
      </c>
      <c r="BY437" s="274" t="s">
        <v>1968</v>
      </c>
      <c r="BZ437" s="274" t="s">
        <v>2857</v>
      </c>
      <c r="CA437" s="274">
        <v>0</v>
      </c>
      <c r="CC437" s="274" t="s">
        <v>1968</v>
      </c>
      <c r="CE437" s="274" t="s">
        <v>1968</v>
      </c>
      <c r="CG437" s="274" t="s">
        <v>1968</v>
      </c>
      <c r="CI437" s="274" t="s">
        <v>1968</v>
      </c>
      <c r="CN437" s="274">
        <v>0</v>
      </c>
      <c r="CO437" s="274" t="s">
        <v>1968</v>
      </c>
      <c r="CP437" s="274" t="s">
        <v>3606</v>
      </c>
      <c r="CS437" s="274" t="s">
        <v>3607</v>
      </c>
      <c r="CT437" s="275">
        <v>0</v>
      </c>
      <c r="CU437" s="274" t="s">
        <v>1968</v>
      </c>
      <c r="CV437" s="275">
        <v>0</v>
      </c>
      <c r="CY437" s="274" t="s">
        <v>2709</v>
      </c>
      <c r="CZ437" s="274">
        <v>672525</v>
      </c>
      <c r="DA437" s="274">
        <v>6216941</v>
      </c>
      <c r="DB437" s="274" t="s">
        <v>2666</v>
      </c>
      <c r="DC437" s="275">
        <v>0</v>
      </c>
      <c r="DG437" s="274">
        <v>0</v>
      </c>
      <c r="DH437" s="280" t="s">
        <v>3746</v>
      </c>
      <c r="DI437" s="274">
        <v>0</v>
      </c>
      <c r="DJ437" s="274" t="s">
        <v>3083</v>
      </c>
      <c r="DK437" s="279">
        <v>40615</v>
      </c>
      <c r="DL437" s="279">
        <v>41183</v>
      </c>
      <c r="DN437" s="274" t="s">
        <v>2860</v>
      </c>
      <c r="DO437" s="274" t="s">
        <v>2689</v>
      </c>
      <c r="DP437" s="274" t="s">
        <v>2679</v>
      </c>
      <c r="DQ437" s="274" t="s">
        <v>2680</v>
      </c>
      <c r="DR437" s="278">
        <v>3</v>
      </c>
    </row>
    <row r="438" spans="1:122" x14ac:dyDescent="0.25">
      <c r="A438" s="283">
        <v>59575</v>
      </c>
      <c r="B438" s="274">
        <v>4857</v>
      </c>
      <c r="C438" s="274" t="s">
        <v>1395</v>
      </c>
      <c r="D438" s="279">
        <v>33212</v>
      </c>
      <c r="E438" s="274" t="s">
        <v>2662</v>
      </c>
      <c r="F438" s="274" t="s">
        <v>2663</v>
      </c>
      <c r="G438" s="274">
        <v>61752</v>
      </c>
      <c r="H438" s="274">
        <v>59575</v>
      </c>
      <c r="I438" s="274">
        <v>0</v>
      </c>
      <c r="J438" s="274" t="s">
        <v>2074</v>
      </c>
      <c r="K438" s="275">
        <v>0</v>
      </c>
      <c r="L438" s="274">
        <v>8300</v>
      </c>
      <c r="M438" s="274" t="s">
        <v>1684</v>
      </c>
      <c r="N438" s="275">
        <v>0</v>
      </c>
      <c r="R438" s="274" t="s">
        <v>2664</v>
      </c>
      <c r="T438" s="274" t="s">
        <v>2665</v>
      </c>
      <c r="U438" s="274" t="s">
        <v>1967</v>
      </c>
      <c r="Z438" s="274" t="s">
        <v>2666</v>
      </c>
      <c r="AA438" s="274" t="s">
        <v>2666</v>
      </c>
      <c r="AB438" s="274" t="s">
        <v>2666</v>
      </c>
      <c r="AE438" s="279">
        <v>37846</v>
      </c>
      <c r="AF438" s="275">
        <v>80</v>
      </c>
      <c r="AG438" s="275">
        <v>0</v>
      </c>
      <c r="AI438" s="274" t="s">
        <v>2667</v>
      </c>
      <c r="AJ438" s="274" t="s">
        <v>2812</v>
      </c>
      <c r="AK438" s="274" t="s">
        <v>2813</v>
      </c>
      <c r="AL438" s="274">
        <v>0</v>
      </c>
      <c r="AM438" s="275">
        <v>0</v>
      </c>
      <c r="AQ438" s="275">
        <v>0</v>
      </c>
      <c r="AR438" s="275">
        <v>0</v>
      </c>
      <c r="AW438" s="277">
        <v>0</v>
      </c>
      <c r="AZ438" s="274" t="s">
        <v>2668</v>
      </c>
      <c r="BA438" s="274" t="s">
        <v>2669</v>
      </c>
      <c r="BD438" s="274" t="s">
        <v>2736</v>
      </c>
      <c r="BE438" s="274" t="s">
        <v>2904</v>
      </c>
      <c r="BF438" s="274" t="s">
        <v>2763</v>
      </c>
      <c r="BG438" s="274" t="s">
        <v>2730</v>
      </c>
      <c r="BL438" s="277">
        <v>0</v>
      </c>
      <c r="BQ438" s="274" t="s">
        <v>2666</v>
      </c>
      <c r="BR438" s="274" t="s">
        <v>2666</v>
      </c>
      <c r="BW438" s="274">
        <v>32103</v>
      </c>
      <c r="BX438" s="274" t="s">
        <v>3532</v>
      </c>
      <c r="CA438" s="274">
        <v>0</v>
      </c>
      <c r="CE438" s="274" t="s">
        <v>1969</v>
      </c>
      <c r="CN438" s="274">
        <v>1</v>
      </c>
      <c r="CP438" s="274" t="s">
        <v>2675</v>
      </c>
      <c r="CS438" s="274" t="s">
        <v>2910</v>
      </c>
      <c r="CT438" s="275">
        <v>0</v>
      </c>
      <c r="CV438" s="275">
        <v>0</v>
      </c>
      <c r="CW438" s="274" t="s">
        <v>2664</v>
      </c>
      <c r="CY438" s="274" t="s">
        <v>2662</v>
      </c>
      <c r="CZ438" s="274">
        <v>673284</v>
      </c>
      <c r="DA438" s="274">
        <v>6197190</v>
      </c>
      <c r="DC438" s="275">
        <v>12</v>
      </c>
      <c r="DG438" s="274">
        <v>0</v>
      </c>
      <c r="DI438" s="274">
        <v>0</v>
      </c>
      <c r="DJ438" s="274" t="s">
        <v>2677</v>
      </c>
      <c r="DK438" s="279">
        <v>37846</v>
      </c>
      <c r="DL438" s="279">
        <v>39577</v>
      </c>
      <c r="DN438" s="274" t="s">
        <v>2029</v>
      </c>
      <c r="DO438" s="274" t="s">
        <v>2678</v>
      </c>
      <c r="DP438" s="274" t="s">
        <v>2679</v>
      </c>
      <c r="DQ438" s="274" t="s">
        <v>2680</v>
      </c>
      <c r="DR438" s="278">
        <v>12</v>
      </c>
    </row>
    <row r="439" spans="1:122" x14ac:dyDescent="0.25">
      <c r="A439" s="283">
        <v>60000</v>
      </c>
      <c r="B439" s="274">
        <v>5677</v>
      </c>
      <c r="C439" s="274" t="s">
        <v>1395</v>
      </c>
      <c r="D439" s="279">
        <v>33736</v>
      </c>
      <c r="E439" s="274" t="s">
        <v>2709</v>
      </c>
      <c r="F439" s="274" t="s">
        <v>2663</v>
      </c>
      <c r="G439" s="274">
        <v>61484</v>
      </c>
      <c r="H439" s="274">
        <v>60000</v>
      </c>
      <c r="I439" s="274">
        <v>0</v>
      </c>
      <c r="J439" s="274" t="s">
        <v>2074</v>
      </c>
      <c r="K439" s="275">
        <v>0</v>
      </c>
      <c r="L439" s="274">
        <v>8378</v>
      </c>
      <c r="M439" s="274" t="s">
        <v>1552</v>
      </c>
      <c r="N439" s="275">
        <v>0</v>
      </c>
      <c r="R439" s="274" t="s">
        <v>2664</v>
      </c>
      <c r="S439" s="279">
        <v>33736</v>
      </c>
      <c r="T439" s="274" t="s">
        <v>2665</v>
      </c>
      <c r="U439" s="274" t="s">
        <v>1967</v>
      </c>
      <c r="AC439" s="274" t="s">
        <v>3527</v>
      </c>
      <c r="AE439" s="279">
        <v>37846</v>
      </c>
      <c r="AF439" s="275">
        <v>264</v>
      </c>
      <c r="AG439" s="275">
        <v>0</v>
      </c>
      <c r="AI439" s="274" t="s">
        <v>2667</v>
      </c>
      <c r="AJ439" s="274" t="s">
        <v>2812</v>
      </c>
      <c r="AK439" s="274" t="s">
        <v>2813</v>
      </c>
      <c r="AL439" s="274">
        <v>0</v>
      </c>
      <c r="AM439" s="275">
        <v>0</v>
      </c>
      <c r="AP439" s="274" t="s">
        <v>1968</v>
      </c>
      <c r="AQ439" s="275">
        <v>0</v>
      </c>
      <c r="AR439" s="275">
        <v>0</v>
      </c>
      <c r="AS439" s="274" t="s">
        <v>1968</v>
      </c>
      <c r="AW439" s="277">
        <v>0</v>
      </c>
      <c r="AZ439" s="274" t="s">
        <v>2668</v>
      </c>
      <c r="BA439" s="274" t="s">
        <v>2669</v>
      </c>
      <c r="BD439" s="274" t="s">
        <v>2700</v>
      </c>
      <c r="BE439" s="274" t="s">
        <v>2685</v>
      </c>
      <c r="BF439" s="274" t="s">
        <v>2702</v>
      </c>
      <c r="BG439" s="274" t="s">
        <v>2694</v>
      </c>
      <c r="BH439" s="274" t="s">
        <v>1968</v>
      </c>
      <c r="BL439" s="277">
        <v>0</v>
      </c>
      <c r="BW439" s="274">
        <v>13579</v>
      </c>
      <c r="BX439" s="274" t="s">
        <v>3747</v>
      </c>
      <c r="BY439" s="274" t="s">
        <v>1968</v>
      </c>
      <c r="CA439" s="274">
        <v>0</v>
      </c>
      <c r="CC439" s="274" t="s">
        <v>1968</v>
      </c>
      <c r="CE439" s="274" t="s">
        <v>1969</v>
      </c>
      <c r="CG439" s="274" t="s">
        <v>1968</v>
      </c>
      <c r="CI439" s="274" t="s">
        <v>1968</v>
      </c>
      <c r="CN439" s="274">
        <v>2</v>
      </c>
      <c r="CO439" s="274" t="s">
        <v>1968</v>
      </c>
      <c r="CP439" s="274" t="s">
        <v>2675</v>
      </c>
      <c r="CT439" s="275">
        <v>0</v>
      </c>
      <c r="CU439" s="274" t="s">
        <v>1968</v>
      </c>
      <c r="CV439" s="275">
        <v>0</v>
      </c>
      <c r="CW439" s="274" t="s">
        <v>2714</v>
      </c>
      <c r="CY439" s="274" t="s">
        <v>2709</v>
      </c>
      <c r="CZ439" s="274">
        <v>681483</v>
      </c>
      <c r="DA439" s="274">
        <v>6214476</v>
      </c>
      <c r="DB439" s="274" t="s">
        <v>2666</v>
      </c>
      <c r="DC439" s="275">
        <v>230</v>
      </c>
      <c r="DG439" s="274">
        <v>0</v>
      </c>
      <c r="DI439" s="274">
        <v>0</v>
      </c>
      <c r="DJ439" s="274" t="s">
        <v>2677</v>
      </c>
      <c r="DK439" s="279">
        <v>37846</v>
      </c>
      <c r="DL439" s="279">
        <v>41304</v>
      </c>
      <c r="DN439" s="274" t="s">
        <v>2029</v>
      </c>
      <c r="DO439" s="274" t="s">
        <v>2689</v>
      </c>
      <c r="DP439" s="274" t="s">
        <v>2679</v>
      </c>
      <c r="DQ439" s="274" t="s">
        <v>2680</v>
      </c>
      <c r="DR439" s="278">
        <v>6</v>
      </c>
    </row>
    <row r="440" spans="1:122" x14ac:dyDescent="0.25">
      <c r="A440" s="283">
        <v>59318</v>
      </c>
      <c r="B440" s="274">
        <v>5679</v>
      </c>
      <c r="C440" s="274" t="s">
        <v>1395</v>
      </c>
      <c r="D440" s="279">
        <v>33015</v>
      </c>
      <c r="E440" s="274" t="s">
        <v>2923</v>
      </c>
      <c r="F440" s="274" t="s">
        <v>2663</v>
      </c>
      <c r="G440" s="274">
        <v>61486</v>
      </c>
      <c r="H440" s="274">
        <v>59318</v>
      </c>
      <c r="I440" s="274">
        <v>0</v>
      </c>
      <c r="J440" s="274" t="s">
        <v>2074</v>
      </c>
      <c r="K440" s="275">
        <v>0</v>
      </c>
      <c r="L440" s="274">
        <v>8122</v>
      </c>
      <c r="M440" s="274" t="s">
        <v>1681</v>
      </c>
      <c r="N440" s="275">
        <v>0</v>
      </c>
      <c r="R440" s="274" t="s">
        <v>2664</v>
      </c>
      <c r="T440" s="274" t="s">
        <v>2665</v>
      </c>
      <c r="U440" s="274" t="s">
        <v>1967</v>
      </c>
      <c r="Z440" s="274" t="s">
        <v>2666</v>
      </c>
      <c r="AA440" s="274" t="s">
        <v>2666</v>
      </c>
      <c r="AB440" s="274" t="s">
        <v>2666</v>
      </c>
      <c r="AE440" s="279">
        <v>37846</v>
      </c>
      <c r="AF440" s="275">
        <v>260</v>
      </c>
      <c r="AG440" s="275">
        <v>0</v>
      </c>
      <c r="AI440" s="274" t="s">
        <v>2667</v>
      </c>
      <c r="AJ440" s="274" t="s">
        <v>2690</v>
      </c>
      <c r="AK440" s="274" t="s">
        <v>2691</v>
      </c>
      <c r="AL440" s="274">
        <v>0</v>
      </c>
      <c r="AM440" s="275">
        <v>0</v>
      </c>
      <c r="AQ440" s="275">
        <v>0</v>
      </c>
      <c r="AR440" s="275">
        <v>0</v>
      </c>
      <c r="AW440" s="277">
        <v>0</v>
      </c>
      <c r="AY440" s="274" t="s">
        <v>3748</v>
      </c>
      <c r="AZ440" s="274" t="s">
        <v>2668</v>
      </c>
      <c r="BA440" s="274" t="s">
        <v>2669</v>
      </c>
      <c r="BG440" s="274" t="s">
        <v>2703</v>
      </c>
      <c r="BL440" s="277">
        <v>0</v>
      </c>
      <c r="BQ440" s="274" t="s">
        <v>2666</v>
      </c>
      <c r="BR440" s="274" t="s">
        <v>2666</v>
      </c>
      <c r="BW440" s="274">
        <v>57823</v>
      </c>
      <c r="BX440" s="274" t="s">
        <v>3749</v>
      </c>
      <c r="CA440" s="274">
        <v>0</v>
      </c>
      <c r="CN440" s="274">
        <v>1</v>
      </c>
      <c r="CP440" s="274" t="s">
        <v>2675</v>
      </c>
      <c r="CS440" s="274" t="s">
        <v>3750</v>
      </c>
      <c r="CT440" s="275">
        <v>0</v>
      </c>
      <c r="CV440" s="275">
        <v>0</v>
      </c>
      <c r="CW440" s="274" t="s">
        <v>2664</v>
      </c>
      <c r="CY440" s="274" t="s">
        <v>2923</v>
      </c>
      <c r="CZ440" s="274">
        <v>622905</v>
      </c>
      <c r="DA440" s="274">
        <v>6184769</v>
      </c>
      <c r="DC440" s="275">
        <v>40</v>
      </c>
      <c r="DG440" s="274">
        <v>0</v>
      </c>
      <c r="DI440" s="274">
        <v>0</v>
      </c>
      <c r="DJ440" s="274" t="s">
        <v>2677</v>
      </c>
      <c r="DK440" s="279">
        <v>37846</v>
      </c>
      <c r="DL440" s="279">
        <v>39577</v>
      </c>
      <c r="DN440" s="274" t="s">
        <v>2029</v>
      </c>
      <c r="DO440" s="274" t="s">
        <v>2678</v>
      </c>
      <c r="DP440" s="274" t="s">
        <v>2679</v>
      </c>
      <c r="DQ440" s="274" t="s">
        <v>2680</v>
      </c>
      <c r="DR440" s="278">
        <v>1</v>
      </c>
    </row>
    <row r="441" spans="1:122" x14ac:dyDescent="0.25">
      <c r="A441" s="283">
        <v>38945</v>
      </c>
      <c r="B441" s="274">
        <v>6514</v>
      </c>
      <c r="C441" s="274" t="s">
        <v>1393</v>
      </c>
      <c r="D441" s="279">
        <v>28491</v>
      </c>
      <c r="E441" s="274" t="s">
        <v>2662</v>
      </c>
      <c r="F441" s="274" t="s">
        <v>2663</v>
      </c>
      <c r="G441" s="274">
        <v>57953</v>
      </c>
      <c r="H441" s="274">
        <v>38945</v>
      </c>
      <c r="I441" s="274">
        <v>0</v>
      </c>
      <c r="J441" s="274" t="s">
        <v>1966</v>
      </c>
      <c r="K441" s="275">
        <v>0</v>
      </c>
      <c r="L441" s="274">
        <v>8180</v>
      </c>
      <c r="M441" s="274" t="s">
        <v>1603</v>
      </c>
      <c r="N441" s="275">
        <v>0</v>
      </c>
      <c r="R441" s="274" t="s">
        <v>2664</v>
      </c>
      <c r="T441" s="274" t="s">
        <v>2664</v>
      </c>
      <c r="U441" s="274" t="s">
        <v>2715</v>
      </c>
      <c r="Z441" s="274" t="s">
        <v>2666</v>
      </c>
      <c r="AA441" s="274" t="s">
        <v>2666</v>
      </c>
      <c r="AB441" s="274" t="s">
        <v>2666</v>
      </c>
      <c r="AE441" s="279">
        <v>37846</v>
      </c>
      <c r="AF441" s="275">
        <v>120</v>
      </c>
      <c r="AG441" s="275">
        <v>0</v>
      </c>
      <c r="AI441" s="274" t="s">
        <v>2716</v>
      </c>
      <c r="AJ441" s="274" t="s">
        <v>2717</v>
      </c>
      <c r="AK441" s="274" t="s">
        <v>2718</v>
      </c>
      <c r="AL441" s="274">
        <v>0</v>
      </c>
      <c r="AM441" s="275">
        <v>0</v>
      </c>
      <c r="AQ441" s="275">
        <v>0</v>
      </c>
      <c r="AR441" s="275">
        <v>0</v>
      </c>
      <c r="AW441" s="277">
        <v>0</v>
      </c>
      <c r="AZ441" s="274" t="s">
        <v>2668</v>
      </c>
      <c r="BA441" s="274" t="s">
        <v>2669</v>
      </c>
      <c r="BC441" s="274" t="s">
        <v>3751</v>
      </c>
      <c r="BD441" s="274" t="s">
        <v>2736</v>
      </c>
      <c r="BE441" s="274" t="s">
        <v>3014</v>
      </c>
      <c r="BF441" s="274" t="s">
        <v>2720</v>
      </c>
      <c r="BG441" s="274" t="s">
        <v>2673</v>
      </c>
      <c r="BL441" s="277">
        <v>0</v>
      </c>
      <c r="BM441" s="274" t="s">
        <v>2704</v>
      </c>
      <c r="BQ441" s="274" t="s">
        <v>2666</v>
      </c>
      <c r="BR441" s="274" t="s">
        <v>2666</v>
      </c>
      <c r="BW441" s="274">
        <v>14931</v>
      </c>
      <c r="BX441" s="274" t="s">
        <v>3752</v>
      </c>
      <c r="CA441" s="274">
        <v>0</v>
      </c>
      <c r="CF441" s="274" t="s">
        <v>2749</v>
      </c>
      <c r="CN441" s="274">
        <v>1</v>
      </c>
      <c r="CP441" s="274" t="s">
        <v>2675</v>
      </c>
      <c r="CS441" s="274" t="s">
        <v>3696</v>
      </c>
      <c r="CT441" s="275">
        <v>0</v>
      </c>
      <c r="CV441" s="275">
        <v>0</v>
      </c>
      <c r="CW441" s="274" t="s">
        <v>2664</v>
      </c>
      <c r="CY441" s="274" t="s">
        <v>2662</v>
      </c>
      <c r="CZ441" s="274">
        <v>672380</v>
      </c>
      <c r="DA441" s="274">
        <v>6177791</v>
      </c>
      <c r="DC441" s="275">
        <v>0</v>
      </c>
      <c r="DG441" s="274">
        <v>0</v>
      </c>
      <c r="DI441" s="274">
        <v>0</v>
      </c>
      <c r="DJ441" s="274" t="s">
        <v>2664</v>
      </c>
      <c r="DK441" s="279">
        <v>37846</v>
      </c>
      <c r="DL441" s="279">
        <v>39577</v>
      </c>
      <c r="DN441" s="274" t="s">
        <v>2029</v>
      </c>
      <c r="DO441" s="274" t="s">
        <v>2678</v>
      </c>
      <c r="DP441" s="274" t="s">
        <v>2679</v>
      </c>
      <c r="DQ441" s="274" t="s">
        <v>2680</v>
      </c>
      <c r="DR441" s="278">
        <v>6</v>
      </c>
    </row>
    <row r="442" spans="1:122" x14ac:dyDescent="0.25">
      <c r="A442" s="283">
        <v>22906</v>
      </c>
      <c r="B442" s="274">
        <v>8380</v>
      </c>
      <c r="C442" s="274" t="s">
        <v>1393</v>
      </c>
      <c r="D442" s="279">
        <v>25492</v>
      </c>
      <c r="E442" s="274" t="s">
        <v>3159</v>
      </c>
      <c r="F442" s="274" t="s">
        <v>2663</v>
      </c>
      <c r="G442" s="274">
        <v>53022</v>
      </c>
      <c r="H442" s="274">
        <v>22906</v>
      </c>
      <c r="I442" s="274">
        <v>113</v>
      </c>
      <c r="J442" s="274" t="s">
        <v>2074</v>
      </c>
      <c r="K442" s="275">
        <v>0</v>
      </c>
      <c r="L442" s="274">
        <v>8253</v>
      </c>
      <c r="M442" s="274" t="s">
        <v>1506</v>
      </c>
      <c r="N442" s="275">
        <v>0</v>
      </c>
      <c r="P442" s="274" t="s">
        <v>1968</v>
      </c>
      <c r="R442" s="274" t="s">
        <v>2664</v>
      </c>
      <c r="T442" s="274" t="s">
        <v>2665</v>
      </c>
      <c r="U442" s="274" t="s">
        <v>1967</v>
      </c>
      <c r="Z442" s="274" t="s">
        <v>2666</v>
      </c>
      <c r="AA442" s="274" t="s">
        <v>2666</v>
      </c>
      <c r="AB442" s="274" t="s">
        <v>2666</v>
      </c>
      <c r="AE442" s="279">
        <v>37846</v>
      </c>
      <c r="AF442" s="275">
        <v>158</v>
      </c>
      <c r="AG442" s="275">
        <v>0</v>
      </c>
      <c r="AI442" s="274" t="s">
        <v>2794</v>
      </c>
      <c r="AJ442" s="274" t="s">
        <v>3193</v>
      </c>
      <c r="AK442" s="274" t="s">
        <v>3194</v>
      </c>
      <c r="AL442" s="274">
        <v>0</v>
      </c>
      <c r="AM442" s="275">
        <v>0</v>
      </c>
      <c r="AO442" s="274" t="s">
        <v>1564</v>
      </c>
      <c r="AP442" s="274" t="s">
        <v>1968</v>
      </c>
      <c r="AQ442" s="275">
        <v>0</v>
      </c>
      <c r="AR442" s="275">
        <v>0</v>
      </c>
      <c r="AS442" s="274" t="s">
        <v>1968</v>
      </c>
      <c r="AW442" s="277">
        <v>0</v>
      </c>
      <c r="AZ442" s="274" t="s">
        <v>2668</v>
      </c>
      <c r="BA442" s="274" t="s">
        <v>2669</v>
      </c>
      <c r="BG442" s="274" t="s">
        <v>2797</v>
      </c>
      <c r="BH442" s="274" t="s">
        <v>1968</v>
      </c>
      <c r="BJ442" s="274" t="s">
        <v>2834</v>
      </c>
      <c r="BL442" s="277">
        <v>0</v>
      </c>
      <c r="BO442" s="274" t="s">
        <v>1391</v>
      </c>
      <c r="BQ442" s="274" t="s">
        <v>2666</v>
      </c>
      <c r="BR442" s="274" t="s">
        <v>2666</v>
      </c>
      <c r="BW442" s="274">
        <v>19205</v>
      </c>
      <c r="BX442" s="274" t="s">
        <v>3753</v>
      </c>
      <c r="BY442" s="274" t="s">
        <v>1968</v>
      </c>
      <c r="CA442" s="274">
        <v>0</v>
      </c>
      <c r="CC442" s="274" t="s">
        <v>1968</v>
      </c>
      <c r="CE442" s="274" t="s">
        <v>1968</v>
      </c>
      <c r="CG442" s="274" t="s">
        <v>1968</v>
      </c>
      <c r="CI442" s="274" t="s">
        <v>1968</v>
      </c>
      <c r="CN442" s="274">
        <v>2</v>
      </c>
      <c r="CO442" s="274" t="s">
        <v>1968</v>
      </c>
      <c r="CQ442" s="274" t="s">
        <v>1968</v>
      </c>
      <c r="CT442" s="275">
        <v>0</v>
      </c>
      <c r="CU442" s="274" t="s">
        <v>1968</v>
      </c>
      <c r="CV442" s="275">
        <v>0</v>
      </c>
      <c r="CW442" s="274" t="s">
        <v>2664</v>
      </c>
      <c r="CY442" s="274" t="s">
        <v>3159</v>
      </c>
      <c r="CZ442" s="274">
        <v>641466</v>
      </c>
      <c r="DA442" s="274">
        <v>6190411</v>
      </c>
      <c r="DC442" s="275">
        <v>98</v>
      </c>
      <c r="DF442" s="274" t="s">
        <v>1968</v>
      </c>
      <c r="DG442" s="274">
        <v>0</v>
      </c>
      <c r="DI442" s="274">
        <v>0</v>
      </c>
      <c r="DJ442" s="274" t="s">
        <v>2664</v>
      </c>
      <c r="DK442" s="279">
        <v>37846</v>
      </c>
      <c r="DL442" s="279">
        <v>39577</v>
      </c>
      <c r="DN442" s="274" t="s">
        <v>2029</v>
      </c>
      <c r="DO442" s="274" t="s">
        <v>2678</v>
      </c>
      <c r="DR442" s="278">
        <v>0</v>
      </c>
    </row>
    <row r="443" spans="1:122" x14ac:dyDescent="0.25">
      <c r="A443" s="283">
        <v>29613</v>
      </c>
      <c r="B443" s="274">
        <v>10393</v>
      </c>
      <c r="C443" s="274" t="s">
        <v>1393</v>
      </c>
      <c r="D443" s="279">
        <v>27030</v>
      </c>
      <c r="E443" s="274" t="s">
        <v>2662</v>
      </c>
      <c r="F443" s="274" t="s">
        <v>2663</v>
      </c>
      <c r="G443" s="274">
        <v>50567</v>
      </c>
      <c r="H443" s="274">
        <v>29613</v>
      </c>
      <c r="I443" s="274">
        <v>0</v>
      </c>
      <c r="J443" s="274" t="s">
        <v>2074</v>
      </c>
      <c r="K443" s="275">
        <v>0</v>
      </c>
      <c r="L443" s="274">
        <v>8131</v>
      </c>
      <c r="M443" s="274" t="s">
        <v>1458</v>
      </c>
      <c r="N443" s="275">
        <v>0</v>
      </c>
      <c r="R443" s="274" t="s">
        <v>2664</v>
      </c>
      <c r="T443" s="274" t="s">
        <v>2664</v>
      </c>
      <c r="U443" s="274" t="s">
        <v>2715</v>
      </c>
      <c r="Z443" s="274" t="s">
        <v>2666</v>
      </c>
      <c r="AA443" s="274" t="s">
        <v>2666</v>
      </c>
      <c r="AB443" s="274" t="s">
        <v>2666</v>
      </c>
      <c r="AE443" s="279">
        <v>37846</v>
      </c>
      <c r="AF443" s="275">
        <v>185</v>
      </c>
      <c r="AG443" s="275">
        <v>0</v>
      </c>
      <c r="AI443" s="274" t="s">
        <v>2724</v>
      </c>
      <c r="AJ443" s="274" t="s">
        <v>2717</v>
      </c>
      <c r="AK443" s="274" t="s">
        <v>2718</v>
      </c>
      <c r="AL443" s="274">
        <v>0</v>
      </c>
      <c r="AM443" s="275">
        <v>0</v>
      </c>
      <c r="AQ443" s="275">
        <v>0</v>
      </c>
      <c r="AR443" s="275">
        <v>0</v>
      </c>
      <c r="AW443" s="277">
        <v>0</v>
      </c>
      <c r="AZ443" s="274" t="s">
        <v>2668</v>
      </c>
      <c r="BA443" s="274" t="s">
        <v>2669</v>
      </c>
      <c r="BC443" s="274" t="s">
        <v>3754</v>
      </c>
      <c r="BD443" s="274" t="s">
        <v>2725</v>
      </c>
      <c r="BE443" s="274" t="s">
        <v>2807</v>
      </c>
      <c r="BF443" s="274" t="s">
        <v>2672</v>
      </c>
      <c r="BG443" s="274" t="s">
        <v>2673</v>
      </c>
      <c r="BL443" s="277">
        <v>0</v>
      </c>
      <c r="BQ443" s="274" t="s">
        <v>2666</v>
      </c>
      <c r="BR443" s="274" t="s">
        <v>2666</v>
      </c>
      <c r="BW443" s="274">
        <v>17187</v>
      </c>
      <c r="BX443" s="274" t="s">
        <v>3755</v>
      </c>
      <c r="CA443" s="274">
        <v>0</v>
      </c>
      <c r="CF443" s="274" t="s">
        <v>2706</v>
      </c>
      <c r="CN443" s="274">
        <v>2</v>
      </c>
      <c r="CT443" s="275">
        <v>0</v>
      </c>
      <c r="CV443" s="275">
        <v>0</v>
      </c>
      <c r="CW443" s="274" t="s">
        <v>2664</v>
      </c>
      <c r="CY443" s="274" t="s">
        <v>2662</v>
      </c>
      <c r="CZ443" s="274">
        <v>627315</v>
      </c>
      <c r="DA443" s="274">
        <v>6181862</v>
      </c>
      <c r="DC443" s="275">
        <v>0</v>
      </c>
      <c r="DG443" s="274">
        <v>0</v>
      </c>
      <c r="DI443" s="274">
        <v>0</v>
      </c>
      <c r="DJ443" s="274" t="s">
        <v>2664</v>
      </c>
      <c r="DK443" s="279">
        <v>37846</v>
      </c>
      <c r="DL443" s="279">
        <v>39577</v>
      </c>
      <c r="DN443" s="274" t="s">
        <v>2029</v>
      </c>
      <c r="DO443" s="274" t="s">
        <v>2678</v>
      </c>
      <c r="DP443" s="274" t="s">
        <v>2679</v>
      </c>
      <c r="DQ443" s="274" t="s">
        <v>2680</v>
      </c>
      <c r="DR443" s="278">
        <v>5</v>
      </c>
    </row>
    <row r="444" spans="1:122" x14ac:dyDescent="0.25">
      <c r="A444" s="283">
        <v>39106</v>
      </c>
      <c r="B444" s="274">
        <v>10420</v>
      </c>
      <c r="C444" s="274" t="s">
        <v>1393</v>
      </c>
      <c r="D444" s="279">
        <v>28491</v>
      </c>
      <c r="E444" s="274" t="s">
        <v>2662</v>
      </c>
      <c r="F444" s="274" t="s">
        <v>2663</v>
      </c>
      <c r="G444" s="274">
        <v>50544</v>
      </c>
      <c r="H444" s="274">
        <v>39106</v>
      </c>
      <c r="I444" s="274">
        <v>0</v>
      </c>
      <c r="J444" s="274" t="s">
        <v>2074</v>
      </c>
      <c r="K444" s="275">
        <v>0</v>
      </c>
      <c r="L444" s="274">
        <v>8082</v>
      </c>
      <c r="M444" s="274" t="s">
        <v>1630</v>
      </c>
      <c r="N444" s="275">
        <v>70</v>
      </c>
      <c r="R444" s="274" t="s">
        <v>2664</v>
      </c>
      <c r="T444" s="274" t="s">
        <v>2664</v>
      </c>
      <c r="U444" s="274" t="s">
        <v>2715</v>
      </c>
      <c r="Z444" s="274" t="s">
        <v>2666</v>
      </c>
      <c r="AA444" s="274" t="s">
        <v>2666</v>
      </c>
      <c r="AB444" s="274" t="s">
        <v>2666</v>
      </c>
      <c r="AE444" s="279">
        <v>37846</v>
      </c>
      <c r="AF444" s="275">
        <v>135</v>
      </c>
      <c r="AG444" s="275">
        <v>0</v>
      </c>
      <c r="AI444" s="274" t="s">
        <v>2716</v>
      </c>
      <c r="AJ444" s="274" t="s">
        <v>2717</v>
      </c>
      <c r="AK444" s="274" t="s">
        <v>2718</v>
      </c>
      <c r="AL444" s="274">
        <v>0</v>
      </c>
      <c r="AM444" s="275">
        <v>0</v>
      </c>
      <c r="AQ444" s="275">
        <v>0</v>
      </c>
      <c r="AR444" s="275">
        <v>0</v>
      </c>
      <c r="AW444" s="277">
        <v>0</v>
      </c>
      <c r="AZ444" s="274" t="s">
        <v>2668</v>
      </c>
      <c r="BA444" s="274" t="s">
        <v>2669</v>
      </c>
      <c r="BE444" s="274" t="s">
        <v>2955</v>
      </c>
      <c r="BF444" s="274" t="s">
        <v>2737</v>
      </c>
      <c r="BG444" s="274" t="s">
        <v>2694</v>
      </c>
      <c r="BL444" s="277">
        <v>0</v>
      </c>
      <c r="BQ444" s="274" t="s">
        <v>2666</v>
      </c>
      <c r="BR444" s="274" t="s">
        <v>2666</v>
      </c>
      <c r="BW444" s="274">
        <v>22351</v>
      </c>
      <c r="BX444" s="274" t="s">
        <v>3756</v>
      </c>
      <c r="CA444" s="274">
        <v>0</v>
      </c>
      <c r="CF444" s="274" t="s">
        <v>2739</v>
      </c>
      <c r="CN444" s="274">
        <v>1</v>
      </c>
      <c r="CP444" s="274" t="s">
        <v>3028</v>
      </c>
      <c r="CT444" s="275">
        <v>0</v>
      </c>
      <c r="CV444" s="275">
        <v>0</v>
      </c>
      <c r="CW444" s="274" t="s">
        <v>2664</v>
      </c>
      <c r="CY444" s="274" t="s">
        <v>2662</v>
      </c>
      <c r="CZ444" s="274">
        <v>681937</v>
      </c>
      <c r="DA444" s="274">
        <v>6167804</v>
      </c>
      <c r="DC444" s="275">
        <v>0</v>
      </c>
      <c r="DG444" s="274">
        <v>0</v>
      </c>
      <c r="DI444" s="274">
        <v>0</v>
      </c>
      <c r="DJ444" s="274" t="s">
        <v>2664</v>
      </c>
      <c r="DK444" s="279">
        <v>37846</v>
      </c>
      <c r="DL444" s="279">
        <v>39577</v>
      </c>
      <c r="DN444" s="274" t="s">
        <v>2029</v>
      </c>
      <c r="DO444" s="274" t="s">
        <v>2678</v>
      </c>
      <c r="DR444" s="278">
        <v>0</v>
      </c>
    </row>
    <row r="445" spans="1:122" x14ac:dyDescent="0.25">
      <c r="A445" s="283">
        <v>37829</v>
      </c>
      <c r="B445" s="274">
        <v>10538</v>
      </c>
      <c r="C445" s="274" t="s">
        <v>1393</v>
      </c>
      <c r="D445" s="279">
        <v>28338</v>
      </c>
      <c r="E445" s="274" t="s">
        <v>2662</v>
      </c>
      <c r="F445" s="274" t="s">
        <v>2663</v>
      </c>
      <c r="G445" s="274">
        <v>50557</v>
      </c>
      <c r="H445" s="274">
        <v>37829</v>
      </c>
      <c r="I445" s="274">
        <v>0</v>
      </c>
      <c r="J445" s="274" t="s">
        <v>1966</v>
      </c>
      <c r="K445" s="275">
        <v>0</v>
      </c>
      <c r="L445" s="274">
        <v>8121</v>
      </c>
      <c r="M445" s="274" t="s">
        <v>1598</v>
      </c>
      <c r="N445" s="275">
        <v>115</v>
      </c>
      <c r="R445" s="274" t="s">
        <v>2664</v>
      </c>
      <c r="T445" s="274" t="s">
        <v>2665</v>
      </c>
      <c r="U445" s="274" t="s">
        <v>1967</v>
      </c>
      <c r="Z445" s="274" t="s">
        <v>2666</v>
      </c>
      <c r="AA445" s="274" t="s">
        <v>2666</v>
      </c>
      <c r="AB445" s="274" t="s">
        <v>2666</v>
      </c>
      <c r="AE445" s="279">
        <v>37846</v>
      </c>
      <c r="AF445" s="275">
        <v>165</v>
      </c>
      <c r="AG445" s="275">
        <v>0</v>
      </c>
      <c r="AI445" s="274" t="s">
        <v>2724</v>
      </c>
      <c r="AJ445" s="274" t="s">
        <v>2717</v>
      </c>
      <c r="AK445" s="274" t="s">
        <v>2718</v>
      </c>
      <c r="AL445" s="274">
        <v>0</v>
      </c>
      <c r="AM445" s="275">
        <v>0</v>
      </c>
      <c r="AO445" s="274" t="s">
        <v>1599</v>
      </c>
      <c r="AQ445" s="275">
        <v>0</v>
      </c>
      <c r="AR445" s="275">
        <v>0</v>
      </c>
      <c r="AW445" s="277">
        <v>0</v>
      </c>
      <c r="AZ445" s="274" t="s">
        <v>2668</v>
      </c>
      <c r="BA445" s="274" t="s">
        <v>2669</v>
      </c>
      <c r="BD445" s="274" t="s">
        <v>2725</v>
      </c>
      <c r="BE445" s="274" t="s">
        <v>2953</v>
      </c>
      <c r="BF445" s="274" t="s">
        <v>2672</v>
      </c>
      <c r="BG445" s="274" t="s">
        <v>2694</v>
      </c>
      <c r="BL445" s="277">
        <v>0</v>
      </c>
      <c r="BQ445" s="274" t="s">
        <v>2666</v>
      </c>
      <c r="BR445" s="274" t="s">
        <v>2666</v>
      </c>
      <c r="BW445" s="274">
        <v>13917</v>
      </c>
      <c r="BX445" s="274" t="s">
        <v>3757</v>
      </c>
      <c r="CA445" s="274">
        <v>0</v>
      </c>
      <c r="CN445" s="274">
        <v>1</v>
      </c>
      <c r="CP445" s="274" t="s">
        <v>2713</v>
      </c>
      <c r="CT445" s="275">
        <v>0</v>
      </c>
      <c r="CV445" s="275">
        <v>0</v>
      </c>
      <c r="CW445" s="274" t="s">
        <v>2664</v>
      </c>
      <c r="CY445" s="274" t="s">
        <v>2662</v>
      </c>
      <c r="CZ445" s="274">
        <v>625213</v>
      </c>
      <c r="DA445" s="274">
        <v>6183032</v>
      </c>
      <c r="DC445" s="275">
        <v>0</v>
      </c>
      <c r="DG445" s="274">
        <v>0</v>
      </c>
      <c r="DI445" s="274">
        <v>0</v>
      </c>
      <c r="DJ445" s="274" t="s">
        <v>2664</v>
      </c>
      <c r="DK445" s="279">
        <v>37846</v>
      </c>
      <c r="DL445" s="279">
        <v>39577</v>
      </c>
      <c r="DN445" s="274" t="s">
        <v>2029</v>
      </c>
      <c r="DO445" s="274" t="s">
        <v>2678</v>
      </c>
      <c r="DP445" s="274" t="s">
        <v>2679</v>
      </c>
      <c r="DQ445" s="274" t="s">
        <v>2680</v>
      </c>
      <c r="DR445" s="278">
        <v>10</v>
      </c>
    </row>
    <row r="446" spans="1:122" ht="30" x14ac:dyDescent="0.25">
      <c r="A446" s="283">
        <v>11782</v>
      </c>
      <c r="B446" s="274">
        <v>11969</v>
      </c>
      <c r="C446" s="274" t="s">
        <v>1393</v>
      </c>
      <c r="D446" s="279">
        <v>16803</v>
      </c>
      <c r="E446" s="274" t="s">
        <v>2662</v>
      </c>
      <c r="F446" s="274" t="s">
        <v>2663</v>
      </c>
      <c r="G446" s="274">
        <v>50846</v>
      </c>
      <c r="H446" s="274">
        <v>11782</v>
      </c>
      <c r="I446" s="274">
        <v>0</v>
      </c>
      <c r="J446" s="274" t="s">
        <v>1966</v>
      </c>
      <c r="K446" s="275">
        <v>0</v>
      </c>
      <c r="L446" s="274">
        <v>8374</v>
      </c>
      <c r="M446" s="274" t="s">
        <v>1408</v>
      </c>
      <c r="N446" s="275">
        <v>0</v>
      </c>
      <c r="P446" s="274" t="s">
        <v>1969</v>
      </c>
      <c r="R446" s="274" t="s">
        <v>2664</v>
      </c>
      <c r="T446" s="274" t="s">
        <v>2757</v>
      </c>
      <c r="U446" s="274" t="s">
        <v>1973</v>
      </c>
      <c r="Z446" s="274" t="s">
        <v>2666</v>
      </c>
      <c r="AA446" s="274" t="s">
        <v>2666</v>
      </c>
      <c r="AB446" s="274" t="s">
        <v>2666</v>
      </c>
      <c r="AC446" s="274" t="s">
        <v>2890</v>
      </c>
      <c r="AE446" s="279">
        <v>37846</v>
      </c>
      <c r="AF446" s="275">
        <v>12</v>
      </c>
      <c r="AG446" s="275">
        <v>0</v>
      </c>
      <c r="AH446" s="274" t="s">
        <v>3758</v>
      </c>
      <c r="AI446" s="274" t="s">
        <v>2716</v>
      </c>
      <c r="AJ446" s="274" t="s">
        <v>2664</v>
      </c>
      <c r="AK446" s="274" t="s">
        <v>8</v>
      </c>
      <c r="AL446" s="274">
        <v>0</v>
      </c>
      <c r="AM446" s="275">
        <v>0</v>
      </c>
      <c r="AO446" s="274" t="s">
        <v>3759</v>
      </c>
      <c r="AP446" s="274" t="s">
        <v>1968</v>
      </c>
      <c r="AQ446" s="275">
        <v>0</v>
      </c>
      <c r="AR446" s="275">
        <v>0</v>
      </c>
      <c r="AS446" s="274" t="s">
        <v>1968</v>
      </c>
      <c r="AW446" s="277">
        <v>0</v>
      </c>
      <c r="AZ446" s="274" t="s">
        <v>2668</v>
      </c>
      <c r="BA446" s="274" t="s">
        <v>2669</v>
      </c>
      <c r="BC446" s="274" t="s">
        <v>2891</v>
      </c>
      <c r="BD446" s="274" t="s">
        <v>2700</v>
      </c>
      <c r="BE446" s="274" t="s">
        <v>2754</v>
      </c>
      <c r="BF446" s="274" t="s">
        <v>2702</v>
      </c>
      <c r="BG446" s="274" t="s">
        <v>3182</v>
      </c>
      <c r="BH446" s="274" t="s">
        <v>1968</v>
      </c>
      <c r="BL446" s="277">
        <v>0</v>
      </c>
      <c r="BM446" s="274" t="s">
        <v>2843</v>
      </c>
      <c r="BQ446" s="274" t="s">
        <v>2666</v>
      </c>
      <c r="BR446" s="274" t="s">
        <v>2666</v>
      </c>
      <c r="BV446" s="274" t="s">
        <v>3760</v>
      </c>
      <c r="BW446" s="274">
        <v>32540</v>
      </c>
      <c r="BX446" s="274" t="s">
        <v>2890</v>
      </c>
      <c r="BY446" s="274" t="s">
        <v>1968</v>
      </c>
      <c r="CA446" s="274">
        <v>0</v>
      </c>
      <c r="CC446" s="274" t="s">
        <v>1968</v>
      </c>
      <c r="CE446" s="274" t="s">
        <v>1968</v>
      </c>
      <c r="CF446" s="274" t="s">
        <v>2739</v>
      </c>
      <c r="CG446" s="274" t="s">
        <v>1968</v>
      </c>
      <c r="CI446" s="274" t="s">
        <v>1968</v>
      </c>
      <c r="CN446" s="274">
        <v>6</v>
      </c>
      <c r="CO446" s="274" t="s">
        <v>1968</v>
      </c>
      <c r="CP446" s="274" t="s">
        <v>2756</v>
      </c>
      <c r="CT446" s="275">
        <v>0</v>
      </c>
      <c r="CU446" s="274" t="s">
        <v>1968</v>
      </c>
      <c r="CV446" s="275">
        <v>0</v>
      </c>
      <c r="CY446" s="274" t="s">
        <v>2662</v>
      </c>
      <c r="CZ446" s="274">
        <v>682550</v>
      </c>
      <c r="DA446" s="274">
        <v>6210000</v>
      </c>
      <c r="DB446" s="274" t="s">
        <v>2666</v>
      </c>
      <c r="DC446" s="275">
        <v>10</v>
      </c>
      <c r="DG446" s="274">
        <v>0</v>
      </c>
      <c r="DH446" s="280" t="s">
        <v>3761</v>
      </c>
      <c r="DI446" s="274">
        <v>0</v>
      </c>
      <c r="DJ446" s="274" t="s">
        <v>2664</v>
      </c>
      <c r="DK446" s="279">
        <v>37846</v>
      </c>
      <c r="DL446" s="279">
        <v>40548</v>
      </c>
      <c r="DN446" s="274" t="s">
        <v>2029</v>
      </c>
      <c r="DO446" s="274" t="s">
        <v>2689</v>
      </c>
      <c r="DR446" s="278">
        <v>0</v>
      </c>
    </row>
    <row r="447" spans="1:122" x14ac:dyDescent="0.25">
      <c r="A447" s="283">
        <v>1374</v>
      </c>
      <c r="B447" s="274">
        <v>12106</v>
      </c>
      <c r="C447" s="274" t="s">
        <v>1393</v>
      </c>
      <c r="D447" s="279">
        <v>7306</v>
      </c>
      <c r="E447" s="274" t="s">
        <v>2662</v>
      </c>
      <c r="F447" s="274" t="s">
        <v>2663</v>
      </c>
      <c r="G447" s="274">
        <v>50765</v>
      </c>
      <c r="H447" s="274">
        <v>1374</v>
      </c>
      <c r="I447" s="274">
        <v>0</v>
      </c>
      <c r="J447" s="274" t="s">
        <v>2074</v>
      </c>
      <c r="K447" s="275">
        <v>0</v>
      </c>
      <c r="L447" s="274">
        <v>8307</v>
      </c>
      <c r="M447" s="274" t="s">
        <v>1406</v>
      </c>
      <c r="N447" s="275">
        <v>100</v>
      </c>
      <c r="R447" s="274" t="s">
        <v>2664</v>
      </c>
      <c r="T447" s="274" t="s">
        <v>2665</v>
      </c>
      <c r="U447" s="274" t="s">
        <v>1967</v>
      </c>
      <c r="Z447" s="274" t="s">
        <v>2666</v>
      </c>
      <c r="AA447" s="274" t="s">
        <v>2666</v>
      </c>
      <c r="AB447" s="274" t="s">
        <v>2666</v>
      </c>
      <c r="AE447" s="279">
        <v>37846</v>
      </c>
      <c r="AF447" s="275">
        <v>280</v>
      </c>
      <c r="AG447" s="275">
        <v>0</v>
      </c>
      <c r="AI447" s="274" t="s">
        <v>2716</v>
      </c>
      <c r="AJ447" s="274" t="s">
        <v>3762</v>
      </c>
      <c r="AK447" s="274" t="s">
        <v>3763</v>
      </c>
      <c r="AL447" s="274">
        <v>0</v>
      </c>
      <c r="AM447" s="275">
        <v>0</v>
      </c>
      <c r="AQ447" s="275">
        <v>0</v>
      </c>
      <c r="AR447" s="275">
        <v>0</v>
      </c>
      <c r="AW447" s="277">
        <v>0</v>
      </c>
      <c r="AZ447" s="274" t="s">
        <v>2668</v>
      </c>
      <c r="BA447" s="274" t="s">
        <v>2669</v>
      </c>
      <c r="BD447" s="274" t="s">
        <v>2700</v>
      </c>
      <c r="BE447" s="274" t="s">
        <v>2829</v>
      </c>
      <c r="BF447" s="274" t="s">
        <v>2763</v>
      </c>
      <c r="BG447" s="274" t="s">
        <v>2703</v>
      </c>
      <c r="BL447" s="277">
        <v>0</v>
      </c>
      <c r="BQ447" s="274" t="s">
        <v>2666</v>
      </c>
      <c r="BR447" s="274" t="s">
        <v>2666</v>
      </c>
      <c r="BW447" s="274">
        <v>33595</v>
      </c>
      <c r="BX447" s="274" t="s">
        <v>3764</v>
      </c>
      <c r="CA447" s="274">
        <v>0</v>
      </c>
      <c r="CF447" s="274" t="s">
        <v>2706</v>
      </c>
      <c r="CN447" s="274">
        <v>1</v>
      </c>
      <c r="CT447" s="275">
        <v>0</v>
      </c>
      <c r="CV447" s="275">
        <v>0</v>
      </c>
      <c r="CW447" s="274" t="s">
        <v>2664</v>
      </c>
      <c r="CY447" s="274" t="s">
        <v>2662</v>
      </c>
      <c r="CZ447" s="274">
        <v>679510</v>
      </c>
      <c r="DA447" s="274">
        <v>6196144</v>
      </c>
      <c r="DC447" s="275">
        <v>80</v>
      </c>
      <c r="DG447" s="274">
        <v>0</v>
      </c>
      <c r="DI447" s="274">
        <v>0</v>
      </c>
      <c r="DJ447" s="274" t="s">
        <v>2664</v>
      </c>
      <c r="DK447" s="279">
        <v>37846</v>
      </c>
      <c r="DL447" s="279">
        <v>39577</v>
      </c>
      <c r="DN447" s="274" t="s">
        <v>2029</v>
      </c>
      <c r="DO447" s="274" t="s">
        <v>2678</v>
      </c>
      <c r="DR447" s="278">
        <v>0</v>
      </c>
    </row>
    <row r="448" spans="1:122" x14ac:dyDescent="0.25">
      <c r="A448" s="283">
        <v>30049</v>
      </c>
      <c r="B448" s="274">
        <v>12107</v>
      </c>
      <c r="C448" s="274" t="s">
        <v>1393</v>
      </c>
      <c r="D448" s="279">
        <v>27120</v>
      </c>
      <c r="E448" s="274" t="s">
        <v>2662</v>
      </c>
      <c r="F448" s="274" t="s">
        <v>2663</v>
      </c>
      <c r="G448" s="274">
        <v>50767</v>
      </c>
      <c r="H448" s="274">
        <v>30049</v>
      </c>
      <c r="I448" s="274">
        <v>0</v>
      </c>
      <c r="J448" s="274" t="s">
        <v>1966</v>
      </c>
      <c r="K448" s="275">
        <v>0</v>
      </c>
      <c r="L448" s="274">
        <v>8314</v>
      </c>
      <c r="M448" s="274" t="s">
        <v>1585</v>
      </c>
      <c r="N448" s="275">
        <v>45</v>
      </c>
      <c r="R448" s="274" t="s">
        <v>2664</v>
      </c>
      <c r="T448" s="274" t="s">
        <v>2664</v>
      </c>
      <c r="U448" s="274" t="s">
        <v>2715</v>
      </c>
      <c r="Z448" s="274" t="s">
        <v>2666</v>
      </c>
      <c r="AA448" s="274" t="s">
        <v>2666</v>
      </c>
      <c r="AB448" s="274" t="s">
        <v>2666</v>
      </c>
      <c r="AE448" s="279">
        <v>37846</v>
      </c>
      <c r="AF448" s="275">
        <v>127</v>
      </c>
      <c r="AG448" s="275">
        <v>0</v>
      </c>
      <c r="AI448" s="274" t="s">
        <v>2724</v>
      </c>
      <c r="AJ448" s="274" t="s">
        <v>2717</v>
      </c>
      <c r="AK448" s="274" t="s">
        <v>2718</v>
      </c>
      <c r="AL448" s="274">
        <v>0</v>
      </c>
      <c r="AM448" s="275">
        <v>0</v>
      </c>
      <c r="AQ448" s="275">
        <v>0</v>
      </c>
      <c r="AR448" s="275">
        <v>0</v>
      </c>
      <c r="AW448" s="277">
        <v>0</v>
      </c>
      <c r="AZ448" s="274" t="s">
        <v>2668</v>
      </c>
      <c r="BA448" s="274" t="s">
        <v>2669</v>
      </c>
      <c r="BD448" s="274" t="s">
        <v>2692</v>
      </c>
      <c r="BE448" s="274" t="s">
        <v>2759</v>
      </c>
      <c r="BF448" s="274" t="s">
        <v>2774</v>
      </c>
      <c r="BG448" s="274" t="s">
        <v>2694</v>
      </c>
      <c r="BL448" s="277">
        <v>0</v>
      </c>
      <c r="BQ448" s="274" t="s">
        <v>2666</v>
      </c>
      <c r="BR448" s="274" t="s">
        <v>2666</v>
      </c>
      <c r="BW448" s="274">
        <v>34583</v>
      </c>
      <c r="BX448" s="274" t="s">
        <v>3765</v>
      </c>
      <c r="CA448" s="274">
        <v>0</v>
      </c>
      <c r="CF448" s="274" t="s">
        <v>2749</v>
      </c>
      <c r="CN448" s="274">
        <v>1</v>
      </c>
      <c r="CT448" s="275">
        <v>0</v>
      </c>
      <c r="CV448" s="275">
        <v>0</v>
      </c>
      <c r="CW448" s="274" t="s">
        <v>2664</v>
      </c>
      <c r="CY448" s="274" t="s">
        <v>2662</v>
      </c>
      <c r="CZ448" s="274">
        <v>640920</v>
      </c>
      <c r="DA448" s="274">
        <v>6197994</v>
      </c>
      <c r="DC448" s="275">
        <v>0</v>
      </c>
      <c r="DG448" s="274">
        <v>0</v>
      </c>
      <c r="DI448" s="274">
        <v>0</v>
      </c>
      <c r="DJ448" s="274" t="s">
        <v>2664</v>
      </c>
      <c r="DK448" s="279">
        <v>37846</v>
      </c>
      <c r="DL448" s="279">
        <v>39577</v>
      </c>
      <c r="DN448" s="274" t="s">
        <v>2029</v>
      </c>
      <c r="DO448" s="274" t="s">
        <v>2678</v>
      </c>
      <c r="DP448" s="274" t="s">
        <v>2679</v>
      </c>
      <c r="DQ448" s="274" t="s">
        <v>2680</v>
      </c>
      <c r="DR448" s="278">
        <v>15</v>
      </c>
    </row>
    <row r="449" spans="1:122" x14ac:dyDescent="0.25">
      <c r="A449" s="283">
        <v>56767</v>
      </c>
      <c r="B449" s="274">
        <v>12109</v>
      </c>
      <c r="C449" s="274" t="s">
        <v>1395</v>
      </c>
      <c r="D449" s="279">
        <v>31747</v>
      </c>
      <c r="E449" s="274" t="s">
        <v>2662</v>
      </c>
      <c r="F449" s="274" t="s">
        <v>2663</v>
      </c>
      <c r="G449" s="274">
        <v>50771</v>
      </c>
      <c r="H449" s="274">
        <v>56767</v>
      </c>
      <c r="I449" s="274">
        <v>0</v>
      </c>
      <c r="J449" s="274" t="s">
        <v>2074</v>
      </c>
      <c r="K449" s="275">
        <v>0</v>
      </c>
      <c r="L449" s="274">
        <v>8317</v>
      </c>
      <c r="M449" s="274" t="s">
        <v>1658</v>
      </c>
      <c r="N449" s="275">
        <v>0</v>
      </c>
      <c r="R449" s="274" t="s">
        <v>2664</v>
      </c>
      <c r="T449" s="274" t="s">
        <v>2665</v>
      </c>
      <c r="U449" s="274" t="s">
        <v>1967</v>
      </c>
      <c r="AE449" s="279">
        <v>37846</v>
      </c>
      <c r="AF449" s="275">
        <v>148</v>
      </c>
      <c r="AG449" s="275">
        <v>0</v>
      </c>
      <c r="AI449" s="274" t="s">
        <v>2667</v>
      </c>
      <c r="AJ449" s="274" t="s">
        <v>2812</v>
      </c>
      <c r="AK449" s="274" t="s">
        <v>2813</v>
      </c>
      <c r="AL449" s="274">
        <v>0</v>
      </c>
      <c r="AM449" s="275">
        <v>0</v>
      </c>
      <c r="AO449" s="274" t="s">
        <v>1659</v>
      </c>
      <c r="AP449" s="274" t="s">
        <v>1968</v>
      </c>
      <c r="AQ449" s="275">
        <v>0</v>
      </c>
      <c r="AR449" s="275">
        <v>0</v>
      </c>
      <c r="AS449" s="274" t="s">
        <v>1968</v>
      </c>
      <c r="AW449" s="277">
        <v>0</v>
      </c>
      <c r="AZ449" s="274" t="s">
        <v>2668</v>
      </c>
      <c r="BA449" s="274" t="s">
        <v>2669</v>
      </c>
      <c r="BD449" s="274" t="s">
        <v>2781</v>
      </c>
      <c r="BE449" s="274" t="s">
        <v>2932</v>
      </c>
      <c r="BF449" s="274" t="s">
        <v>2774</v>
      </c>
      <c r="BG449" s="274" t="s">
        <v>2993</v>
      </c>
      <c r="BH449" s="274" t="s">
        <v>1968</v>
      </c>
      <c r="BL449" s="277">
        <v>0</v>
      </c>
      <c r="BW449" s="274">
        <v>22648</v>
      </c>
      <c r="BX449" s="274" t="s">
        <v>3766</v>
      </c>
      <c r="BY449" s="274" t="s">
        <v>1968</v>
      </c>
      <c r="CA449" s="274">
        <v>4754751</v>
      </c>
      <c r="CC449" s="274" t="s">
        <v>1968</v>
      </c>
      <c r="CE449" s="274" t="s">
        <v>1968</v>
      </c>
      <c r="CF449" s="274" t="s">
        <v>2706</v>
      </c>
      <c r="CG449" s="274" t="s">
        <v>1968</v>
      </c>
      <c r="CI449" s="274" t="s">
        <v>1968</v>
      </c>
      <c r="CN449" s="274">
        <v>1</v>
      </c>
      <c r="CO449" s="274" t="s">
        <v>1968</v>
      </c>
      <c r="CS449" s="274" t="s">
        <v>3350</v>
      </c>
      <c r="CT449" s="275">
        <v>0</v>
      </c>
      <c r="CU449" s="274" t="s">
        <v>1968</v>
      </c>
      <c r="CV449" s="275">
        <v>0</v>
      </c>
      <c r="CY449" s="274" t="s">
        <v>2662</v>
      </c>
      <c r="CZ449" s="274">
        <v>652894</v>
      </c>
      <c r="DA449" s="274">
        <v>6198644</v>
      </c>
      <c r="DB449" s="274" t="s">
        <v>2666</v>
      </c>
      <c r="DC449" s="275">
        <v>0</v>
      </c>
      <c r="DG449" s="274">
        <v>0</v>
      </c>
      <c r="DI449" s="274">
        <v>0</v>
      </c>
      <c r="DJ449" s="274" t="s">
        <v>2677</v>
      </c>
      <c r="DK449" s="279">
        <v>37846</v>
      </c>
      <c r="DL449" s="279">
        <v>41330</v>
      </c>
      <c r="DN449" s="274" t="s">
        <v>2029</v>
      </c>
      <c r="DO449" s="274" t="s">
        <v>2689</v>
      </c>
      <c r="DP449" s="274" t="s">
        <v>2679</v>
      </c>
      <c r="DQ449" s="274" t="s">
        <v>2680</v>
      </c>
      <c r="DR449" s="278">
        <v>4</v>
      </c>
    </row>
    <row r="450" spans="1:122" x14ac:dyDescent="0.25">
      <c r="A450" s="283">
        <v>40147</v>
      </c>
      <c r="B450" s="274">
        <v>12113</v>
      </c>
      <c r="C450" s="274" t="s">
        <v>1393</v>
      </c>
      <c r="D450" s="279">
        <v>28690</v>
      </c>
      <c r="E450" s="274" t="s">
        <v>2662</v>
      </c>
      <c r="F450" s="274" t="s">
        <v>2663</v>
      </c>
      <c r="G450" s="274">
        <v>50777</v>
      </c>
      <c r="H450" s="274">
        <v>40147</v>
      </c>
      <c r="I450" s="274">
        <v>0</v>
      </c>
      <c r="J450" s="274" t="s">
        <v>2074</v>
      </c>
      <c r="K450" s="275">
        <v>0</v>
      </c>
      <c r="L450" s="274">
        <v>8320</v>
      </c>
      <c r="M450" s="274" t="s">
        <v>1426</v>
      </c>
      <c r="N450" s="275">
        <v>22</v>
      </c>
      <c r="R450" s="274" t="s">
        <v>2664</v>
      </c>
      <c r="T450" s="274" t="s">
        <v>2665</v>
      </c>
      <c r="U450" s="274" t="s">
        <v>1967</v>
      </c>
      <c r="Z450" s="274" t="s">
        <v>2666</v>
      </c>
      <c r="AA450" s="274" t="s">
        <v>2666</v>
      </c>
      <c r="AB450" s="274" t="s">
        <v>2666</v>
      </c>
      <c r="AE450" s="279">
        <v>37846</v>
      </c>
      <c r="AF450" s="275">
        <v>54</v>
      </c>
      <c r="AG450" s="275">
        <v>0</v>
      </c>
      <c r="AI450" s="274" t="s">
        <v>2716</v>
      </c>
      <c r="AJ450" s="274" t="s">
        <v>2770</v>
      </c>
      <c r="AK450" s="274" t="s">
        <v>2771</v>
      </c>
      <c r="AL450" s="274">
        <v>0</v>
      </c>
      <c r="AM450" s="275">
        <v>0</v>
      </c>
      <c r="AO450" s="274" t="s">
        <v>1392</v>
      </c>
      <c r="AQ450" s="275">
        <v>0</v>
      </c>
      <c r="AR450" s="275">
        <v>0</v>
      </c>
      <c r="AW450" s="277">
        <v>0</v>
      </c>
      <c r="AZ450" s="274" t="s">
        <v>2668</v>
      </c>
      <c r="BA450" s="274" t="s">
        <v>2669</v>
      </c>
      <c r="BD450" s="274" t="s">
        <v>2781</v>
      </c>
      <c r="BE450" s="274" t="s">
        <v>2807</v>
      </c>
      <c r="BF450" s="274" t="s">
        <v>2774</v>
      </c>
      <c r="BG450" s="274" t="s">
        <v>2682</v>
      </c>
      <c r="BL450" s="277">
        <v>0</v>
      </c>
      <c r="BQ450" s="274" t="s">
        <v>2666</v>
      </c>
      <c r="BR450" s="274" t="s">
        <v>2666</v>
      </c>
      <c r="BW450" s="274">
        <v>37868</v>
      </c>
      <c r="BX450" s="274" t="s">
        <v>3562</v>
      </c>
      <c r="CA450" s="274">
        <v>0</v>
      </c>
      <c r="CF450" s="274" t="s">
        <v>2706</v>
      </c>
      <c r="CN450" s="274">
        <v>2</v>
      </c>
      <c r="CS450" s="274" t="s">
        <v>3563</v>
      </c>
      <c r="CT450" s="275">
        <v>0</v>
      </c>
      <c r="CV450" s="275">
        <v>0</v>
      </c>
      <c r="CW450" s="274" t="s">
        <v>2664</v>
      </c>
      <c r="CY450" s="274" t="s">
        <v>2662</v>
      </c>
      <c r="CZ450" s="274">
        <v>654354</v>
      </c>
      <c r="DA450" s="274">
        <v>6201634</v>
      </c>
      <c r="DC450" s="275">
        <v>0</v>
      </c>
      <c r="DG450" s="274">
        <v>0</v>
      </c>
      <c r="DI450" s="274">
        <v>0</v>
      </c>
      <c r="DJ450" s="274" t="s">
        <v>2664</v>
      </c>
      <c r="DK450" s="279">
        <v>37846</v>
      </c>
      <c r="DL450" s="279">
        <v>39577</v>
      </c>
      <c r="DN450" s="274" t="s">
        <v>2029</v>
      </c>
      <c r="DO450" s="274" t="s">
        <v>2678</v>
      </c>
      <c r="DR450" s="278">
        <v>0</v>
      </c>
    </row>
    <row r="451" spans="1:122" x14ac:dyDescent="0.25">
      <c r="A451" s="283">
        <v>18789</v>
      </c>
      <c r="B451" s="274">
        <v>12116</v>
      </c>
      <c r="C451" s="274" t="s">
        <v>1391</v>
      </c>
      <c r="D451" s="279">
        <v>23594</v>
      </c>
      <c r="E451" s="274" t="s">
        <v>3767</v>
      </c>
      <c r="F451" s="274" t="s">
        <v>2663</v>
      </c>
      <c r="G451" s="274">
        <v>50782</v>
      </c>
      <c r="H451" s="274">
        <v>18789</v>
      </c>
      <c r="I451" s="274">
        <v>0</v>
      </c>
      <c r="J451" s="274" t="s">
        <v>2074</v>
      </c>
      <c r="K451" s="275">
        <v>0</v>
      </c>
      <c r="L451" s="274">
        <v>8323</v>
      </c>
      <c r="M451" s="274" t="s">
        <v>1428</v>
      </c>
      <c r="N451" s="275">
        <v>0</v>
      </c>
      <c r="P451" s="274" t="s">
        <v>1969</v>
      </c>
      <c r="R451" s="274" t="s">
        <v>2664</v>
      </c>
      <c r="T451" s="274" t="s">
        <v>2665</v>
      </c>
      <c r="U451" s="274" t="s">
        <v>1967</v>
      </c>
      <c r="Z451" s="274" t="s">
        <v>2666</v>
      </c>
      <c r="AA451" s="274" t="s">
        <v>2666</v>
      </c>
      <c r="AB451" s="274" t="s">
        <v>2666</v>
      </c>
      <c r="AE451" s="279">
        <v>37846</v>
      </c>
      <c r="AF451" s="275">
        <v>130</v>
      </c>
      <c r="AG451" s="275">
        <v>0</v>
      </c>
      <c r="AI451" s="274" t="s">
        <v>2667</v>
      </c>
      <c r="AJ451" s="274" t="s">
        <v>3768</v>
      </c>
      <c r="AK451" s="274" t="s">
        <v>3769</v>
      </c>
      <c r="AL451" s="274">
        <v>0</v>
      </c>
      <c r="AM451" s="275">
        <v>0</v>
      </c>
      <c r="AO451" s="274" t="s">
        <v>1533</v>
      </c>
      <c r="AP451" s="274" t="s">
        <v>1968</v>
      </c>
      <c r="AQ451" s="275">
        <v>0</v>
      </c>
      <c r="AR451" s="275">
        <v>0</v>
      </c>
      <c r="AS451" s="274" t="s">
        <v>1968</v>
      </c>
      <c r="AW451" s="277">
        <v>0</v>
      </c>
      <c r="AZ451" s="274" t="s">
        <v>2668</v>
      </c>
      <c r="BA451" s="274" t="s">
        <v>2669</v>
      </c>
      <c r="BD451" s="274" t="s">
        <v>2781</v>
      </c>
      <c r="BE451" s="274" t="s">
        <v>2824</v>
      </c>
      <c r="BF451" s="274" t="s">
        <v>2774</v>
      </c>
      <c r="BG451" s="274" t="s">
        <v>3182</v>
      </c>
      <c r="BH451" s="274" t="s">
        <v>1969</v>
      </c>
      <c r="BL451" s="277">
        <v>0</v>
      </c>
      <c r="BQ451" s="274" t="s">
        <v>2666</v>
      </c>
      <c r="BR451" s="274" t="s">
        <v>2704</v>
      </c>
      <c r="BW451" s="274">
        <v>67044</v>
      </c>
      <c r="BX451" s="274" t="s">
        <v>3520</v>
      </c>
      <c r="BY451" s="274" t="s">
        <v>1968</v>
      </c>
      <c r="CA451" s="274">
        <v>0</v>
      </c>
      <c r="CC451" s="274" t="s">
        <v>1968</v>
      </c>
      <c r="CE451" s="274" t="s">
        <v>1968</v>
      </c>
      <c r="CG451" s="274" t="s">
        <v>1968</v>
      </c>
      <c r="CI451" s="274" t="s">
        <v>1968</v>
      </c>
      <c r="CN451" s="274">
        <v>1</v>
      </c>
      <c r="CO451" s="274" t="s">
        <v>1968</v>
      </c>
      <c r="CS451" s="274" t="s">
        <v>3522</v>
      </c>
      <c r="CT451" s="275">
        <v>0</v>
      </c>
      <c r="CU451" s="274" t="s">
        <v>1968</v>
      </c>
      <c r="CV451" s="275">
        <v>0</v>
      </c>
      <c r="CY451" s="274" t="s">
        <v>3767</v>
      </c>
      <c r="CZ451" s="274">
        <v>652232</v>
      </c>
      <c r="DA451" s="274">
        <v>6204581</v>
      </c>
      <c r="DB451" s="274" t="s">
        <v>2666</v>
      </c>
      <c r="DC451" s="275">
        <v>0</v>
      </c>
      <c r="DG451" s="274">
        <v>0</v>
      </c>
      <c r="DH451" s="274" t="s">
        <v>3331</v>
      </c>
      <c r="DI451" s="274">
        <v>0</v>
      </c>
      <c r="DJ451" s="274" t="s">
        <v>3321</v>
      </c>
      <c r="DK451" s="279">
        <v>37846</v>
      </c>
      <c r="DL451" s="279">
        <v>40553</v>
      </c>
      <c r="DN451" s="274" t="s">
        <v>2029</v>
      </c>
      <c r="DO451" s="274" t="s">
        <v>2689</v>
      </c>
      <c r="DP451" s="274" t="s">
        <v>2679</v>
      </c>
      <c r="DQ451" s="274" t="s">
        <v>2680</v>
      </c>
      <c r="DR451" s="278">
        <v>2</v>
      </c>
    </row>
    <row r="452" spans="1:122" x14ac:dyDescent="0.25">
      <c r="A452" s="283">
        <v>11723</v>
      </c>
      <c r="B452" s="274">
        <v>12119</v>
      </c>
      <c r="C452" s="274" t="s">
        <v>1395</v>
      </c>
      <c r="D452" s="279">
        <v>18264</v>
      </c>
      <c r="E452" s="274" t="s">
        <v>3003</v>
      </c>
      <c r="F452" s="274" t="s">
        <v>2663</v>
      </c>
      <c r="G452" s="274">
        <v>50787</v>
      </c>
      <c r="H452" s="274">
        <v>11723</v>
      </c>
      <c r="I452" s="274">
        <v>0</v>
      </c>
      <c r="J452" s="274" t="s">
        <v>2074</v>
      </c>
      <c r="K452" s="275">
        <v>0.01</v>
      </c>
      <c r="L452" s="274">
        <v>8329</v>
      </c>
      <c r="M452" s="274" t="s">
        <v>3770</v>
      </c>
      <c r="N452" s="275">
        <v>0</v>
      </c>
      <c r="P452" s="274" t="s">
        <v>1969</v>
      </c>
      <c r="R452" s="274" t="s">
        <v>2664</v>
      </c>
      <c r="T452" s="274" t="s">
        <v>2664</v>
      </c>
      <c r="U452" s="274" t="s">
        <v>2715</v>
      </c>
      <c r="Z452" s="274" t="s">
        <v>2666</v>
      </c>
      <c r="AA452" s="274" t="s">
        <v>2666</v>
      </c>
      <c r="AB452" s="274" t="s">
        <v>2666</v>
      </c>
      <c r="AE452" s="279">
        <v>37846</v>
      </c>
      <c r="AF452" s="275">
        <v>0</v>
      </c>
      <c r="AG452" s="275">
        <v>0</v>
      </c>
      <c r="AI452" s="274" t="s">
        <v>2716</v>
      </c>
      <c r="AJ452" s="274" t="s">
        <v>2664</v>
      </c>
      <c r="AK452" s="274" t="s">
        <v>8</v>
      </c>
      <c r="AL452" s="274">
        <v>0</v>
      </c>
      <c r="AM452" s="275">
        <v>0</v>
      </c>
      <c r="AO452" s="274" t="s">
        <v>3771</v>
      </c>
      <c r="AP452" s="274" t="s">
        <v>1968</v>
      </c>
      <c r="AQ452" s="275">
        <v>0</v>
      </c>
      <c r="AR452" s="275">
        <v>0</v>
      </c>
      <c r="AS452" s="274" t="s">
        <v>1968</v>
      </c>
      <c r="AW452" s="277">
        <v>0</v>
      </c>
      <c r="AZ452" s="274" t="s">
        <v>2668</v>
      </c>
      <c r="BA452" s="274" t="s">
        <v>2669</v>
      </c>
      <c r="BD452" s="274" t="s">
        <v>2736</v>
      </c>
      <c r="BE452" s="274" t="s">
        <v>2692</v>
      </c>
      <c r="BF452" s="274" t="s">
        <v>2774</v>
      </c>
      <c r="BG452" s="274" t="s">
        <v>2666</v>
      </c>
      <c r="BH452" s="274" t="s">
        <v>1968</v>
      </c>
      <c r="BL452" s="277">
        <v>0</v>
      </c>
      <c r="BQ452" s="274" t="s">
        <v>2666</v>
      </c>
      <c r="BR452" s="274" t="s">
        <v>2666</v>
      </c>
      <c r="BW452" s="274">
        <v>3307</v>
      </c>
      <c r="BX452" s="274" t="s">
        <v>3772</v>
      </c>
      <c r="BY452" s="274" t="s">
        <v>1968</v>
      </c>
      <c r="CA452" s="274">
        <v>0</v>
      </c>
      <c r="CC452" s="274" t="s">
        <v>1968</v>
      </c>
      <c r="CE452" s="274" t="s">
        <v>1968</v>
      </c>
      <c r="CF452" s="274" t="s">
        <v>2739</v>
      </c>
      <c r="CG452" s="274" t="s">
        <v>1968</v>
      </c>
      <c r="CI452" s="274" t="s">
        <v>1968</v>
      </c>
      <c r="CN452" s="274">
        <v>2</v>
      </c>
      <c r="CO452" s="274" t="s">
        <v>1968</v>
      </c>
      <c r="CT452" s="275">
        <v>0</v>
      </c>
      <c r="CU452" s="274" t="s">
        <v>1968</v>
      </c>
      <c r="CV452" s="275">
        <v>0</v>
      </c>
      <c r="CY452" s="274" t="s">
        <v>3003</v>
      </c>
      <c r="CZ452" s="274">
        <v>666933</v>
      </c>
      <c r="DA452" s="274">
        <v>6201296</v>
      </c>
      <c r="DB452" s="274" t="s">
        <v>2666</v>
      </c>
      <c r="DC452" s="275">
        <v>0</v>
      </c>
      <c r="DG452" s="274">
        <v>0</v>
      </c>
      <c r="DI452" s="274">
        <v>0</v>
      </c>
      <c r="DJ452" s="274" t="s">
        <v>2677</v>
      </c>
      <c r="DK452" s="279">
        <v>37846</v>
      </c>
      <c r="DL452" s="279">
        <v>40546</v>
      </c>
      <c r="DN452" s="274" t="s">
        <v>2029</v>
      </c>
      <c r="DO452" s="274" t="s">
        <v>2689</v>
      </c>
      <c r="DR452" s="278">
        <v>0</v>
      </c>
    </row>
    <row r="453" spans="1:122" x14ac:dyDescent="0.25">
      <c r="A453" s="283">
        <v>11855</v>
      </c>
      <c r="B453" s="274">
        <v>12238</v>
      </c>
      <c r="C453" s="274" t="s">
        <v>1393</v>
      </c>
      <c r="D453" s="279">
        <v>18264</v>
      </c>
      <c r="E453" s="274" t="s">
        <v>2662</v>
      </c>
      <c r="F453" s="274" t="s">
        <v>2663</v>
      </c>
      <c r="G453" s="274">
        <v>50736</v>
      </c>
      <c r="H453" s="274">
        <v>11855</v>
      </c>
      <c r="I453" s="274">
        <v>0</v>
      </c>
      <c r="J453" s="274" t="s">
        <v>2074</v>
      </c>
      <c r="K453" s="275">
        <v>0</v>
      </c>
      <c r="L453" s="274">
        <v>8279</v>
      </c>
      <c r="M453" s="274" t="s">
        <v>3773</v>
      </c>
      <c r="N453" s="275">
        <v>0</v>
      </c>
      <c r="P453" s="274" t="s">
        <v>1969</v>
      </c>
      <c r="R453" s="274" t="s">
        <v>2664</v>
      </c>
      <c r="T453" s="274" t="s">
        <v>2757</v>
      </c>
      <c r="U453" s="274" t="s">
        <v>1973</v>
      </c>
      <c r="Z453" s="274" t="s">
        <v>2666</v>
      </c>
      <c r="AA453" s="274" t="s">
        <v>2666</v>
      </c>
      <c r="AB453" s="274" t="s">
        <v>2666</v>
      </c>
      <c r="AE453" s="279">
        <v>37846</v>
      </c>
      <c r="AF453" s="275">
        <v>0</v>
      </c>
      <c r="AG453" s="275">
        <v>0</v>
      </c>
      <c r="AI453" s="274" t="s">
        <v>2716</v>
      </c>
      <c r="AJ453" s="274" t="s">
        <v>2664</v>
      </c>
      <c r="AK453" s="274" t="s">
        <v>8</v>
      </c>
      <c r="AL453" s="274">
        <v>0</v>
      </c>
      <c r="AM453" s="275">
        <v>0</v>
      </c>
      <c r="AP453" s="274" t="s">
        <v>1968</v>
      </c>
      <c r="AQ453" s="275">
        <v>0</v>
      </c>
      <c r="AR453" s="275">
        <v>0</v>
      </c>
      <c r="AS453" s="274" t="s">
        <v>1968</v>
      </c>
      <c r="AW453" s="277">
        <v>0</v>
      </c>
      <c r="AZ453" s="274" t="s">
        <v>2668</v>
      </c>
      <c r="BA453" s="274" t="s">
        <v>2669</v>
      </c>
      <c r="BD453" s="274" t="s">
        <v>2781</v>
      </c>
      <c r="BE453" s="274" t="s">
        <v>2904</v>
      </c>
      <c r="BF453" s="274" t="s">
        <v>2763</v>
      </c>
      <c r="BH453" s="274" t="s">
        <v>1968</v>
      </c>
      <c r="BL453" s="277">
        <v>0</v>
      </c>
      <c r="BQ453" s="274" t="s">
        <v>2666</v>
      </c>
      <c r="BR453" s="274" t="s">
        <v>2666</v>
      </c>
      <c r="BW453" s="274">
        <v>51417</v>
      </c>
      <c r="BX453" s="274" t="s">
        <v>3774</v>
      </c>
      <c r="BY453" s="274" t="s">
        <v>1968</v>
      </c>
      <c r="CA453" s="274">
        <v>0</v>
      </c>
      <c r="CC453" s="274" t="s">
        <v>1968</v>
      </c>
      <c r="CE453" s="274" t="s">
        <v>1968</v>
      </c>
      <c r="CG453" s="274" t="s">
        <v>1968</v>
      </c>
      <c r="CI453" s="274" t="s">
        <v>1968</v>
      </c>
      <c r="CN453" s="274">
        <v>1</v>
      </c>
      <c r="CO453" s="274" t="s">
        <v>1968</v>
      </c>
      <c r="CP453" s="274" t="s">
        <v>3062</v>
      </c>
      <c r="CT453" s="275">
        <v>0</v>
      </c>
      <c r="CU453" s="274" t="s">
        <v>1968</v>
      </c>
      <c r="CV453" s="275">
        <v>0</v>
      </c>
      <c r="CY453" s="274" t="s">
        <v>2662</v>
      </c>
      <c r="CZ453" s="274">
        <v>653716</v>
      </c>
      <c r="DA453" s="274">
        <v>6196599</v>
      </c>
      <c r="DB453" s="274" t="s">
        <v>2666</v>
      </c>
      <c r="DC453" s="275">
        <v>0</v>
      </c>
      <c r="DG453" s="274">
        <v>0</v>
      </c>
      <c r="DH453" s="274" t="s">
        <v>3104</v>
      </c>
      <c r="DI453" s="274">
        <v>0</v>
      </c>
      <c r="DJ453" s="274" t="s">
        <v>2664</v>
      </c>
      <c r="DK453" s="279">
        <v>37846</v>
      </c>
      <c r="DL453" s="279">
        <v>40548</v>
      </c>
      <c r="DN453" s="274" t="s">
        <v>2029</v>
      </c>
      <c r="DO453" s="274" t="s">
        <v>2689</v>
      </c>
      <c r="DR453" s="278">
        <v>0</v>
      </c>
    </row>
    <row r="454" spans="1:122" x14ac:dyDescent="0.25">
      <c r="A454" s="283">
        <v>11902</v>
      </c>
      <c r="B454" s="274">
        <v>12239</v>
      </c>
      <c r="C454" s="274" t="s">
        <v>1393</v>
      </c>
      <c r="D454" s="279">
        <v>18264</v>
      </c>
      <c r="E454" s="274" t="s">
        <v>2662</v>
      </c>
      <c r="F454" s="274" t="s">
        <v>2663</v>
      </c>
      <c r="G454" s="274">
        <v>50737</v>
      </c>
      <c r="H454" s="274">
        <v>11902</v>
      </c>
      <c r="I454" s="274">
        <v>0</v>
      </c>
      <c r="J454" s="274" t="s">
        <v>2074</v>
      </c>
      <c r="K454" s="275">
        <v>0</v>
      </c>
      <c r="L454" s="274">
        <v>8280</v>
      </c>
      <c r="M454" s="274" t="s">
        <v>1467</v>
      </c>
      <c r="N454" s="275">
        <v>0</v>
      </c>
      <c r="R454" s="274" t="s">
        <v>2664</v>
      </c>
      <c r="T454" s="274" t="s">
        <v>2757</v>
      </c>
      <c r="U454" s="274" t="s">
        <v>1973</v>
      </c>
      <c r="Z454" s="274" t="s">
        <v>2666</v>
      </c>
      <c r="AA454" s="274" t="s">
        <v>2666</v>
      </c>
      <c r="AB454" s="274" t="s">
        <v>2666</v>
      </c>
      <c r="AE454" s="279">
        <v>37846</v>
      </c>
      <c r="AF454" s="275">
        <v>15</v>
      </c>
      <c r="AG454" s="275">
        <v>0</v>
      </c>
      <c r="AI454" s="274" t="s">
        <v>2716</v>
      </c>
      <c r="AJ454" s="274" t="s">
        <v>2664</v>
      </c>
      <c r="AK454" s="274" t="s">
        <v>8</v>
      </c>
      <c r="AL454" s="274">
        <v>0</v>
      </c>
      <c r="AM454" s="275">
        <v>0</v>
      </c>
      <c r="AQ454" s="275">
        <v>0</v>
      </c>
      <c r="AR454" s="275">
        <v>0</v>
      </c>
      <c r="AW454" s="277">
        <v>0</v>
      </c>
      <c r="AZ454" s="274" t="s">
        <v>2668</v>
      </c>
      <c r="BA454" s="274" t="s">
        <v>2669</v>
      </c>
      <c r="BD454" s="274" t="s">
        <v>2670</v>
      </c>
      <c r="BE454" s="274" t="s">
        <v>2992</v>
      </c>
      <c r="BF454" s="274" t="s">
        <v>2763</v>
      </c>
      <c r="BG454" s="274" t="s">
        <v>2673</v>
      </c>
      <c r="BL454" s="277">
        <v>0</v>
      </c>
      <c r="BQ454" s="274" t="s">
        <v>2666</v>
      </c>
      <c r="BR454" s="274" t="s">
        <v>2666</v>
      </c>
      <c r="BW454" s="274">
        <v>37768</v>
      </c>
      <c r="BX454" s="274" t="s">
        <v>2826</v>
      </c>
      <c r="CA454" s="274">
        <v>0</v>
      </c>
      <c r="CF454" s="274" t="s">
        <v>2722</v>
      </c>
      <c r="CN454" s="274">
        <v>1</v>
      </c>
      <c r="CT454" s="275">
        <v>0</v>
      </c>
      <c r="CV454" s="275">
        <v>0</v>
      </c>
      <c r="CW454" s="274" t="s">
        <v>2664</v>
      </c>
      <c r="CY454" s="274" t="s">
        <v>2662</v>
      </c>
      <c r="CZ454" s="274">
        <v>657882</v>
      </c>
      <c r="DA454" s="274">
        <v>6194896</v>
      </c>
      <c r="DC454" s="275">
        <v>13</v>
      </c>
      <c r="DG454" s="274">
        <v>0</v>
      </c>
      <c r="DI454" s="274">
        <v>0</v>
      </c>
      <c r="DJ454" s="274" t="s">
        <v>2664</v>
      </c>
      <c r="DK454" s="279">
        <v>37846</v>
      </c>
      <c r="DL454" s="279">
        <v>39577</v>
      </c>
      <c r="DN454" s="274" t="s">
        <v>2029</v>
      </c>
      <c r="DO454" s="274" t="s">
        <v>2678</v>
      </c>
      <c r="DR454" s="278">
        <v>0</v>
      </c>
    </row>
    <row r="455" spans="1:122" x14ac:dyDescent="0.25">
      <c r="A455" s="283">
        <v>11840</v>
      </c>
      <c r="B455" s="274">
        <v>12240</v>
      </c>
      <c r="C455" s="274" t="s">
        <v>1395</v>
      </c>
      <c r="D455" s="279">
        <v>18264</v>
      </c>
      <c r="E455" s="274" t="s">
        <v>2662</v>
      </c>
      <c r="F455" s="274" t="s">
        <v>2663</v>
      </c>
      <c r="G455" s="274">
        <v>50739</v>
      </c>
      <c r="H455" s="274">
        <v>11840</v>
      </c>
      <c r="I455" s="274">
        <v>0</v>
      </c>
      <c r="J455" s="274" t="s">
        <v>2074</v>
      </c>
      <c r="K455" s="275">
        <v>0</v>
      </c>
      <c r="L455" s="274">
        <v>8281</v>
      </c>
      <c r="M455" s="274" t="s">
        <v>3775</v>
      </c>
      <c r="N455" s="275">
        <v>0</v>
      </c>
      <c r="P455" s="274" t="s">
        <v>1969</v>
      </c>
      <c r="R455" s="274" t="s">
        <v>2664</v>
      </c>
      <c r="T455" s="274" t="s">
        <v>2664</v>
      </c>
      <c r="U455" s="274" t="s">
        <v>2715</v>
      </c>
      <c r="Z455" s="274" t="s">
        <v>2666</v>
      </c>
      <c r="AA455" s="274" t="s">
        <v>2666</v>
      </c>
      <c r="AB455" s="274" t="s">
        <v>2666</v>
      </c>
      <c r="AE455" s="279">
        <v>37846</v>
      </c>
      <c r="AF455" s="275">
        <v>0</v>
      </c>
      <c r="AG455" s="275">
        <v>0</v>
      </c>
      <c r="AI455" s="274" t="s">
        <v>2716</v>
      </c>
      <c r="AJ455" s="274" t="s">
        <v>2664</v>
      </c>
      <c r="AK455" s="274" t="s">
        <v>8</v>
      </c>
      <c r="AL455" s="274">
        <v>0</v>
      </c>
      <c r="AM455" s="275">
        <v>0</v>
      </c>
      <c r="AP455" s="274" t="s">
        <v>1968</v>
      </c>
      <c r="AQ455" s="275">
        <v>0</v>
      </c>
      <c r="AR455" s="275">
        <v>0</v>
      </c>
      <c r="AS455" s="274" t="s">
        <v>1968</v>
      </c>
      <c r="AW455" s="277">
        <v>0</v>
      </c>
      <c r="AZ455" s="274" t="s">
        <v>2668</v>
      </c>
      <c r="BA455" s="274" t="s">
        <v>2669</v>
      </c>
      <c r="BD455" s="274" t="s">
        <v>2670</v>
      </c>
      <c r="BE455" s="274" t="s">
        <v>2992</v>
      </c>
      <c r="BF455" s="274" t="s">
        <v>2763</v>
      </c>
      <c r="BH455" s="274" t="s">
        <v>1968</v>
      </c>
      <c r="BL455" s="277">
        <v>0</v>
      </c>
      <c r="BQ455" s="274" t="s">
        <v>2666</v>
      </c>
      <c r="BR455" s="274" t="s">
        <v>2666</v>
      </c>
      <c r="BW455" s="274">
        <v>32817</v>
      </c>
      <c r="BX455" s="274" t="s">
        <v>3776</v>
      </c>
      <c r="BY455" s="274" t="s">
        <v>1968</v>
      </c>
      <c r="CA455" s="274">
        <v>0</v>
      </c>
      <c r="CC455" s="274" t="s">
        <v>1968</v>
      </c>
      <c r="CE455" s="274" t="s">
        <v>1968</v>
      </c>
      <c r="CG455" s="274" t="s">
        <v>1968</v>
      </c>
      <c r="CI455" s="274" t="s">
        <v>1968</v>
      </c>
      <c r="CN455" s="274">
        <v>1</v>
      </c>
      <c r="CO455" s="274" t="s">
        <v>1968</v>
      </c>
      <c r="CT455" s="275">
        <v>0</v>
      </c>
      <c r="CU455" s="274" t="s">
        <v>1968</v>
      </c>
      <c r="CV455" s="275">
        <v>0</v>
      </c>
      <c r="CY455" s="274" t="s">
        <v>2662</v>
      </c>
      <c r="CZ455" s="274">
        <v>659357</v>
      </c>
      <c r="DA455" s="274">
        <v>6194982</v>
      </c>
      <c r="DB455" s="274" t="s">
        <v>2666</v>
      </c>
      <c r="DC455" s="275">
        <v>0</v>
      </c>
      <c r="DG455" s="274">
        <v>0</v>
      </c>
      <c r="DI455" s="274">
        <v>0</v>
      </c>
      <c r="DJ455" s="274" t="s">
        <v>2677</v>
      </c>
      <c r="DK455" s="279">
        <v>37846</v>
      </c>
      <c r="DL455" s="279">
        <v>40546</v>
      </c>
      <c r="DN455" s="274" t="s">
        <v>2029</v>
      </c>
      <c r="DO455" s="274" t="s">
        <v>2689</v>
      </c>
      <c r="DR455" s="278">
        <v>0</v>
      </c>
    </row>
    <row r="456" spans="1:122" x14ac:dyDescent="0.25">
      <c r="A456" s="283">
        <v>20441</v>
      </c>
      <c r="B456" s="274">
        <v>12249</v>
      </c>
      <c r="C456" s="274" t="s">
        <v>1393</v>
      </c>
      <c r="D456" s="279">
        <v>24473</v>
      </c>
      <c r="E456" s="274" t="s">
        <v>2662</v>
      </c>
      <c r="F456" s="274" t="s">
        <v>2663</v>
      </c>
      <c r="G456" s="274">
        <v>50753</v>
      </c>
      <c r="H456" s="274">
        <v>20441</v>
      </c>
      <c r="I456" s="274">
        <v>0</v>
      </c>
      <c r="J456" s="274" t="s">
        <v>2074</v>
      </c>
      <c r="K456" s="275">
        <v>0</v>
      </c>
      <c r="L456" s="274">
        <v>8292</v>
      </c>
      <c r="M456" s="274" t="s">
        <v>1498</v>
      </c>
      <c r="N456" s="275">
        <v>0</v>
      </c>
      <c r="R456" s="274" t="s">
        <v>2664</v>
      </c>
      <c r="T456" s="274" t="s">
        <v>2762</v>
      </c>
      <c r="U456" s="274" t="s">
        <v>1409</v>
      </c>
      <c r="Z456" s="274" t="s">
        <v>2666</v>
      </c>
      <c r="AA456" s="274" t="s">
        <v>2666</v>
      </c>
      <c r="AB456" s="274" t="s">
        <v>2666</v>
      </c>
      <c r="AE456" s="279">
        <v>37846</v>
      </c>
      <c r="AF456" s="275">
        <v>57</v>
      </c>
      <c r="AG456" s="275">
        <v>0</v>
      </c>
      <c r="AI456" s="274" t="s">
        <v>2716</v>
      </c>
      <c r="AJ456" s="274" t="s">
        <v>2746</v>
      </c>
      <c r="AK456" s="274" t="s">
        <v>2747</v>
      </c>
      <c r="AL456" s="274">
        <v>0</v>
      </c>
      <c r="AM456" s="275">
        <v>0</v>
      </c>
      <c r="AO456" s="274" t="s">
        <v>1392</v>
      </c>
      <c r="AQ456" s="275">
        <v>0</v>
      </c>
      <c r="AR456" s="275">
        <v>0</v>
      </c>
      <c r="AW456" s="277">
        <v>0</v>
      </c>
      <c r="AZ456" s="274" t="s">
        <v>2668</v>
      </c>
      <c r="BA456" s="274" t="s">
        <v>2669</v>
      </c>
      <c r="BD456" s="274" t="s">
        <v>2736</v>
      </c>
      <c r="BE456" s="274" t="s">
        <v>2781</v>
      </c>
      <c r="BF456" s="274" t="s">
        <v>2763</v>
      </c>
      <c r="BG456" s="274" t="s">
        <v>2703</v>
      </c>
      <c r="BL456" s="277">
        <v>0</v>
      </c>
      <c r="BQ456" s="274" t="s">
        <v>2666</v>
      </c>
      <c r="BR456" s="274" t="s">
        <v>2666</v>
      </c>
      <c r="BW456" s="274">
        <v>22681</v>
      </c>
      <c r="BX456" s="274" t="s">
        <v>3777</v>
      </c>
      <c r="CA456" s="274">
        <v>0</v>
      </c>
      <c r="CF456" s="274" t="s">
        <v>2706</v>
      </c>
      <c r="CN456" s="274">
        <v>4</v>
      </c>
      <c r="CT456" s="275">
        <v>0</v>
      </c>
      <c r="CV456" s="275">
        <v>0</v>
      </c>
      <c r="CW456" s="274" t="s">
        <v>2664</v>
      </c>
      <c r="CY456" s="274" t="s">
        <v>2662</v>
      </c>
      <c r="CZ456" s="274">
        <v>667802</v>
      </c>
      <c r="DA456" s="274">
        <v>6192601</v>
      </c>
      <c r="DC456" s="275">
        <v>0</v>
      </c>
      <c r="DG456" s="274">
        <v>0</v>
      </c>
      <c r="DI456" s="274">
        <v>0</v>
      </c>
      <c r="DJ456" s="274" t="s">
        <v>2664</v>
      </c>
      <c r="DK456" s="279">
        <v>37846</v>
      </c>
      <c r="DL456" s="279">
        <v>39577</v>
      </c>
      <c r="DN456" s="274" t="s">
        <v>2029</v>
      </c>
      <c r="DO456" s="274" t="s">
        <v>2678</v>
      </c>
      <c r="DR456" s="278">
        <v>0</v>
      </c>
    </row>
    <row r="457" spans="1:122" ht="75" x14ac:dyDescent="0.25">
      <c r="A457" s="283">
        <v>21695</v>
      </c>
      <c r="B457" s="274">
        <v>12262</v>
      </c>
      <c r="C457" s="274" t="s">
        <v>1395</v>
      </c>
      <c r="D457" s="279">
        <v>25051</v>
      </c>
      <c r="E457" s="274" t="s">
        <v>2801</v>
      </c>
      <c r="F457" s="274" t="s">
        <v>2663</v>
      </c>
      <c r="G457" s="274">
        <v>50706</v>
      </c>
      <c r="H457" s="274">
        <v>21695</v>
      </c>
      <c r="I457" s="274">
        <v>0</v>
      </c>
      <c r="J457" s="274" t="s">
        <v>1966</v>
      </c>
      <c r="K457" s="275">
        <v>0</v>
      </c>
      <c r="L457" s="274">
        <v>8257</v>
      </c>
      <c r="M457" s="274" t="s">
        <v>1548</v>
      </c>
      <c r="N457" s="275">
        <v>60</v>
      </c>
      <c r="P457" s="274" t="s">
        <v>1969</v>
      </c>
      <c r="Q457" s="274" t="s">
        <v>3778</v>
      </c>
      <c r="R457" s="274" t="s">
        <v>2664</v>
      </c>
      <c r="T457" s="274" t="s">
        <v>2665</v>
      </c>
      <c r="U457" s="274" t="s">
        <v>1967</v>
      </c>
      <c r="AE457" s="279">
        <v>37846</v>
      </c>
      <c r="AF457" s="275">
        <v>130</v>
      </c>
      <c r="AG457" s="275">
        <v>0</v>
      </c>
      <c r="AH457" s="280" t="s">
        <v>1549</v>
      </c>
      <c r="AI457" s="274" t="s">
        <v>2716</v>
      </c>
      <c r="AJ457" s="274" t="s">
        <v>2717</v>
      </c>
      <c r="AK457" s="274" t="s">
        <v>2718</v>
      </c>
      <c r="AL457" s="274">
        <v>0</v>
      </c>
      <c r="AM457" s="275">
        <v>2330</v>
      </c>
      <c r="AO457" s="274" t="s">
        <v>1550</v>
      </c>
      <c r="AP457" s="274" t="s">
        <v>1968</v>
      </c>
      <c r="AQ457" s="275">
        <v>0</v>
      </c>
      <c r="AR457" s="275">
        <v>0</v>
      </c>
      <c r="AS457" s="274" t="s">
        <v>1968</v>
      </c>
      <c r="AW457" s="277">
        <v>0</v>
      </c>
      <c r="AZ457" s="274" t="s">
        <v>2668</v>
      </c>
      <c r="BA457" s="274" t="s">
        <v>2669</v>
      </c>
      <c r="BB457" s="274" t="s">
        <v>3779</v>
      </c>
      <c r="BD457" s="274" t="s">
        <v>2692</v>
      </c>
      <c r="BE457" s="274" t="s">
        <v>2992</v>
      </c>
      <c r="BF457" s="274" t="s">
        <v>2763</v>
      </c>
      <c r="BG457" s="274" t="s">
        <v>2694</v>
      </c>
      <c r="BH457" s="274" t="s">
        <v>1968</v>
      </c>
      <c r="BL457" s="277">
        <v>0</v>
      </c>
      <c r="BM457" s="274" t="s">
        <v>3114</v>
      </c>
      <c r="BN457" s="274" t="s">
        <v>2933</v>
      </c>
      <c r="BR457" s="274" t="s">
        <v>2666</v>
      </c>
      <c r="BW457" s="274">
        <v>22433</v>
      </c>
      <c r="BX457" s="274" t="s">
        <v>3780</v>
      </c>
      <c r="BY457" s="274" t="s">
        <v>1968</v>
      </c>
      <c r="CA457" s="274">
        <v>14647834</v>
      </c>
      <c r="CC457" s="274" t="s">
        <v>1968</v>
      </c>
      <c r="CE457" s="274" t="s">
        <v>1968</v>
      </c>
      <c r="CF457" s="274" t="s">
        <v>2722</v>
      </c>
      <c r="CG457" s="274" t="s">
        <v>1968</v>
      </c>
      <c r="CI457" s="274" t="s">
        <v>1968</v>
      </c>
      <c r="CN457" s="274">
        <v>2</v>
      </c>
      <c r="CO457" s="274" t="s">
        <v>1968</v>
      </c>
      <c r="CP457" s="274" t="s">
        <v>2836</v>
      </c>
      <c r="CT457" s="275">
        <v>0</v>
      </c>
      <c r="CU457" s="274" t="s">
        <v>1968</v>
      </c>
      <c r="CV457" s="275">
        <v>0</v>
      </c>
      <c r="CY457" s="274" t="s">
        <v>2801</v>
      </c>
      <c r="CZ457" s="274">
        <v>638476</v>
      </c>
      <c r="DA457" s="274">
        <v>6193914</v>
      </c>
      <c r="DB457" s="274" t="s">
        <v>2666</v>
      </c>
      <c r="DC457" s="275">
        <v>58</v>
      </c>
      <c r="DG457" s="274">
        <v>0</v>
      </c>
      <c r="DH457" s="274" t="s">
        <v>3781</v>
      </c>
      <c r="DI457" s="274">
        <v>0</v>
      </c>
      <c r="DJ457" s="274" t="s">
        <v>2677</v>
      </c>
      <c r="DK457" s="279">
        <v>37846</v>
      </c>
      <c r="DL457" s="279">
        <v>41393</v>
      </c>
      <c r="DN457" s="274" t="s">
        <v>2029</v>
      </c>
      <c r="DO457" s="274" t="s">
        <v>2689</v>
      </c>
      <c r="DP457" s="274" t="s">
        <v>2679</v>
      </c>
      <c r="DQ457" s="274" t="s">
        <v>2680</v>
      </c>
      <c r="DR457" s="278">
        <v>4</v>
      </c>
    </row>
    <row r="458" spans="1:122" x14ac:dyDescent="0.25">
      <c r="A458" s="283">
        <v>1795</v>
      </c>
      <c r="B458" s="274">
        <v>12267</v>
      </c>
      <c r="C458" s="274" t="s">
        <v>1395</v>
      </c>
      <c r="D458" s="279">
        <v>13150</v>
      </c>
      <c r="E458" s="274" t="s">
        <v>2662</v>
      </c>
      <c r="F458" s="274" t="s">
        <v>2663</v>
      </c>
      <c r="G458" s="274">
        <v>50715</v>
      </c>
      <c r="H458" s="274">
        <v>1795</v>
      </c>
      <c r="I458" s="274">
        <v>0</v>
      </c>
      <c r="J458" s="274" t="s">
        <v>2074</v>
      </c>
      <c r="K458" s="275">
        <v>0</v>
      </c>
      <c r="L458" s="274">
        <v>8265</v>
      </c>
      <c r="M458" s="274" t="s">
        <v>1418</v>
      </c>
      <c r="N458" s="275">
        <v>0</v>
      </c>
      <c r="P458" s="274" t="s">
        <v>1969</v>
      </c>
      <c r="R458" s="274" t="s">
        <v>2664</v>
      </c>
      <c r="T458" s="274" t="s">
        <v>2762</v>
      </c>
      <c r="U458" s="274" t="s">
        <v>1409</v>
      </c>
      <c r="Z458" s="274" t="s">
        <v>2666</v>
      </c>
      <c r="AA458" s="274" t="s">
        <v>2666</v>
      </c>
      <c r="AB458" s="274" t="s">
        <v>2666</v>
      </c>
      <c r="AE458" s="279">
        <v>37846</v>
      </c>
      <c r="AF458" s="275">
        <v>26</v>
      </c>
      <c r="AG458" s="275">
        <v>0</v>
      </c>
      <c r="AI458" s="274" t="s">
        <v>2716</v>
      </c>
      <c r="AJ458" s="274" t="s">
        <v>2746</v>
      </c>
      <c r="AK458" s="274" t="s">
        <v>2747</v>
      </c>
      <c r="AL458" s="274">
        <v>0</v>
      </c>
      <c r="AM458" s="275">
        <v>0</v>
      </c>
      <c r="AP458" s="274" t="s">
        <v>1968</v>
      </c>
      <c r="AQ458" s="275">
        <v>0</v>
      </c>
      <c r="AR458" s="275">
        <v>0</v>
      </c>
      <c r="AS458" s="274" t="s">
        <v>1968</v>
      </c>
      <c r="AW458" s="277">
        <v>0</v>
      </c>
      <c r="AZ458" s="274" t="s">
        <v>2668</v>
      </c>
      <c r="BA458" s="274" t="s">
        <v>2669</v>
      </c>
      <c r="BD458" s="274" t="s">
        <v>2781</v>
      </c>
      <c r="BE458" s="274" t="s">
        <v>2704</v>
      </c>
      <c r="BF458" s="274" t="s">
        <v>2763</v>
      </c>
      <c r="BG458" s="274" t="s">
        <v>2703</v>
      </c>
      <c r="BH458" s="274" t="s">
        <v>1968</v>
      </c>
      <c r="BL458" s="277">
        <v>0</v>
      </c>
      <c r="BQ458" s="274" t="s">
        <v>2666</v>
      </c>
      <c r="BR458" s="274" t="s">
        <v>2666</v>
      </c>
      <c r="BW458" s="274">
        <v>46617</v>
      </c>
      <c r="BX458" s="274" t="s">
        <v>3782</v>
      </c>
      <c r="BY458" s="274" t="s">
        <v>1968</v>
      </c>
      <c r="CA458" s="274">
        <v>0</v>
      </c>
      <c r="CC458" s="274" t="s">
        <v>1968</v>
      </c>
      <c r="CE458" s="274" t="s">
        <v>1968</v>
      </c>
      <c r="CF458" s="274" t="s">
        <v>2706</v>
      </c>
      <c r="CG458" s="274" t="s">
        <v>1968</v>
      </c>
      <c r="CI458" s="274" t="s">
        <v>1968</v>
      </c>
      <c r="CN458" s="274">
        <v>1</v>
      </c>
      <c r="CO458" s="274" t="s">
        <v>1968</v>
      </c>
      <c r="CT458" s="275">
        <v>0</v>
      </c>
      <c r="CU458" s="274" t="s">
        <v>1968</v>
      </c>
      <c r="CV458" s="275">
        <v>0</v>
      </c>
      <c r="CY458" s="274" t="s">
        <v>2662</v>
      </c>
      <c r="CZ458" s="274">
        <v>651527</v>
      </c>
      <c r="DA458" s="274">
        <v>6189026</v>
      </c>
      <c r="DB458" s="274" t="s">
        <v>2666</v>
      </c>
      <c r="DC458" s="275">
        <v>15</v>
      </c>
      <c r="DG458" s="274">
        <v>0</v>
      </c>
      <c r="DI458" s="274">
        <v>0</v>
      </c>
      <c r="DJ458" s="274" t="s">
        <v>2677</v>
      </c>
      <c r="DK458" s="279">
        <v>37846</v>
      </c>
      <c r="DL458" s="279">
        <v>40547</v>
      </c>
      <c r="DN458" s="274" t="s">
        <v>2029</v>
      </c>
      <c r="DO458" s="274" t="s">
        <v>2689</v>
      </c>
      <c r="DR458" s="278">
        <v>0</v>
      </c>
    </row>
    <row r="459" spans="1:122" x14ac:dyDescent="0.25">
      <c r="A459" s="283">
        <v>16471</v>
      </c>
      <c r="B459" s="274">
        <v>12379</v>
      </c>
      <c r="C459" s="274" t="s">
        <v>1393</v>
      </c>
      <c r="D459" s="279">
        <v>21916</v>
      </c>
      <c r="E459" s="274" t="s">
        <v>2662</v>
      </c>
      <c r="F459" s="274" t="s">
        <v>2663</v>
      </c>
      <c r="G459" s="274">
        <v>50720</v>
      </c>
      <c r="H459" s="274">
        <v>16471</v>
      </c>
      <c r="I459" s="274">
        <v>0</v>
      </c>
      <c r="J459" s="274" t="s">
        <v>2074</v>
      </c>
      <c r="K459" s="275">
        <v>0</v>
      </c>
      <c r="L459" s="274">
        <v>8268</v>
      </c>
      <c r="M459" s="274" t="s">
        <v>1433</v>
      </c>
      <c r="N459" s="275">
        <v>0</v>
      </c>
      <c r="R459" s="274" t="s">
        <v>2664</v>
      </c>
      <c r="T459" s="274" t="s">
        <v>2665</v>
      </c>
      <c r="U459" s="274" t="s">
        <v>1967</v>
      </c>
      <c r="Z459" s="274" t="s">
        <v>2666</v>
      </c>
      <c r="AA459" s="274" t="s">
        <v>2666</v>
      </c>
      <c r="AB459" s="274" t="s">
        <v>2666</v>
      </c>
      <c r="AE459" s="279">
        <v>37846</v>
      </c>
      <c r="AF459" s="275">
        <v>140</v>
      </c>
      <c r="AG459" s="275">
        <v>0</v>
      </c>
      <c r="AI459" s="274" t="s">
        <v>2776</v>
      </c>
      <c r="AJ459" s="274" t="s">
        <v>2750</v>
      </c>
      <c r="AK459" s="274" t="s">
        <v>2751</v>
      </c>
      <c r="AL459" s="274">
        <v>0</v>
      </c>
      <c r="AM459" s="275">
        <v>0</v>
      </c>
      <c r="AP459" s="274" t="s">
        <v>1968</v>
      </c>
      <c r="AQ459" s="275">
        <v>0</v>
      </c>
      <c r="AR459" s="275">
        <v>0</v>
      </c>
      <c r="AS459" s="274" t="s">
        <v>1968</v>
      </c>
      <c r="AW459" s="277">
        <v>0</v>
      </c>
      <c r="AZ459" s="274" t="s">
        <v>2668</v>
      </c>
      <c r="BA459" s="274" t="s">
        <v>2669</v>
      </c>
      <c r="BD459" s="274" t="s">
        <v>2781</v>
      </c>
      <c r="BE459" s="274" t="s">
        <v>2904</v>
      </c>
      <c r="BF459" s="274" t="s">
        <v>2672</v>
      </c>
      <c r="BG459" s="274" t="s">
        <v>2673</v>
      </c>
      <c r="BH459" s="274" t="s">
        <v>1968</v>
      </c>
      <c r="BL459" s="277">
        <v>0</v>
      </c>
      <c r="BQ459" s="274" t="s">
        <v>2666</v>
      </c>
      <c r="BR459" s="274" t="s">
        <v>2666</v>
      </c>
      <c r="BW459" s="274">
        <v>6631</v>
      </c>
      <c r="BX459" s="274" t="s">
        <v>2906</v>
      </c>
      <c r="BY459" s="274" t="s">
        <v>1968</v>
      </c>
      <c r="CA459" s="274">
        <v>0</v>
      </c>
      <c r="CC459" s="274" t="s">
        <v>1968</v>
      </c>
      <c r="CE459" s="274" t="s">
        <v>1968</v>
      </c>
      <c r="CF459" s="274" t="s">
        <v>2749</v>
      </c>
      <c r="CG459" s="274" t="s">
        <v>1968</v>
      </c>
      <c r="CI459" s="274" t="s">
        <v>1968</v>
      </c>
      <c r="CN459" s="274">
        <v>1</v>
      </c>
      <c r="CO459" s="274" t="s">
        <v>1968</v>
      </c>
      <c r="CP459" s="274" t="s">
        <v>2901</v>
      </c>
      <c r="CT459" s="275">
        <v>0</v>
      </c>
      <c r="CU459" s="274" t="s">
        <v>1968</v>
      </c>
      <c r="CV459" s="275">
        <v>0</v>
      </c>
      <c r="CY459" s="274" t="s">
        <v>2662</v>
      </c>
      <c r="CZ459" s="274">
        <v>655595</v>
      </c>
      <c r="DA459" s="274">
        <v>6187545</v>
      </c>
      <c r="DB459" s="274" t="s">
        <v>2666</v>
      </c>
      <c r="DC459" s="275">
        <v>40</v>
      </c>
      <c r="DG459" s="274">
        <v>0</v>
      </c>
      <c r="DH459" s="274" t="s">
        <v>3783</v>
      </c>
      <c r="DI459" s="274">
        <v>0</v>
      </c>
      <c r="DJ459" s="274" t="s">
        <v>2664</v>
      </c>
      <c r="DK459" s="279">
        <v>37846</v>
      </c>
      <c r="DL459" s="279">
        <v>40548</v>
      </c>
      <c r="DN459" s="274" t="s">
        <v>2029</v>
      </c>
      <c r="DO459" s="274" t="s">
        <v>2689</v>
      </c>
      <c r="DR459" s="278">
        <v>0</v>
      </c>
    </row>
    <row r="460" spans="1:122" x14ac:dyDescent="0.25">
      <c r="A460" s="283">
        <v>39079</v>
      </c>
      <c r="B460" s="274">
        <v>12390</v>
      </c>
      <c r="C460" s="274" t="s">
        <v>1395</v>
      </c>
      <c r="D460" s="279">
        <v>28491</v>
      </c>
      <c r="E460" s="274" t="s">
        <v>2662</v>
      </c>
      <c r="F460" s="274" t="s">
        <v>2663</v>
      </c>
      <c r="G460" s="274">
        <v>50670</v>
      </c>
      <c r="H460" s="274">
        <v>39079</v>
      </c>
      <c r="I460" s="274">
        <v>0</v>
      </c>
      <c r="J460" s="274" t="s">
        <v>2074</v>
      </c>
      <c r="K460" s="275">
        <v>0</v>
      </c>
      <c r="L460" s="274">
        <v>8227</v>
      </c>
      <c r="M460" s="274" t="s">
        <v>3784</v>
      </c>
      <c r="N460" s="275">
        <v>0</v>
      </c>
      <c r="R460" s="274" t="s">
        <v>2664</v>
      </c>
      <c r="T460" s="274" t="s">
        <v>2664</v>
      </c>
      <c r="U460" s="274" t="s">
        <v>2715</v>
      </c>
      <c r="Z460" s="274" t="s">
        <v>2666</v>
      </c>
      <c r="AA460" s="274" t="s">
        <v>2666</v>
      </c>
      <c r="AB460" s="274" t="s">
        <v>2666</v>
      </c>
      <c r="AE460" s="279">
        <v>37846</v>
      </c>
      <c r="AF460" s="275">
        <v>175</v>
      </c>
      <c r="AG460" s="275">
        <v>0</v>
      </c>
      <c r="AI460" s="274" t="s">
        <v>2716</v>
      </c>
      <c r="AJ460" s="274" t="s">
        <v>2717</v>
      </c>
      <c r="AK460" s="274" t="s">
        <v>2718</v>
      </c>
      <c r="AL460" s="274">
        <v>0</v>
      </c>
      <c r="AM460" s="275">
        <v>0</v>
      </c>
      <c r="AO460" s="274" t="s">
        <v>3785</v>
      </c>
      <c r="AQ460" s="275">
        <v>0</v>
      </c>
      <c r="AR460" s="275">
        <v>0</v>
      </c>
      <c r="AW460" s="277">
        <v>0</v>
      </c>
      <c r="AZ460" s="274" t="s">
        <v>2668</v>
      </c>
      <c r="BA460" s="274" t="s">
        <v>2669</v>
      </c>
      <c r="BD460" s="274" t="s">
        <v>2728</v>
      </c>
      <c r="BE460" s="274" t="s">
        <v>2701</v>
      </c>
      <c r="BF460" s="274" t="s">
        <v>2763</v>
      </c>
      <c r="BG460" s="274" t="s">
        <v>2673</v>
      </c>
      <c r="BL460" s="277">
        <v>0</v>
      </c>
      <c r="BQ460" s="274" t="s">
        <v>2666</v>
      </c>
      <c r="BR460" s="274" t="s">
        <v>2666</v>
      </c>
      <c r="BW460" s="274">
        <v>26736</v>
      </c>
      <c r="BX460" s="274" t="s">
        <v>3786</v>
      </c>
      <c r="CA460" s="274">
        <v>0</v>
      </c>
      <c r="CN460" s="274">
        <v>1</v>
      </c>
      <c r="CP460" s="274" t="s">
        <v>3044</v>
      </c>
      <c r="CT460" s="275">
        <v>0</v>
      </c>
      <c r="CV460" s="275">
        <v>0</v>
      </c>
      <c r="CW460" s="274" t="s">
        <v>2664</v>
      </c>
      <c r="CY460" s="274" t="s">
        <v>2662</v>
      </c>
      <c r="CZ460" s="274">
        <v>629277</v>
      </c>
      <c r="DA460" s="274">
        <v>6189780</v>
      </c>
      <c r="DC460" s="275">
        <v>0</v>
      </c>
      <c r="DG460" s="274">
        <v>0</v>
      </c>
      <c r="DI460" s="274">
        <v>0</v>
      </c>
      <c r="DJ460" s="274" t="s">
        <v>2677</v>
      </c>
      <c r="DK460" s="279">
        <v>37846</v>
      </c>
      <c r="DL460" s="279">
        <v>39577</v>
      </c>
      <c r="DN460" s="274" t="s">
        <v>2029</v>
      </c>
      <c r="DO460" s="274" t="s">
        <v>2678</v>
      </c>
      <c r="DP460" s="274" t="s">
        <v>2679</v>
      </c>
      <c r="DQ460" s="274" t="s">
        <v>2680</v>
      </c>
      <c r="DR460" s="278">
        <v>15</v>
      </c>
    </row>
    <row r="461" spans="1:122" x14ac:dyDescent="0.25">
      <c r="A461" s="283">
        <v>39102</v>
      </c>
      <c r="B461" s="274">
        <v>12400</v>
      </c>
      <c r="C461" s="274" t="s">
        <v>1395</v>
      </c>
      <c r="D461" s="279">
        <v>28491</v>
      </c>
      <c r="E461" s="274" t="s">
        <v>2662</v>
      </c>
      <c r="F461" s="274" t="s">
        <v>2663</v>
      </c>
      <c r="G461" s="274">
        <v>50682</v>
      </c>
      <c r="H461" s="274">
        <v>39102</v>
      </c>
      <c r="I461" s="274">
        <v>0</v>
      </c>
      <c r="J461" s="274" t="s">
        <v>2074</v>
      </c>
      <c r="K461" s="275">
        <v>0</v>
      </c>
      <c r="L461" s="274">
        <v>8235</v>
      </c>
      <c r="M461" s="274" t="s">
        <v>1452</v>
      </c>
      <c r="N461" s="275">
        <v>0</v>
      </c>
      <c r="R461" s="274" t="s">
        <v>2664</v>
      </c>
      <c r="T461" s="274" t="s">
        <v>2664</v>
      </c>
      <c r="U461" s="274" t="s">
        <v>2715</v>
      </c>
      <c r="Z461" s="274" t="s">
        <v>2666</v>
      </c>
      <c r="AA461" s="274" t="s">
        <v>2666</v>
      </c>
      <c r="AB461" s="274" t="s">
        <v>2666</v>
      </c>
      <c r="AE461" s="279">
        <v>37846</v>
      </c>
      <c r="AF461" s="275">
        <v>135</v>
      </c>
      <c r="AG461" s="275">
        <v>0</v>
      </c>
      <c r="AI461" s="274" t="s">
        <v>2716</v>
      </c>
      <c r="AJ461" s="274" t="s">
        <v>2717</v>
      </c>
      <c r="AK461" s="274" t="s">
        <v>2718</v>
      </c>
      <c r="AL461" s="274">
        <v>0</v>
      </c>
      <c r="AM461" s="275">
        <v>0</v>
      </c>
      <c r="AO461" s="274" t="s">
        <v>1625</v>
      </c>
      <c r="AQ461" s="275">
        <v>0</v>
      </c>
      <c r="AR461" s="275">
        <v>0</v>
      </c>
      <c r="AW461" s="277">
        <v>0</v>
      </c>
      <c r="AZ461" s="274" t="s">
        <v>2668</v>
      </c>
      <c r="BA461" s="274" t="s">
        <v>2669</v>
      </c>
      <c r="BD461" s="274" t="s">
        <v>2728</v>
      </c>
      <c r="BE461" s="274" t="s">
        <v>2807</v>
      </c>
      <c r="BF461" s="274" t="s">
        <v>2763</v>
      </c>
      <c r="BG461" s="274" t="s">
        <v>2673</v>
      </c>
      <c r="BL461" s="277">
        <v>0</v>
      </c>
      <c r="BQ461" s="274" t="s">
        <v>2666</v>
      </c>
      <c r="BR461" s="274" t="s">
        <v>2666</v>
      </c>
      <c r="BW461" s="274">
        <v>5509</v>
      </c>
      <c r="BX461" s="274" t="s">
        <v>3497</v>
      </c>
      <c r="CA461" s="274">
        <v>0</v>
      </c>
      <c r="CN461" s="274">
        <v>4</v>
      </c>
      <c r="CP461" s="274" t="s">
        <v>2836</v>
      </c>
      <c r="CT461" s="275">
        <v>0</v>
      </c>
      <c r="CV461" s="275">
        <v>0</v>
      </c>
      <c r="CW461" s="274" t="s">
        <v>2664</v>
      </c>
      <c r="CY461" s="274" t="s">
        <v>2662</v>
      </c>
      <c r="CZ461" s="274">
        <v>636365</v>
      </c>
      <c r="DA461" s="274">
        <v>6190420</v>
      </c>
      <c r="DC461" s="275">
        <v>0</v>
      </c>
      <c r="DG461" s="274">
        <v>0</v>
      </c>
      <c r="DI461" s="274">
        <v>0</v>
      </c>
      <c r="DJ461" s="274" t="s">
        <v>2677</v>
      </c>
      <c r="DK461" s="279">
        <v>37846</v>
      </c>
      <c r="DL461" s="279">
        <v>39577</v>
      </c>
      <c r="DN461" s="274" t="s">
        <v>2029</v>
      </c>
      <c r="DO461" s="274" t="s">
        <v>2678</v>
      </c>
      <c r="DP461" s="274" t="s">
        <v>2679</v>
      </c>
      <c r="DQ461" s="274" t="s">
        <v>2680</v>
      </c>
      <c r="DR461" s="278">
        <v>25</v>
      </c>
    </row>
    <row r="462" spans="1:122" x14ac:dyDescent="0.25">
      <c r="A462" s="283">
        <v>2268</v>
      </c>
      <c r="B462" s="274">
        <v>12530</v>
      </c>
      <c r="C462" s="274" t="s">
        <v>1393</v>
      </c>
      <c r="D462" s="279">
        <v>15707</v>
      </c>
      <c r="E462" s="274" t="s">
        <v>2662</v>
      </c>
      <c r="F462" s="274" t="s">
        <v>2663</v>
      </c>
      <c r="G462" s="274">
        <v>50649</v>
      </c>
      <c r="H462" s="274">
        <v>2268</v>
      </c>
      <c r="I462" s="274">
        <v>0</v>
      </c>
      <c r="J462" s="274" t="s">
        <v>2074</v>
      </c>
      <c r="K462" s="275">
        <v>0</v>
      </c>
      <c r="L462" s="274">
        <v>8193</v>
      </c>
      <c r="M462" s="274" t="s">
        <v>1430</v>
      </c>
      <c r="N462" s="275">
        <v>0</v>
      </c>
      <c r="P462" s="274" t="s">
        <v>1969</v>
      </c>
      <c r="R462" s="274" t="s">
        <v>2664</v>
      </c>
      <c r="T462" s="274" t="s">
        <v>2757</v>
      </c>
      <c r="U462" s="274" t="s">
        <v>1973</v>
      </c>
      <c r="Z462" s="274" t="s">
        <v>2666</v>
      </c>
      <c r="AA462" s="274" t="s">
        <v>2666</v>
      </c>
      <c r="AB462" s="274" t="s">
        <v>2666</v>
      </c>
      <c r="AE462" s="279">
        <v>37846</v>
      </c>
      <c r="AF462" s="275">
        <v>15</v>
      </c>
      <c r="AG462" s="275">
        <v>0</v>
      </c>
      <c r="AI462" s="274" t="s">
        <v>2716</v>
      </c>
      <c r="AJ462" s="274" t="s">
        <v>2664</v>
      </c>
      <c r="AK462" s="274" t="s">
        <v>8</v>
      </c>
      <c r="AL462" s="274">
        <v>0</v>
      </c>
      <c r="AM462" s="275">
        <v>0</v>
      </c>
      <c r="AP462" s="274" t="s">
        <v>1968</v>
      </c>
      <c r="AQ462" s="275">
        <v>0</v>
      </c>
      <c r="AR462" s="275">
        <v>0</v>
      </c>
      <c r="AS462" s="274" t="s">
        <v>1968</v>
      </c>
      <c r="AW462" s="277">
        <v>0</v>
      </c>
      <c r="AZ462" s="274" t="s">
        <v>2668</v>
      </c>
      <c r="BA462" s="274" t="s">
        <v>2669</v>
      </c>
      <c r="BD462" s="274" t="s">
        <v>2700</v>
      </c>
      <c r="BE462" s="274" t="s">
        <v>3014</v>
      </c>
      <c r="BF462" s="274" t="s">
        <v>2672</v>
      </c>
      <c r="BH462" s="274" t="s">
        <v>1968</v>
      </c>
      <c r="BL462" s="277">
        <v>0</v>
      </c>
      <c r="BQ462" s="274" t="s">
        <v>2666</v>
      </c>
      <c r="BR462" s="274" t="s">
        <v>2773</v>
      </c>
      <c r="BW462" s="274">
        <v>9608</v>
      </c>
      <c r="BX462" s="274" t="s">
        <v>3787</v>
      </c>
      <c r="BY462" s="274" t="s">
        <v>1968</v>
      </c>
      <c r="CA462" s="274">
        <v>0</v>
      </c>
      <c r="CC462" s="274" t="s">
        <v>1968</v>
      </c>
      <c r="CE462" s="274" t="s">
        <v>1968</v>
      </c>
      <c r="CG462" s="274" t="s">
        <v>1968</v>
      </c>
      <c r="CI462" s="274" t="s">
        <v>1968</v>
      </c>
      <c r="CN462" s="274">
        <v>1</v>
      </c>
      <c r="CO462" s="274" t="s">
        <v>1968</v>
      </c>
      <c r="CP462" s="274" t="s">
        <v>3028</v>
      </c>
      <c r="CT462" s="275">
        <v>0</v>
      </c>
      <c r="CU462" s="274" t="s">
        <v>1968</v>
      </c>
      <c r="CV462" s="275">
        <v>0</v>
      </c>
      <c r="CY462" s="274" t="s">
        <v>2662</v>
      </c>
      <c r="CZ462" s="274">
        <v>681121</v>
      </c>
      <c r="DA462" s="274">
        <v>6177923</v>
      </c>
      <c r="DB462" s="274" t="s">
        <v>2666</v>
      </c>
      <c r="DC462" s="275">
        <v>0</v>
      </c>
      <c r="DG462" s="274">
        <v>0</v>
      </c>
      <c r="DH462" s="274" t="s">
        <v>3788</v>
      </c>
      <c r="DI462" s="274">
        <v>0</v>
      </c>
      <c r="DJ462" s="274" t="s">
        <v>2664</v>
      </c>
      <c r="DK462" s="279">
        <v>37846</v>
      </c>
      <c r="DL462" s="279">
        <v>40549</v>
      </c>
      <c r="DN462" s="274" t="s">
        <v>2029</v>
      </c>
      <c r="DO462" s="274" t="s">
        <v>2689</v>
      </c>
      <c r="DR462" s="278">
        <v>0</v>
      </c>
    </row>
    <row r="463" spans="1:122" x14ac:dyDescent="0.25">
      <c r="A463" s="283">
        <v>39088</v>
      </c>
      <c r="B463" s="274">
        <v>12533</v>
      </c>
      <c r="C463" s="274" t="s">
        <v>1395</v>
      </c>
      <c r="D463" s="279">
        <v>28491</v>
      </c>
      <c r="E463" s="274" t="s">
        <v>2662</v>
      </c>
      <c r="F463" s="274" t="s">
        <v>2663</v>
      </c>
      <c r="G463" s="274">
        <v>50655</v>
      </c>
      <c r="H463" s="274">
        <v>39088</v>
      </c>
      <c r="I463" s="274">
        <v>0</v>
      </c>
      <c r="J463" s="274" t="s">
        <v>2074</v>
      </c>
      <c r="K463" s="275">
        <v>0</v>
      </c>
      <c r="L463" s="274">
        <v>8194</v>
      </c>
      <c r="M463" s="274" t="s">
        <v>1610</v>
      </c>
      <c r="N463" s="275">
        <v>65</v>
      </c>
      <c r="R463" s="274" t="s">
        <v>2664</v>
      </c>
      <c r="T463" s="274" t="s">
        <v>2664</v>
      </c>
      <c r="U463" s="274" t="s">
        <v>2715</v>
      </c>
      <c r="Z463" s="274" t="s">
        <v>2666</v>
      </c>
      <c r="AA463" s="274" t="s">
        <v>2666</v>
      </c>
      <c r="AB463" s="274" t="s">
        <v>2666</v>
      </c>
      <c r="AE463" s="279">
        <v>37846</v>
      </c>
      <c r="AF463" s="275">
        <v>200</v>
      </c>
      <c r="AG463" s="275">
        <v>0</v>
      </c>
      <c r="AI463" s="274" t="s">
        <v>2716</v>
      </c>
      <c r="AJ463" s="274" t="s">
        <v>2717</v>
      </c>
      <c r="AK463" s="274" t="s">
        <v>2718</v>
      </c>
      <c r="AL463" s="274">
        <v>0</v>
      </c>
      <c r="AM463" s="275">
        <v>0</v>
      </c>
      <c r="AO463" s="274" t="s">
        <v>1392</v>
      </c>
      <c r="AQ463" s="275">
        <v>0</v>
      </c>
      <c r="AR463" s="275">
        <v>0</v>
      </c>
      <c r="AW463" s="277">
        <v>0</v>
      </c>
      <c r="AZ463" s="274" t="s">
        <v>2668</v>
      </c>
      <c r="BA463" s="274" t="s">
        <v>2669</v>
      </c>
      <c r="BC463" s="274" t="s">
        <v>3789</v>
      </c>
      <c r="BD463" s="274" t="s">
        <v>2700</v>
      </c>
      <c r="BE463" s="274" t="s">
        <v>2904</v>
      </c>
      <c r="BF463" s="274" t="s">
        <v>2720</v>
      </c>
      <c r="BG463" s="274" t="s">
        <v>2694</v>
      </c>
      <c r="BL463" s="277">
        <v>0</v>
      </c>
      <c r="BQ463" s="274" t="s">
        <v>2666</v>
      </c>
      <c r="BR463" s="274" t="s">
        <v>2666</v>
      </c>
      <c r="BW463" s="274">
        <v>23446</v>
      </c>
      <c r="BX463" s="274" t="s">
        <v>3790</v>
      </c>
      <c r="CA463" s="274">
        <v>0</v>
      </c>
      <c r="CN463" s="274">
        <v>2</v>
      </c>
      <c r="CP463" s="274" t="s">
        <v>3028</v>
      </c>
      <c r="CS463" s="274" t="s">
        <v>3031</v>
      </c>
      <c r="CT463" s="275">
        <v>0</v>
      </c>
      <c r="CV463" s="275">
        <v>0</v>
      </c>
      <c r="CW463" s="274" t="s">
        <v>2664</v>
      </c>
      <c r="CY463" s="274" t="s">
        <v>2662</v>
      </c>
      <c r="CZ463" s="274">
        <v>684366</v>
      </c>
      <c r="DA463" s="274">
        <v>6178904</v>
      </c>
      <c r="DC463" s="275">
        <v>0</v>
      </c>
      <c r="DG463" s="274">
        <v>0</v>
      </c>
      <c r="DI463" s="274">
        <v>0</v>
      </c>
      <c r="DJ463" s="274" t="s">
        <v>2677</v>
      </c>
      <c r="DK463" s="279">
        <v>37846</v>
      </c>
      <c r="DL463" s="279">
        <v>39577</v>
      </c>
      <c r="DN463" s="274" t="s">
        <v>2029</v>
      </c>
      <c r="DO463" s="274" t="s">
        <v>2678</v>
      </c>
      <c r="DR463" s="278">
        <v>0</v>
      </c>
    </row>
    <row r="464" spans="1:122" x14ac:dyDescent="0.25">
      <c r="A464" s="283">
        <v>11744</v>
      </c>
      <c r="B464" s="274">
        <v>12544</v>
      </c>
      <c r="C464" s="274" t="s">
        <v>1393</v>
      </c>
      <c r="D464" s="279">
        <v>18264</v>
      </c>
      <c r="E464" s="274" t="s">
        <v>2662</v>
      </c>
      <c r="F464" s="274" t="s">
        <v>2663</v>
      </c>
      <c r="G464" s="274">
        <v>50610</v>
      </c>
      <c r="H464" s="274">
        <v>11744</v>
      </c>
      <c r="I464" s="274">
        <v>0</v>
      </c>
      <c r="J464" s="274" t="s">
        <v>2074</v>
      </c>
      <c r="K464" s="275">
        <v>0</v>
      </c>
      <c r="L464" s="274">
        <v>8154</v>
      </c>
      <c r="M464" s="274" t="s">
        <v>1448</v>
      </c>
      <c r="N464" s="275">
        <v>0</v>
      </c>
      <c r="R464" s="274" t="s">
        <v>2664</v>
      </c>
      <c r="T464" s="274" t="s">
        <v>2757</v>
      </c>
      <c r="U464" s="274" t="s">
        <v>1973</v>
      </c>
      <c r="Z464" s="274" t="s">
        <v>2666</v>
      </c>
      <c r="AA464" s="274" t="s">
        <v>2666</v>
      </c>
      <c r="AB464" s="274" t="s">
        <v>2666</v>
      </c>
      <c r="AE464" s="279">
        <v>37846</v>
      </c>
      <c r="AF464" s="275">
        <v>34</v>
      </c>
      <c r="AG464" s="275">
        <v>0</v>
      </c>
      <c r="AI464" s="274" t="s">
        <v>2716</v>
      </c>
      <c r="AJ464" s="274" t="s">
        <v>2664</v>
      </c>
      <c r="AK464" s="274" t="s">
        <v>8</v>
      </c>
      <c r="AL464" s="274">
        <v>0</v>
      </c>
      <c r="AM464" s="275">
        <v>0</v>
      </c>
      <c r="AO464" s="274" t="s">
        <v>1392</v>
      </c>
      <c r="AQ464" s="275">
        <v>0</v>
      </c>
      <c r="AR464" s="275">
        <v>0</v>
      </c>
      <c r="AW464" s="277">
        <v>0</v>
      </c>
      <c r="AZ464" s="274" t="s">
        <v>2668</v>
      </c>
      <c r="BA464" s="274" t="s">
        <v>2669</v>
      </c>
      <c r="BD464" s="274" t="s">
        <v>2692</v>
      </c>
      <c r="BE464" s="274" t="s">
        <v>2729</v>
      </c>
      <c r="BF464" s="274" t="s">
        <v>2672</v>
      </c>
      <c r="BG464" s="274" t="s">
        <v>2673</v>
      </c>
      <c r="BL464" s="277">
        <v>0</v>
      </c>
      <c r="BQ464" s="274" t="s">
        <v>2666</v>
      </c>
      <c r="BR464" s="274" t="s">
        <v>2666</v>
      </c>
      <c r="BW464" s="274">
        <v>53010</v>
      </c>
      <c r="BX464" s="274" t="s">
        <v>3791</v>
      </c>
      <c r="CA464" s="274">
        <v>0</v>
      </c>
      <c r="CF464" s="274" t="s">
        <v>2722</v>
      </c>
      <c r="CN464" s="274">
        <v>1</v>
      </c>
      <c r="CT464" s="275">
        <v>0</v>
      </c>
      <c r="CV464" s="275">
        <v>0</v>
      </c>
      <c r="CW464" s="274" t="s">
        <v>2664</v>
      </c>
      <c r="CY464" s="274" t="s">
        <v>2662</v>
      </c>
      <c r="CZ464" s="274">
        <v>638566</v>
      </c>
      <c r="DA464" s="274">
        <v>6183962</v>
      </c>
      <c r="DC464" s="275">
        <v>0</v>
      </c>
      <c r="DG464" s="274">
        <v>0</v>
      </c>
      <c r="DI464" s="274">
        <v>0</v>
      </c>
      <c r="DJ464" s="274" t="s">
        <v>2664</v>
      </c>
      <c r="DK464" s="279">
        <v>37846</v>
      </c>
      <c r="DL464" s="279">
        <v>39577</v>
      </c>
      <c r="DN464" s="274" t="s">
        <v>2029</v>
      </c>
      <c r="DO464" s="274" t="s">
        <v>2678</v>
      </c>
      <c r="DR464" s="278">
        <v>0</v>
      </c>
    </row>
    <row r="465" spans="1:122" x14ac:dyDescent="0.25">
      <c r="A465" s="283">
        <v>2557</v>
      </c>
      <c r="B465" s="274">
        <v>12549</v>
      </c>
      <c r="C465" s="274" t="s">
        <v>1395</v>
      </c>
      <c r="D465" s="279">
        <v>16438</v>
      </c>
      <c r="E465" s="274" t="s">
        <v>2662</v>
      </c>
      <c r="F465" s="274" t="s">
        <v>2663</v>
      </c>
      <c r="G465" s="274">
        <v>50619</v>
      </c>
      <c r="H465" s="274">
        <v>2557</v>
      </c>
      <c r="I465" s="274">
        <v>0</v>
      </c>
      <c r="J465" s="274" t="s">
        <v>2074</v>
      </c>
      <c r="K465" s="275">
        <v>0</v>
      </c>
      <c r="L465" s="274">
        <v>8159</v>
      </c>
      <c r="M465" s="274" t="s">
        <v>1420</v>
      </c>
      <c r="N465" s="275">
        <v>0</v>
      </c>
      <c r="R465" s="274" t="s">
        <v>2664</v>
      </c>
      <c r="T465" s="274" t="s">
        <v>2757</v>
      </c>
      <c r="U465" s="274" t="s">
        <v>1973</v>
      </c>
      <c r="Z465" s="274" t="s">
        <v>2666</v>
      </c>
      <c r="AA465" s="274" t="s">
        <v>2666</v>
      </c>
      <c r="AB465" s="274" t="s">
        <v>2666</v>
      </c>
      <c r="AE465" s="279">
        <v>37846</v>
      </c>
      <c r="AF465" s="275">
        <v>24</v>
      </c>
      <c r="AG465" s="275">
        <v>0</v>
      </c>
      <c r="AI465" s="274" t="s">
        <v>2716</v>
      </c>
      <c r="AJ465" s="274" t="s">
        <v>2664</v>
      </c>
      <c r="AK465" s="274" t="s">
        <v>8</v>
      </c>
      <c r="AL465" s="274">
        <v>0</v>
      </c>
      <c r="AM465" s="275">
        <v>0</v>
      </c>
      <c r="AQ465" s="275">
        <v>0</v>
      </c>
      <c r="AR465" s="275">
        <v>0</v>
      </c>
      <c r="AW465" s="277">
        <v>0</v>
      </c>
      <c r="AZ465" s="274" t="s">
        <v>2668</v>
      </c>
      <c r="BA465" s="274" t="s">
        <v>2669</v>
      </c>
      <c r="BD465" s="274" t="s">
        <v>2692</v>
      </c>
      <c r="BE465" s="274" t="s">
        <v>3014</v>
      </c>
      <c r="BF465" s="274" t="s">
        <v>2672</v>
      </c>
      <c r="BG465" s="274" t="s">
        <v>2694</v>
      </c>
      <c r="BL465" s="277">
        <v>0</v>
      </c>
      <c r="BQ465" s="274" t="s">
        <v>2666</v>
      </c>
      <c r="BR465" s="274" t="s">
        <v>2666</v>
      </c>
      <c r="BW465" s="274">
        <v>2140</v>
      </c>
      <c r="BX465" s="274" t="s">
        <v>3792</v>
      </c>
      <c r="CA465" s="274">
        <v>0</v>
      </c>
      <c r="CF465" s="274" t="s">
        <v>2739</v>
      </c>
      <c r="CN465" s="274">
        <v>1</v>
      </c>
      <c r="CT465" s="275">
        <v>0</v>
      </c>
      <c r="CV465" s="275">
        <v>0</v>
      </c>
      <c r="CW465" s="274" t="s">
        <v>2664</v>
      </c>
      <c r="CY465" s="274" t="s">
        <v>2662</v>
      </c>
      <c r="CZ465" s="274">
        <v>643090</v>
      </c>
      <c r="DA465" s="274">
        <v>6185807</v>
      </c>
      <c r="DC465" s="275">
        <v>19</v>
      </c>
      <c r="DG465" s="274">
        <v>0</v>
      </c>
      <c r="DI465" s="274">
        <v>0</v>
      </c>
      <c r="DJ465" s="274" t="s">
        <v>2677</v>
      </c>
      <c r="DK465" s="279">
        <v>37846</v>
      </c>
      <c r="DL465" s="279">
        <v>39577</v>
      </c>
      <c r="DN465" s="274" t="s">
        <v>2029</v>
      </c>
      <c r="DO465" s="274" t="s">
        <v>2678</v>
      </c>
      <c r="DR465" s="278">
        <v>0</v>
      </c>
    </row>
    <row r="466" spans="1:122" x14ac:dyDescent="0.25">
      <c r="A466" s="283">
        <v>79825</v>
      </c>
      <c r="B466" s="274">
        <v>46696</v>
      </c>
      <c r="C466" s="274" t="s">
        <v>1393</v>
      </c>
      <c r="D466" s="279">
        <v>33455</v>
      </c>
      <c r="E466" s="274" t="s">
        <v>2923</v>
      </c>
      <c r="F466" s="274" t="s">
        <v>2663</v>
      </c>
      <c r="G466" s="274">
        <v>79174</v>
      </c>
      <c r="H466" s="274">
        <v>79825</v>
      </c>
      <c r="I466" s="274">
        <v>0</v>
      </c>
      <c r="K466" s="275">
        <v>0</v>
      </c>
      <c r="L466" s="274">
        <v>8280</v>
      </c>
      <c r="M466" s="274" t="s">
        <v>1467</v>
      </c>
      <c r="N466" s="275">
        <v>0</v>
      </c>
      <c r="R466" s="274" t="s">
        <v>2664</v>
      </c>
      <c r="T466" s="274" t="s">
        <v>2664</v>
      </c>
      <c r="U466" s="274" t="s">
        <v>2715</v>
      </c>
      <c r="Z466" s="274" t="s">
        <v>2666</v>
      </c>
      <c r="AA466" s="274" t="s">
        <v>2666</v>
      </c>
      <c r="AB466" s="274" t="s">
        <v>2666</v>
      </c>
      <c r="AE466" s="279">
        <v>37846</v>
      </c>
      <c r="AF466" s="275">
        <v>243</v>
      </c>
      <c r="AG466" s="275">
        <v>0</v>
      </c>
      <c r="AJ466" s="274" t="s">
        <v>2812</v>
      </c>
      <c r="AK466" s="274" t="s">
        <v>2813</v>
      </c>
      <c r="AL466" s="274">
        <v>0</v>
      </c>
      <c r="AM466" s="275">
        <v>0</v>
      </c>
      <c r="AP466" s="274" t="s">
        <v>1968</v>
      </c>
      <c r="AQ466" s="275">
        <v>0</v>
      </c>
      <c r="AR466" s="275">
        <v>0</v>
      </c>
      <c r="AS466" s="274" t="s">
        <v>1968</v>
      </c>
      <c r="AW466" s="277">
        <v>0</v>
      </c>
      <c r="AZ466" s="274" t="s">
        <v>2668</v>
      </c>
      <c r="BA466" s="274" t="s">
        <v>2669</v>
      </c>
      <c r="BD466" s="274" t="s">
        <v>2670</v>
      </c>
      <c r="BE466" s="274" t="s">
        <v>2728</v>
      </c>
      <c r="BF466" s="274" t="s">
        <v>2763</v>
      </c>
      <c r="BG466" s="274" t="s">
        <v>2666</v>
      </c>
      <c r="BH466" s="274" t="s">
        <v>1968</v>
      </c>
      <c r="BL466" s="277">
        <v>0</v>
      </c>
      <c r="BM466" s="274" t="s">
        <v>2792</v>
      </c>
      <c r="BQ466" s="274" t="s">
        <v>2666</v>
      </c>
      <c r="BR466" s="274" t="s">
        <v>2666</v>
      </c>
      <c r="BW466" s="274">
        <v>13432</v>
      </c>
      <c r="BX466" s="274" t="s">
        <v>3793</v>
      </c>
      <c r="BY466" s="274" t="s">
        <v>1968</v>
      </c>
      <c r="CA466" s="274">
        <v>0</v>
      </c>
      <c r="CC466" s="274" t="s">
        <v>1968</v>
      </c>
      <c r="CE466" s="274" t="s">
        <v>1968</v>
      </c>
      <c r="CG466" s="274" t="s">
        <v>1968</v>
      </c>
      <c r="CI466" s="274" t="s">
        <v>1968</v>
      </c>
      <c r="CK466" s="274" t="s">
        <v>2666</v>
      </c>
      <c r="CN466" s="274">
        <v>4</v>
      </c>
      <c r="CO466" s="274" t="s">
        <v>1968</v>
      </c>
      <c r="CP466" s="274" t="s">
        <v>3062</v>
      </c>
      <c r="CS466" s="274" t="s">
        <v>3794</v>
      </c>
      <c r="CT466" s="275">
        <v>0</v>
      </c>
      <c r="CU466" s="274" t="s">
        <v>1968</v>
      </c>
      <c r="CV466" s="275">
        <v>0</v>
      </c>
      <c r="CY466" s="274" t="s">
        <v>2923</v>
      </c>
      <c r="CZ466" s="274">
        <v>657392</v>
      </c>
      <c r="DA466" s="274">
        <v>6193952</v>
      </c>
      <c r="DB466" s="274" t="s">
        <v>2666</v>
      </c>
      <c r="DC466" s="275">
        <v>0</v>
      </c>
      <c r="DG466" s="274">
        <v>0</v>
      </c>
      <c r="DH466" s="274" t="s">
        <v>3795</v>
      </c>
      <c r="DI466" s="274">
        <v>0</v>
      </c>
      <c r="DJ466" s="274" t="s">
        <v>2664</v>
      </c>
      <c r="DK466" s="279">
        <v>37846</v>
      </c>
      <c r="DL466" s="279">
        <v>40615</v>
      </c>
      <c r="DN466" s="274" t="s">
        <v>2029</v>
      </c>
      <c r="DO466" s="274" t="s">
        <v>2689</v>
      </c>
      <c r="DP466" s="274" t="s">
        <v>2679</v>
      </c>
      <c r="DQ466" s="274" t="s">
        <v>2680</v>
      </c>
      <c r="DR466" s="278">
        <v>4</v>
      </c>
    </row>
    <row r="467" spans="1:122" x14ac:dyDescent="0.25">
      <c r="A467" s="283">
        <v>80249</v>
      </c>
      <c r="B467" s="274">
        <v>47321</v>
      </c>
      <c r="C467" s="274" t="s">
        <v>1409</v>
      </c>
      <c r="D467" s="279">
        <v>25180</v>
      </c>
      <c r="E467" s="274" t="s">
        <v>2662</v>
      </c>
      <c r="F467" s="274" t="s">
        <v>2663</v>
      </c>
      <c r="G467" s="274">
        <v>79598</v>
      </c>
      <c r="H467" s="274">
        <v>80249</v>
      </c>
      <c r="I467" s="274">
        <v>0</v>
      </c>
      <c r="K467" s="275">
        <v>0</v>
      </c>
      <c r="L467" s="274">
        <v>8328</v>
      </c>
      <c r="M467" s="274" t="s">
        <v>3796</v>
      </c>
      <c r="N467" s="275">
        <v>0</v>
      </c>
      <c r="R467" s="274" t="s">
        <v>2664</v>
      </c>
      <c r="T467" s="274" t="s">
        <v>2665</v>
      </c>
      <c r="U467" s="274" t="s">
        <v>1967</v>
      </c>
      <c r="Z467" s="274" t="s">
        <v>2666</v>
      </c>
      <c r="AA467" s="274" t="s">
        <v>2666</v>
      </c>
      <c r="AB467" s="274" t="s">
        <v>2666</v>
      </c>
      <c r="AE467" s="279">
        <v>37846</v>
      </c>
      <c r="AF467" s="275">
        <v>0</v>
      </c>
      <c r="AG467" s="275">
        <v>0</v>
      </c>
      <c r="AJ467" s="274" t="s">
        <v>2664</v>
      </c>
      <c r="AK467" s="274" t="s">
        <v>8</v>
      </c>
      <c r="AL467" s="274">
        <v>0</v>
      </c>
      <c r="AM467" s="275">
        <v>2325</v>
      </c>
      <c r="AO467" s="274" t="s">
        <v>3374</v>
      </c>
      <c r="AQ467" s="275">
        <v>0</v>
      </c>
      <c r="AR467" s="275">
        <v>0</v>
      </c>
      <c r="AW467" s="277">
        <v>0</v>
      </c>
      <c r="AX467" s="274" t="s">
        <v>2843</v>
      </c>
      <c r="AZ467" s="274" t="s">
        <v>2668</v>
      </c>
      <c r="BA467" s="274" t="s">
        <v>2669</v>
      </c>
      <c r="BD467" s="274" t="s">
        <v>2670</v>
      </c>
      <c r="BE467" s="274" t="s">
        <v>2834</v>
      </c>
      <c r="BF467" s="274" t="s">
        <v>2774</v>
      </c>
      <c r="BG467" s="274" t="s">
        <v>2666</v>
      </c>
      <c r="BJ467" s="274" t="s">
        <v>2704</v>
      </c>
      <c r="BK467" s="274" t="s">
        <v>2704</v>
      </c>
      <c r="BL467" s="277">
        <v>0</v>
      </c>
      <c r="BQ467" s="274" t="s">
        <v>2666</v>
      </c>
      <c r="BR467" s="274" t="s">
        <v>2666</v>
      </c>
      <c r="BW467" s="274">
        <v>58316</v>
      </c>
      <c r="BX467" s="274" t="s">
        <v>3797</v>
      </c>
      <c r="BY467" s="274" t="s">
        <v>1968</v>
      </c>
      <c r="CA467" s="274">
        <v>0</v>
      </c>
      <c r="CI467" s="274" t="s">
        <v>1968</v>
      </c>
      <c r="CK467" s="274" t="s">
        <v>2666</v>
      </c>
      <c r="CN467" s="274">
        <v>1</v>
      </c>
      <c r="CP467" s="274" t="s">
        <v>3798</v>
      </c>
      <c r="CT467" s="275">
        <v>0</v>
      </c>
      <c r="CV467" s="275">
        <v>0</v>
      </c>
      <c r="CW467" s="274" t="s">
        <v>2664</v>
      </c>
      <c r="CY467" s="274" t="s">
        <v>2662</v>
      </c>
      <c r="CZ467" s="274">
        <v>664131</v>
      </c>
      <c r="DA467" s="274">
        <v>6198972</v>
      </c>
      <c r="DC467" s="275">
        <v>0</v>
      </c>
      <c r="DG467" s="274">
        <v>0</v>
      </c>
      <c r="DI467" s="274">
        <v>0</v>
      </c>
      <c r="DJ467" s="274" t="s">
        <v>2762</v>
      </c>
      <c r="DK467" s="279">
        <v>37846</v>
      </c>
      <c r="DL467" s="279">
        <v>39577</v>
      </c>
      <c r="DN467" s="274" t="s">
        <v>2029</v>
      </c>
      <c r="DO467" s="274" t="s">
        <v>2678</v>
      </c>
      <c r="DR467" s="278">
        <v>0</v>
      </c>
    </row>
    <row r="468" spans="1:122" x14ac:dyDescent="0.25">
      <c r="A468" s="283">
        <v>75481</v>
      </c>
      <c r="B468" s="274">
        <v>48420</v>
      </c>
      <c r="C468" s="274" t="s">
        <v>1395</v>
      </c>
      <c r="D468" s="279">
        <v>32750</v>
      </c>
      <c r="E468" s="274" t="s">
        <v>3003</v>
      </c>
      <c r="F468" s="274" t="s">
        <v>2663</v>
      </c>
      <c r="G468" s="274">
        <v>75329</v>
      </c>
      <c r="H468" s="274">
        <v>75481</v>
      </c>
      <c r="I468" s="274">
        <v>0</v>
      </c>
      <c r="K468" s="275">
        <v>0</v>
      </c>
      <c r="L468" s="274">
        <v>8240</v>
      </c>
      <c r="M468" s="274" t="s">
        <v>1485</v>
      </c>
      <c r="N468" s="275">
        <v>65</v>
      </c>
      <c r="R468" s="274" t="s">
        <v>2664</v>
      </c>
      <c r="T468" s="274" t="s">
        <v>2665</v>
      </c>
      <c r="U468" s="274" t="s">
        <v>1967</v>
      </c>
      <c r="Z468" s="274" t="s">
        <v>2666</v>
      </c>
      <c r="AA468" s="274" t="s">
        <v>2666</v>
      </c>
      <c r="AB468" s="274" t="s">
        <v>2666</v>
      </c>
      <c r="AE468" s="279">
        <v>37846</v>
      </c>
      <c r="AF468" s="275">
        <v>153</v>
      </c>
      <c r="AG468" s="275">
        <v>0</v>
      </c>
      <c r="AI468" s="274" t="s">
        <v>2724</v>
      </c>
      <c r="AJ468" s="274" t="s">
        <v>2812</v>
      </c>
      <c r="AK468" s="274" t="s">
        <v>2813</v>
      </c>
      <c r="AL468" s="274">
        <v>0</v>
      </c>
      <c r="AM468" s="275">
        <v>0</v>
      </c>
      <c r="AO468" s="274" t="s">
        <v>1705</v>
      </c>
      <c r="AQ468" s="275">
        <v>0</v>
      </c>
      <c r="AR468" s="275">
        <v>0</v>
      </c>
      <c r="AW468" s="277">
        <v>0</v>
      </c>
      <c r="AZ468" s="274" t="s">
        <v>2668</v>
      </c>
      <c r="BA468" s="274" t="s">
        <v>2669</v>
      </c>
      <c r="BD468" s="274" t="s">
        <v>2728</v>
      </c>
      <c r="BE468" s="274" t="s">
        <v>2685</v>
      </c>
      <c r="BF468" s="274" t="s">
        <v>2763</v>
      </c>
      <c r="BG468" s="274" t="s">
        <v>2703</v>
      </c>
      <c r="BJ468" s="274" t="s">
        <v>2704</v>
      </c>
      <c r="BK468" s="274" t="s">
        <v>2704</v>
      </c>
      <c r="BL468" s="277">
        <v>0</v>
      </c>
      <c r="BN468" s="274" t="s">
        <v>3200</v>
      </c>
      <c r="BQ468" s="274" t="s">
        <v>2666</v>
      </c>
      <c r="BR468" s="274" t="s">
        <v>2666</v>
      </c>
      <c r="BW468" s="274">
        <v>46819</v>
      </c>
      <c r="BX468" s="274" t="s">
        <v>3380</v>
      </c>
      <c r="BY468" s="274" t="s">
        <v>1968</v>
      </c>
      <c r="CA468" s="274">
        <v>0</v>
      </c>
      <c r="CF468" s="274" t="s">
        <v>2706</v>
      </c>
      <c r="CI468" s="274" t="s">
        <v>1968</v>
      </c>
      <c r="CK468" s="274" t="s">
        <v>2666</v>
      </c>
      <c r="CN468" s="274">
        <v>3</v>
      </c>
      <c r="CP468" s="274" t="s">
        <v>2836</v>
      </c>
      <c r="CS468" s="274" t="s">
        <v>3044</v>
      </c>
      <c r="CT468" s="275">
        <v>0</v>
      </c>
      <c r="CV468" s="275">
        <v>0</v>
      </c>
      <c r="CW468" s="274" t="s">
        <v>2664</v>
      </c>
      <c r="CY468" s="274" t="s">
        <v>3003</v>
      </c>
      <c r="CZ468" s="274">
        <v>633601</v>
      </c>
      <c r="DA468" s="274">
        <v>6192858</v>
      </c>
      <c r="DC468" s="275">
        <v>31</v>
      </c>
      <c r="DG468" s="274">
        <v>0</v>
      </c>
      <c r="DI468" s="274">
        <v>0</v>
      </c>
      <c r="DJ468" s="274" t="s">
        <v>2677</v>
      </c>
      <c r="DK468" s="279">
        <v>37846</v>
      </c>
      <c r="DL468" s="279">
        <v>39577</v>
      </c>
      <c r="DN468" s="274" t="s">
        <v>2029</v>
      </c>
      <c r="DO468" s="274" t="s">
        <v>2678</v>
      </c>
      <c r="DR468" s="278">
        <v>0</v>
      </c>
    </row>
    <row r="469" spans="1:122" x14ac:dyDescent="0.25">
      <c r="A469" s="283">
        <v>66992</v>
      </c>
      <c r="B469" s="274">
        <v>57974</v>
      </c>
      <c r="C469" s="274" t="s">
        <v>1395</v>
      </c>
      <c r="D469" s="279">
        <v>34298</v>
      </c>
      <c r="E469" s="274" t="s">
        <v>2709</v>
      </c>
      <c r="F469" s="274" t="s">
        <v>2663</v>
      </c>
      <c r="G469" s="274">
        <v>67641</v>
      </c>
      <c r="H469" s="274">
        <v>66992</v>
      </c>
      <c r="I469" s="274">
        <v>0</v>
      </c>
      <c r="K469" s="275">
        <v>0</v>
      </c>
      <c r="L469" s="274">
        <v>8220</v>
      </c>
      <c r="M469" s="274" t="s">
        <v>1484</v>
      </c>
      <c r="N469" s="275">
        <v>0</v>
      </c>
      <c r="P469" s="274" t="s">
        <v>1968</v>
      </c>
      <c r="R469" s="274" t="s">
        <v>2664</v>
      </c>
      <c r="T469" s="274" t="s">
        <v>2665</v>
      </c>
      <c r="U469" s="274" t="s">
        <v>1967</v>
      </c>
      <c r="Z469" s="274" t="s">
        <v>2666</v>
      </c>
      <c r="AA469" s="274" t="s">
        <v>2666</v>
      </c>
      <c r="AB469" s="274" t="s">
        <v>2666</v>
      </c>
      <c r="AE469" s="279">
        <v>37846</v>
      </c>
      <c r="AF469" s="275">
        <v>160</v>
      </c>
      <c r="AG469" s="275">
        <v>0</v>
      </c>
      <c r="AI469" s="274" t="s">
        <v>2667</v>
      </c>
      <c r="AJ469" s="274" t="s">
        <v>2690</v>
      </c>
      <c r="AK469" s="274" t="s">
        <v>2691</v>
      </c>
      <c r="AL469" s="274">
        <v>0</v>
      </c>
      <c r="AM469" s="275">
        <v>0</v>
      </c>
      <c r="AO469" s="274" t="s">
        <v>1701</v>
      </c>
      <c r="AP469" s="274" t="s">
        <v>1968</v>
      </c>
      <c r="AQ469" s="275">
        <v>0</v>
      </c>
      <c r="AR469" s="275">
        <v>0</v>
      </c>
      <c r="AS469" s="274" t="s">
        <v>1968</v>
      </c>
      <c r="AW469" s="277">
        <v>0</v>
      </c>
      <c r="BC469" s="274" t="s">
        <v>3799</v>
      </c>
      <c r="BD469" s="274" t="s">
        <v>2725</v>
      </c>
      <c r="BE469" s="274" t="s">
        <v>2834</v>
      </c>
      <c r="BF469" s="274" t="s">
        <v>3135</v>
      </c>
      <c r="BG469" s="274" t="s">
        <v>2666</v>
      </c>
      <c r="BH469" s="274" t="s">
        <v>1968</v>
      </c>
      <c r="BL469" s="277">
        <v>0</v>
      </c>
      <c r="BQ469" s="274" t="s">
        <v>2666</v>
      </c>
      <c r="BR469" s="274" t="s">
        <v>2666</v>
      </c>
      <c r="BW469" s="274">
        <v>38092</v>
      </c>
      <c r="BX469" s="274" t="s">
        <v>3800</v>
      </c>
      <c r="BY469" s="274" t="s">
        <v>1968</v>
      </c>
      <c r="CA469" s="274">
        <v>7620322</v>
      </c>
      <c r="CC469" s="274" t="s">
        <v>1968</v>
      </c>
      <c r="CE469" s="274" t="s">
        <v>1968</v>
      </c>
      <c r="CF469" s="274" t="s">
        <v>2749</v>
      </c>
      <c r="CG469" s="274" t="s">
        <v>1968</v>
      </c>
      <c r="CI469" s="274" t="s">
        <v>1968</v>
      </c>
      <c r="CN469" s="274">
        <v>0</v>
      </c>
      <c r="CO469" s="274" t="s">
        <v>1968</v>
      </c>
      <c r="CS469" s="274" t="s">
        <v>3801</v>
      </c>
      <c r="CT469" s="275">
        <v>0</v>
      </c>
      <c r="CU469" s="274" t="s">
        <v>1968</v>
      </c>
      <c r="CV469" s="275">
        <v>0</v>
      </c>
      <c r="CY469" s="274" t="s">
        <v>2709</v>
      </c>
      <c r="CZ469" s="274">
        <v>626448</v>
      </c>
      <c r="DA469" s="274">
        <v>6188090</v>
      </c>
      <c r="DB469" s="274" t="s">
        <v>2666</v>
      </c>
      <c r="DC469" s="275">
        <v>40</v>
      </c>
      <c r="DG469" s="274">
        <v>0</v>
      </c>
      <c r="DI469" s="274">
        <v>0</v>
      </c>
      <c r="DJ469" s="274" t="s">
        <v>2677</v>
      </c>
      <c r="DK469" s="279">
        <v>37846</v>
      </c>
      <c r="DL469" s="279">
        <v>41439</v>
      </c>
      <c r="DN469" s="274" t="s">
        <v>2029</v>
      </c>
      <c r="DO469" s="274" t="s">
        <v>2689</v>
      </c>
      <c r="DP469" s="274" t="s">
        <v>2679</v>
      </c>
      <c r="DQ469" s="274" t="s">
        <v>2680</v>
      </c>
      <c r="DR469" s="278">
        <v>10</v>
      </c>
    </row>
    <row r="470" spans="1:122" x14ac:dyDescent="0.25">
      <c r="A470" s="283">
        <v>58425</v>
      </c>
      <c r="B470" s="274">
        <v>58648</v>
      </c>
      <c r="C470" s="274" t="s">
        <v>1393</v>
      </c>
      <c r="D470" s="279">
        <v>32405</v>
      </c>
      <c r="E470" s="274" t="s">
        <v>2801</v>
      </c>
      <c r="F470" s="274" t="s">
        <v>2663</v>
      </c>
      <c r="G470" s="274">
        <v>57982</v>
      </c>
      <c r="H470" s="274">
        <v>58425</v>
      </c>
      <c r="I470" s="274">
        <v>0</v>
      </c>
      <c r="J470" s="274" t="s">
        <v>1966</v>
      </c>
      <c r="K470" s="275">
        <v>0</v>
      </c>
      <c r="L470" s="274">
        <v>8225</v>
      </c>
      <c r="M470" s="274" t="s">
        <v>1480</v>
      </c>
      <c r="N470" s="275">
        <v>90</v>
      </c>
      <c r="Q470" s="274" t="s">
        <v>3802</v>
      </c>
      <c r="R470" s="274" t="s">
        <v>2664</v>
      </c>
      <c r="T470" s="274" t="s">
        <v>2664</v>
      </c>
      <c r="U470" s="274" t="s">
        <v>2715</v>
      </c>
      <c r="Z470" s="274" t="s">
        <v>2666</v>
      </c>
      <c r="AA470" s="274" t="s">
        <v>2666</v>
      </c>
      <c r="AB470" s="274" t="s">
        <v>2666</v>
      </c>
      <c r="AE470" s="279">
        <v>37846</v>
      </c>
      <c r="AF470" s="275">
        <v>120</v>
      </c>
      <c r="AG470" s="275">
        <v>0</v>
      </c>
      <c r="AI470" s="274" t="s">
        <v>2716</v>
      </c>
      <c r="AJ470" s="274" t="s">
        <v>2690</v>
      </c>
      <c r="AK470" s="274" t="s">
        <v>2691</v>
      </c>
      <c r="AL470" s="274">
        <v>0</v>
      </c>
      <c r="AM470" s="275">
        <v>2369</v>
      </c>
      <c r="AO470" s="274" t="s">
        <v>3803</v>
      </c>
      <c r="AP470" s="274" t="s">
        <v>1968</v>
      </c>
      <c r="AQ470" s="275">
        <v>0</v>
      </c>
      <c r="AR470" s="275">
        <v>0</v>
      </c>
      <c r="AS470" s="274" t="s">
        <v>1968</v>
      </c>
      <c r="AW470" s="277">
        <v>0</v>
      </c>
      <c r="AZ470" s="274" t="s">
        <v>2668</v>
      </c>
      <c r="BA470" s="274" t="s">
        <v>2669</v>
      </c>
      <c r="BD470" s="274" t="s">
        <v>2725</v>
      </c>
      <c r="BE470" s="274" t="s">
        <v>2782</v>
      </c>
      <c r="BF470" s="274" t="s">
        <v>2763</v>
      </c>
      <c r="BG470" s="274" t="s">
        <v>2673</v>
      </c>
      <c r="BH470" s="274" t="s">
        <v>1968</v>
      </c>
      <c r="BL470" s="277">
        <v>0</v>
      </c>
      <c r="BN470" s="274" t="s">
        <v>2933</v>
      </c>
      <c r="BQ470" s="274" t="s">
        <v>2666</v>
      </c>
      <c r="BR470" s="274" t="s">
        <v>2666</v>
      </c>
      <c r="BW470" s="274">
        <v>49313</v>
      </c>
      <c r="BX470" s="274" t="s">
        <v>3804</v>
      </c>
      <c r="BY470" s="274" t="s">
        <v>1968</v>
      </c>
      <c r="CA470" s="274">
        <v>5889839</v>
      </c>
      <c r="CC470" s="274" t="s">
        <v>1968</v>
      </c>
      <c r="CE470" s="274" t="s">
        <v>1968</v>
      </c>
      <c r="CF470" s="274" t="s">
        <v>2749</v>
      </c>
      <c r="CG470" s="274" t="s">
        <v>1968</v>
      </c>
      <c r="CI470" s="274" t="s">
        <v>1968</v>
      </c>
      <c r="CN470" s="274">
        <v>2</v>
      </c>
      <c r="CO470" s="274" t="s">
        <v>1968</v>
      </c>
      <c r="CS470" s="274" t="s">
        <v>3805</v>
      </c>
      <c r="CT470" s="275">
        <v>0</v>
      </c>
      <c r="CU470" s="274" t="s">
        <v>1968</v>
      </c>
      <c r="CV470" s="275">
        <v>0</v>
      </c>
      <c r="CY470" s="274" t="s">
        <v>2801</v>
      </c>
      <c r="CZ470" s="274">
        <v>626688</v>
      </c>
      <c r="DA470" s="274">
        <v>6189851</v>
      </c>
      <c r="DB470" s="274" t="s">
        <v>2666</v>
      </c>
      <c r="DC470" s="275">
        <v>12.81</v>
      </c>
      <c r="DG470" s="274">
        <v>0</v>
      </c>
      <c r="DI470" s="274">
        <v>0</v>
      </c>
      <c r="DJ470" s="274" t="s">
        <v>2664</v>
      </c>
      <c r="DK470" s="279">
        <v>37846</v>
      </c>
      <c r="DL470" s="279">
        <v>41389</v>
      </c>
      <c r="DN470" s="274" t="s">
        <v>2029</v>
      </c>
      <c r="DO470" s="274" t="s">
        <v>2689</v>
      </c>
      <c r="DR470" s="278">
        <v>0</v>
      </c>
    </row>
    <row r="471" spans="1:122" x14ac:dyDescent="0.25">
      <c r="A471" s="283">
        <v>38967</v>
      </c>
      <c r="B471" s="274">
        <v>58653</v>
      </c>
      <c r="C471" s="274" t="s">
        <v>1393</v>
      </c>
      <c r="D471" s="279">
        <v>28491</v>
      </c>
      <c r="E471" s="274" t="s">
        <v>2662</v>
      </c>
      <c r="F471" s="274" t="s">
        <v>2663</v>
      </c>
      <c r="G471" s="274">
        <v>57948</v>
      </c>
      <c r="H471" s="274">
        <v>38967</v>
      </c>
      <c r="I471" s="274">
        <v>0</v>
      </c>
      <c r="J471" s="274" t="s">
        <v>1966</v>
      </c>
      <c r="K471" s="275">
        <v>0</v>
      </c>
      <c r="L471" s="274">
        <v>8149</v>
      </c>
      <c r="M471" s="274" t="s">
        <v>1600</v>
      </c>
      <c r="N471" s="275">
        <v>20</v>
      </c>
      <c r="R471" s="274" t="s">
        <v>2664</v>
      </c>
      <c r="T471" s="274" t="s">
        <v>2664</v>
      </c>
      <c r="U471" s="274" t="s">
        <v>2715</v>
      </c>
      <c r="Z471" s="274" t="s">
        <v>2666</v>
      </c>
      <c r="AA471" s="274" t="s">
        <v>2666</v>
      </c>
      <c r="AB471" s="274" t="s">
        <v>2666</v>
      </c>
      <c r="AE471" s="279">
        <v>37846</v>
      </c>
      <c r="AF471" s="275">
        <v>40</v>
      </c>
      <c r="AG471" s="275">
        <v>0</v>
      </c>
      <c r="AI471" s="274" t="s">
        <v>2716</v>
      </c>
      <c r="AJ471" s="274" t="s">
        <v>2717</v>
      </c>
      <c r="AK471" s="274" t="s">
        <v>2718</v>
      </c>
      <c r="AL471" s="274">
        <v>0</v>
      </c>
      <c r="AM471" s="275">
        <v>0</v>
      </c>
      <c r="AQ471" s="275">
        <v>0</v>
      </c>
      <c r="AR471" s="275">
        <v>0</v>
      </c>
      <c r="AW471" s="277">
        <v>0</v>
      </c>
      <c r="AZ471" s="274" t="s">
        <v>2668</v>
      </c>
      <c r="BA471" s="274" t="s">
        <v>2669</v>
      </c>
      <c r="BD471" s="274" t="s">
        <v>2692</v>
      </c>
      <c r="BE471" s="274" t="s">
        <v>2719</v>
      </c>
      <c r="BF471" s="274" t="s">
        <v>2720</v>
      </c>
      <c r="BG471" s="274" t="s">
        <v>2694</v>
      </c>
      <c r="BL471" s="277">
        <v>0</v>
      </c>
      <c r="BQ471" s="274" t="s">
        <v>2666</v>
      </c>
      <c r="BR471" s="274" t="s">
        <v>2666</v>
      </c>
      <c r="BW471" s="274">
        <v>60106</v>
      </c>
      <c r="BX471" s="274" t="s">
        <v>2721</v>
      </c>
      <c r="CA471" s="274">
        <v>0</v>
      </c>
      <c r="CF471" s="274" t="s">
        <v>2722</v>
      </c>
      <c r="CN471" s="274">
        <v>2</v>
      </c>
      <c r="CP471" s="274" t="s">
        <v>2675</v>
      </c>
      <c r="CS471" s="274" t="s">
        <v>2723</v>
      </c>
      <c r="CT471" s="275">
        <v>0</v>
      </c>
      <c r="CV471" s="275">
        <v>0</v>
      </c>
      <c r="CW471" s="274" t="s">
        <v>2664</v>
      </c>
      <c r="CY471" s="274" t="s">
        <v>2662</v>
      </c>
      <c r="CZ471" s="274">
        <v>646858</v>
      </c>
      <c r="DA471" s="274">
        <v>6176787</v>
      </c>
      <c r="DC471" s="275">
        <v>0</v>
      </c>
      <c r="DG471" s="274">
        <v>0</v>
      </c>
      <c r="DI471" s="274">
        <v>0</v>
      </c>
      <c r="DJ471" s="274" t="s">
        <v>2664</v>
      </c>
      <c r="DK471" s="279">
        <v>37846</v>
      </c>
      <c r="DL471" s="279">
        <v>39577</v>
      </c>
      <c r="DN471" s="274" t="s">
        <v>2029</v>
      </c>
      <c r="DO471" s="274" t="s">
        <v>2678</v>
      </c>
      <c r="DP471" s="274" t="s">
        <v>2679</v>
      </c>
      <c r="DQ471" s="274" t="s">
        <v>2680</v>
      </c>
      <c r="DR471" s="278">
        <v>6</v>
      </c>
    </row>
    <row r="472" spans="1:122" x14ac:dyDescent="0.25">
      <c r="A472" s="283">
        <v>45932</v>
      </c>
      <c r="B472" s="274">
        <v>60906</v>
      </c>
      <c r="C472" s="274" t="s">
        <v>1393</v>
      </c>
      <c r="D472" s="279">
        <v>29461</v>
      </c>
      <c r="E472" s="274" t="s">
        <v>2662</v>
      </c>
      <c r="F472" s="274" t="s">
        <v>2663</v>
      </c>
      <c r="G472" s="274">
        <v>50780</v>
      </c>
      <c r="H472" s="274">
        <v>45932</v>
      </c>
      <c r="I472" s="274">
        <v>0</v>
      </c>
      <c r="J472" s="274" t="s">
        <v>1966</v>
      </c>
      <c r="K472" s="275">
        <v>0</v>
      </c>
      <c r="L472" s="274">
        <v>8321</v>
      </c>
      <c r="M472" s="274" t="s">
        <v>1647</v>
      </c>
      <c r="N472" s="275">
        <v>56</v>
      </c>
      <c r="R472" s="274" t="s">
        <v>2664</v>
      </c>
      <c r="T472" s="274" t="s">
        <v>2665</v>
      </c>
      <c r="U472" s="274" t="s">
        <v>1967</v>
      </c>
      <c r="Z472" s="274" t="s">
        <v>2666</v>
      </c>
      <c r="AA472" s="274" t="s">
        <v>2666</v>
      </c>
      <c r="AB472" s="274" t="s">
        <v>2666</v>
      </c>
      <c r="AE472" s="279">
        <v>37846</v>
      </c>
      <c r="AF472" s="275">
        <v>90</v>
      </c>
      <c r="AG472" s="275">
        <v>0</v>
      </c>
      <c r="AI472" s="274" t="s">
        <v>2724</v>
      </c>
      <c r="AJ472" s="274" t="s">
        <v>2827</v>
      </c>
      <c r="AK472" s="274" t="s">
        <v>2828</v>
      </c>
      <c r="AL472" s="274">
        <v>0</v>
      </c>
      <c r="AM472" s="275">
        <v>0</v>
      </c>
      <c r="AQ472" s="275">
        <v>0</v>
      </c>
      <c r="AR472" s="275">
        <v>0</v>
      </c>
      <c r="AW472" s="277">
        <v>0</v>
      </c>
      <c r="AZ472" s="274" t="s">
        <v>2668</v>
      </c>
      <c r="BA472" s="274" t="s">
        <v>2669</v>
      </c>
      <c r="BD472" s="274" t="s">
        <v>2670</v>
      </c>
      <c r="BE472" s="274" t="s">
        <v>2773</v>
      </c>
      <c r="BF472" s="274" t="s">
        <v>2774</v>
      </c>
      <c r="BG472" s="274" t="s">
        <v>3806</v>
      </c>
      <c r="BL472" s="277">
        <v>0</v>
      </c>
      <c r="BQ472" s="274" t="s">
        <v>2666</v>
      </c>
      <c r="BR472" s="274" t="s">
        <v>2666</v>
      </c>
      <c r="BW472" s="274">
        <v>14429</v>
      </c>
      <c r="BX472" s="274" t="s">
        <v>3807</v>
      </c>
      <c r="CA472" s="274">
        <v>0</v>
      </c>
      <c r="CN472" s="274">
        <v>2</v>
      </c>
      <c r="CT472" s="275">
        <v>0</v>
      </c>
      <c r="CV472" s="275">
        <v>0</v>
      </c>
      <c r="CW472" s="274" t="s">
        <v>2664</v>
      </c>
      <c r="CY472" s="274" t="s">
        <v>2662</v>
      </c>
      <c r="CZ472" s="274">
        <v>656521</v>
      </c>
      <c r="DA472" s="274">
        <v>6198429</v>
      </c>
      <c r="DC472" s="275">
        <v>0</v>
      </c>
      <c r="DG472" s="274">
        <v>0</v>
      </c>
      <c r="DI472" s="274">
        <v>0</v>
      </c>
      <c r="DJ472" s="274" t="s">
        <v>2664</v>
      </c>
      <c r="DK472" s="279">
        <v>37846</v>
      </c>
      <c r="DL472" s="279">
        <v>39577</v>
      </c>
      <c r="DN472" s="274" t="s">
        <v>2029</v>
      </c>
      <c r="DO472" s="274" t="s">
        <v>2678</v>
      </c>
      <c r="DR472" s="278">
        <v>0</v>
      </c>
    </row>
    <row r="473" spans="1:122" x14ac:dyDescent="0.25">
      <c r="A473" s="283">
        <v>39118</v>
      </c>
      <c r="B473" s="274">
        <v>60921</v>
      </c>
      <c r="C473" s="274" t="s">
        <v>1395</v>
      </c>
      <c r="D473" s="279">
        <v>28491</v>
      </c>
      <c r="E473" s="274" t="s">
        <v>2662</v>
      </c>
      <c r="F473" s="274" t="s">
        <v>2663</v>
      </c>
      <c r="G473" s="274">
        <v>50669</v>
      </c>
      <c r="H473" s="274">
        <v>39118</v>
      </c>
      <c r="I473" s="274">
        <v>0</v>
      </c>
      <c r="J473" s="274" t="s">
        <v>2074</v>
      </c>
      <c r="K473" s="275">
        <v>0</v>
      </c>
      <c r="L473" s="274">
        <v>8226</v>
      </c>
      <c r="M473" s="274" t="s">
        <v>1502</v>
      </c>
      <c r="N473" s="275">
        <v>0</v>
      </c>
      <c r="R473" s="274" t="s">
        <v>2664</v>
      </c>
      <c r="T473" s="274" t="s">
        <v>2664</v>
      </c>
      <c r="U473" s="274" t="s">
        <v>2715</v>
      </c>
      <c r="Z473" s="274" t="s">
        <v>2666</v>
      </c>
      <c r="AA473" s="274" t="s">
        <v>2666</v>
      </c>
      <c r="AB473" s="274" t="s">
        <v>2666</v>
      </c>
      <c r="AE473" s="279">
        <v>37846</v>
      </c>
      <c r="AF473" s="275">
        <v>150</v>
      </c>
      <c r="AG473" s="275">
        <v>0</v>
      </c>
      <c r="AI473" s="274" t="s">
        <v>2716</v>
      </c>
      <c r="AJ473" s="274" t="s">
        <v>2717</v>
      </c>
      <c r="AK473" s="274" t="s">
        <v>2718</v>
      </c>
      <c r="AL473" s="274">
        <v>0</v>
      </c>
      <c r="AM473" s="275">
        <v>0</v>
      </c>
      <c r="AO473" s="274" t="s">
        <v>1637</v>
      </c>
      <c r="AQ473" s="275">
        <v>0</v>
      </c>
      <c r="AR473" s="275">
        <v>0</v>
      </c>
      <c r="AW473" s="277">
        <v>0</v>
      </c>
      <c r="AZ473" s="274" t="s">
        <v>2668</v>
      </c>
      <c r="BA473" s="274" t="s">
        <v>2669</v>
      </c>
      <c r="BD473" s="274" t="s">
        <v>2728</v>
      </c>
      <c r="BE473" s="274" t="s">
        <v>2693</v>
      </c>
      <c r="BF473" s="274" t="s">
        <v>2763</v>
      </c>
      <c r="BG473" s="274" t="s">
        <v>2673</v>
      </c>
      <c r="BL473" s="277">
        <v>0</v>
      </c>
      <c r="BQ473" s="274" t="s">
        <v>2666</v>
      </c>
      <c r="BR473" s="274" t="s">
        <v>2666</v>
      </c>
      <c r="BW473" s="274">
        <v>58260</v>
      </c>
      <c r="BX473" s="274" t="s">
        <v>3808</v>
      </c>
      <c r="CA473" s="274">
        <v>0</v>
      </c>
      <c r="CF473" s="274" t="s">
        <v>2749</v>
      </c>
      <c r="CN473" s="274">
        <v>3</v>
      </c>
      <c r="CP473" s="274" t="s">
        <v>2836</v>
      </c>
      <c r="CT473" s="275">
        <v>0</v>
      </c>
      <c r="CV473" s="275">
        <v>0</v>
      </c>
      <c r="CW473" s="274" t="s">
        <v>2664</v>
      </c>
      <c r="CY473" s="274" t="s">
        <v>2662</v>
      </c>
      <c r="CZ473" s="274">
        <v>627778</v>
      </c>
      <c r="DA473" s="274">
        <v>6189977</v>
      </c>
      <c r="DC473" s="275">
        <v>0</v>
      </c>
      <c r="DG473" s="274">
        <v>0</v>
      </c>
      <c r="DI473" s="274">
        <v>0</v>
      </c>
      <c r="DJ473" s="274" t="s">
        <v>2677</v>
      </c>
      <c r="DK473" s="279">
        <v>37846</v>
      </c>
      <c r="DL473" s="279">
        <v>39577</v>
      </c>
      <c r="DN473" s="274" t="s">
        <v>2029</v>
      </c>
      <c r="DO473" s="274" t="s">
        <v>2678</v>
      </c>
      <c r="DP473" s="274" t="s">
        <v>2679</v>
      </c>
      <c r="DQ473" s="274" t="s">
        <v>2680</v>
      </c>
      <c r="DR473" s="278">
        <v>10</v>
      </c>
    </row>
    <row r="474" spans="1:122" x14ac:dyDescent="0.25">
      <c r="A474" s="283">
        <v>1793</v>
      </c>
      <c r="B474" s="274">
        <v>60929</v>
      </c>
      <c r="C474" s="274" t="s">
        <v>1393</v>
      </c>
      <c r="D474" s="279">
        <v>12785</v>
      </c>
      <c r="E474" s="274" t="s">
        <v>2662</v>
      </c>
      <c r="F474" s="274" t="s">
        <v>2663</v>
      </c>
      <c r="G474" s="274">
        <v>50605</v>
      </c>
      <c r="H474" s="274">
        <v>1793</v>
      </c>
      <c r="I474" s="274">
        <v>0</v>
      </c>
      <c r="J474" s="274" t="s">
        <v>2074</v>
      </c>
      <c r="K474" s="275">
        <v>0</v>
      </c>
      <c r="L474" s="274">
        <v>8152</v>
      </c>
      <c r="M474" s="274" t="s">
        <v>1416</v>
      </c>
      <c r="N474" s="275">
        <v>0</v>
      </c>
      <c r="R474" s="274" t="s">
        <v>2664</v>
      </c>
      <c r="T474" s="274" t="s">
        <v>2665</v>
      </c>
      <c r="U474" s="274" t="s">
        <v>1967</v>
      </c>
      <c r="Z474" s="274" t="s">
        <v>2666</v>
      </c>
      <c r="AA474" s="274" t="s">
        <v>2666</v>
      </c>
      <c r="AB474" s="274" t="s">
        <v>2666</v>
      </c>
      <c r="AE474" s="279">
        <v>37846</v>
      </c>
      <c r="AF474" s="275">
        <v>50</v>
      </c>
      <c r="AG474" s="275">
        <v>0</v>
      </c>
      <c r="AI474" s="274" t="s">
        <v>2716</v>
      </c>
      <c r="AJ474" s="274" t="s">
        <v>2664</v>
      </c>
      <c r="AK474" s="274" t="s">
        <v>8</v>
      </c>
      <c r="AL474" s="274">
        <v>0</v>
      </c>
      <c r="AM474" s="275">
        <v>0</v>
      </c>
      <c r="AQ474" s="275">
        <v>0</v>
      </c>
      <c r="AR474" s="275">
        <v>0</v>
      </c>
      <c r="AW474" s="277">
        <v>0</v>
      </c>
      <c r="AZ474" s="274" t="s">
        <v>2668</v>
      </c>
      <c r="BA474" s="274" t="s">
        <v>2669</v>
      </c>
      <c r="BD474" s="274" t="s">
        <v>2692</v>
      </c>
      <c r="BE474" s="274" t="s">
        <v>2692</v>
      </c>
      <c r="BF474" s="274" t="s">
        <v>2672</v>
      </c>
      <c r="BG474" s="274" t="s">
        <v>2673</v>
      </c>
      <c r="BL474" s="277">
        <v>0</v>
      </c>
      <c r="BQ474" s="274" t="s">
        <v>2666</v>
      </c>
      <c r="BR474" s="274" t="s">
        <v>2666</v>
      </c>
      <c r="BW474" s="274">
        <v>59227</v>
      </c>
      <c r="BX474" s="274" t="s">
        <v>3809</v>
      </c>
      <c r="CA474" s="274">
        <v>0</v>
      </c>
      <c r="CF474" s="274" t="s">
        <v>2749</v>
      </c>
      <c r="CN474" s="274">
        <v>2</v>
      </c>
      <c r="CT474" s="275">
        <v>0</v>
      </c>
      <c r="CV474" s="275">
        <v>0</v>
      </c>
      <c r="CW474" s="274" t="s">
        <v>2664</v>
      </c>
      <c r="CY474" s="274" t="s">
        <v>2662</v>
      </c>
      <c r="CZ474" s="274">
        <v>640026</v>
      </c>
      <c r="DA474" s="274">
        <v>6181962</v>
      </c>
      <c r="DC474" s="275">
        <v>40</v>
      </c>
      <c r="DG474" s="274">
        <v>0</v>
      </c>
      <c r="DI474" s="274">
        <v>0</v>
      </c>
      <c r="DJ474" s="274" t="s">
        <v>2664</v>
      </c>
      <c r="DK474" s="279">
        <v>37846</v>
      </c>
      <c r="DL474" s="279">
        <v>39577</v>
      </c>
      <c r="DN474" s="274" t="s">
        <v>2029</v>
      </c>
      <c r="DO474" s="274" t="s">
        <v>2678</v>
      </c>
      <c r="DR474" s="278">
        <v>0</v>
      </c>
    </row>
    <row r="475" spans="1:122" x14ac:dyDescent="0.25">
      <c r="A475" s="283">
        <v>39103</v>
      </c>
      <c r="B475" s="274">
        <v>61046</v>
      </c>
      <c r="C475" s="274" t="s">
        <v>1395</v>
      </c>
      <c r="D475" s="279">
        <v>28491</v>
      </c>
      <c r="E475" s="274" t="s">
        <v>2662</v>
      </c>
      <c r="F475" s="274" t="s">
        <v>2663</v>
      </c>
      <c r="G475" s="274">
        <v>50548</v>
      </c>
      <c r="H475" s="274">
        <v>39103</v>
      </c>
      <c r="I475" s="274">
        <v>0</v>
      </c>
      <c r="J475" s="274" t="s">
        <v>1966</v>
      </c>
      <c r="K475" s="275">
        <v>0</v>
      </c>
      <c r="L475" s="274">
        <v>8087</v>
      </c>
      <c r="M475" s="274" t="s">
        <v>1626</v>
      </c>
      <c r="N475" s="275">
        <v>30</v>
      </c>
      <c r="R475" s="274" t="s">
        <v>2664</v>
      </c>
      <c r="T475" s="274" t="s">
        <v>2664</v>
      </c>
      <c r="U475" s="274" t="s">
        <v>2715</v>
      </c>
      <c r="Z475" s="274" t="s">
        <v>2666</v>
      </c>
      <c r="AA475" s="274" t="s">
        <v>2666</v>
      </c>
      <c r="AB475" s="274" t="s">
        <v>2666</v>
      </c>
      <c r="AE475" s="279">
        <v>37846</v>
      </c>
      <c r="AF475" s="275">
        <v>460</v>
      </c>
      <c r="AG475" s="275">
        <v>0</v>
      </c>
      <c r="AI475" s="274" t="s">
        <v>2716</v>
      </c>
      <c r="AJ475" s="274" t="s">
        <v>2717</v>
      </c>
      <c r="AK475" s="274" t="s">
        <v>2718</v>
      </c>
      <c r="AL475" s="274">
        <v>0</v>
      </c>
      <c r="AM475" s="275">
        <v>0</v>
      </c>
      <c r="AQ475" s="275">
        <v>0</v>
      </c>
      <c r="AR475" s="275">
        <v>0</v>
      </c>
      <c r="AW475" s="277">
        <v>0</v>
      </c>
      <c r="AZ475" s="274" t="s">
        <v>2668</v>
      </c>
      <c r="BA475" s="274" t="s">
        <v>2669</v>
      </c>
      <c r="BD475" s="274" t="s">
        <v>2700</v>
      </c>
      <c r="BE475" s="274" t="s">
        <v>2692</v>
      </c>
      <c r="BF475" s="274" t="s">
        <v>2720</v>
      </c>
      <c r="BG475" s="274" t="s">
        <v>3810</v>
      </c>
      <c r="BL475" s="277">
        <v>0</v>
      </c>
      <c r="BQ475" s="274" t="s">
        <v>2666</v>
      </c>
      <c r="BR475" s="274" t="s">
        <v>2666</v>
      </c>
      <c r="BW475" s="274">
        <v>30968</v>
      </c>
      <c r="BX475" s="274" t="s">
        <v>3811</v>
      </c>
      <c r="CA475" s="274">
        <v>0</v>
      </c>
      <c r="CF475" s="274" t="s">
        <v>2739</v>
      </c>
      <c r="CN475" s="274">
        <v>1</v>
      </c>
      <c r="CP475" s="274" t="s">
        <v>3028</v>
      </c>
      <c r="CT475" s="275">
        <v>0</v>
      </c>
      <c r="CV475" s="275">
        <v>0</v>
      </c>
      <c r="CW475" s="274" t="s">
        <v>2664</v>
      </c>
      <c r="CY475" s="274" t="s">
        <v>2662</v>
      </c>
      <c r="CZ475" s="274">
        <v>679358</v>
      </c>
      <c r="DA475" s="274">
        <v>6172629</v>
      </c>
      <c r="DC475" s="275">
        <v>280</v>
      </c>
      <c r="DG475" s="274">
        <v>0</v>
      </c>
      <c r="DI475" s="274">
        <v>0</v>
      </c>
      <c r="DJ475" s="274" t="s">
        <v>2677</v>
      </c>
      <c r="DK475" s="279">
        <v>37846</v>
      </c>
      <c r="DL475" s="279">
        <v>39577</v>
      </c>
      <c r="DN475" s="274" t="s">
        <v>2029</v>
      </c>
      <c r="DO475" s="274" t="s">
        <v>2678</v>
      </c>
      <c r="DP475" s="274" t="s">
        <v>2679</v>
      </c>
      <c r="DQ475" s="274" t="s">
        <v>2680</v>
      </c>
      <c r="DR475" s="278">
        <v>2</v>
      </c>
    </row>
    <row r="476" spans="1:122" x14ac:dyDescent="0.25">
      <c r="A476" s="283">
        <v>27835</v>
      </c>
      <c r="B476" s="274">
        <v>73722</v>
      </c>
      <c r="C476" s="274" t="s">
        <v>1393</v>
      </c>
      <c r="D476" s="279">
        <v>26755</v>
      </c>
      <c r="E476" s="274" t="s">
        <v>2662</v>
      </c>
      <c r="F476" s="274" t="s">
        <v>2663</v>
      </c>
      <c r="G476" s="274">
        <v>50609</v>
      </c>
      <c r="H476" s="274">
        <v>27835</v>
      </c>
      <c r="I476" s="274">
        <v>0</v>
      </c>
      <c r="J476" s="274" t="s">
        <v>2074</v>
      </c>
      <c r="K476" s="275">
        <v>0</v>
      </c>
      <c r="L476" s="274">
        <v>8153</v>
      </c>
      <c r="M476" s="274" t="s">
        <v>1496</v>
      </c>
      <c r="N476" s="275">
        <v>0</v>
      </c>
      <c r="R476" s="274" t="s">
        <v>2664</v>
      </c>
      <c r="T476" s="274" t="s">
        <v>2664</v>
      </c>
      <c r="U476" s="274" t="s">
        <v>2715</v>
      </c>
      <c r="Z476" s="274" t="s">
        <v>2666</v>
      </c>
      <c r="AA476" s="274" t="s">
        <v>2666</v>
      </c>
      <c r="AB476" s="274" t="s">
        <v>2666</v>
      </c>
      <c r="AE476" s="279">
        <v>37846</v>
      </c>
      <c r="AF476" s="275">
        <v>330</v>
      </c>
      <c r="AG476" s="275">
        <v>0</v>
      </c>
      <c r="AI476" s="274" t="s">
        <v>2716</v>
      </c>
      <c r="AJ476" s="274" t="s">
        <v>2717</v>
      </c>
      <c r="AK476" s="274" t="s">
        <v>2718</v>
      </c>
      <c r="AL476" s="274">
        <v>0</v>
      </c>
      <c r="AM476" s="275">
        <v>0</v>
      </c>
      <c r="AQ476" s="275">
        <v>0</v>
      </c>
      <c r="AR476" s="275">
        <v>0</v>
      </c>
      <c r="AW476" s="277">
        <v>0</v>
      </c>
      <c r="AZ476" s="274" t="s">
        <v>2668</v>
      </c>
      <c r="BA476" s="274" t="s">
        <v>2669</v>
      </c>
      <c r="BD476" s="274" t="s">
        <v>2692</v>
      </c>
      <c r="BE476" s="274" t="s">
        <v>2725</v>
      </c>
      <c r="BF476" s="274" t="s">
        <v>2672</v>
      </c>
      <c r="BL476" s="277">
        <v>0</v>
      </c>
      <c r="BQ476" s="274" t="s">
        <v>2666</v>
      </c>
      <c r="BR476" s="274" t="s">
        <v>2666</v>
      </c>
      <c r="BW476" s="274">
        <v>60190</v>
      </c>
      <c r="BX476" s="274" t="s">
        <v>3812</v>
      </c>
      <c r="CA476" s="274">
        <v>0</v>
      </c>
      <c r="CF476" s="274" t="s">
        <v>2739</v>
      </c>
      <c r="CN476" s="274">
        <v>3</v>
      </c>
      <c r="CT476" s="275">
        <v>0</v>
      </c>
      <c r="CV476" s="275">
        <v>0</v>
      </c>
      <c r="CW476" s="274" t="s">
        <v>2664</v>
      </c>
      <c r="CY476" s="274" t="s">
        <v>2662</v>
      </c>
      <c r="CZ476" s="274">
        <v>641692</v>
      </c>
      <c r="DA476" s="274">
        <v>6182403</v>
      </c>
      <c r="DC476" s="275">
        <v>34</v>
      </c>
      <c r="DG476" s="274">
        <v>0</v>
      </c>
      <c r="DI476" s="274">
        <v>0</v>
      </c>
      <c r="DJ476" s="274" t="s">
        <v>2664</v>
      </c>
      <c r="DK476" s="279">
        <v>37846</v>
      </c>
      <c r="DL476" s="279">
        <v>39577</v>
      </c>
      <c r="DN476" s="274" t="s">
        <v>2029</v>
      </c>
      <c r="DO476" s="274" t="s">
        <v>2678</v>
      </c>
      <c r="DP476" s="274" t="s">
        <v>2679</v>
      </c>
      <c r="DQ476" s="274" t="s">
        <v>2680</v>
      </c>
      <c r="DR476" s="278">
        <v>1</v>
      </c>
    </row>
    <row r="477" spans="1:122" x14ac:dyDescent="0.25">
      <c r="A477" s="283">
        <v>29628</v>
      </c>
      <c r="B477" s="274">
        <v>73725</v>
      </c>
      <c r="C477" s="274" t="s">
        <v>1393</v>
      </c>
      <c r="D477" s="279">
        <v>27030</v>
      </c>
      <c r="E477" s="274" t="s">
        <v>2662</v>
      </c>
      <c r="F477" s="274" t="s">
        <v>2663</v>
      </c>
      <c r="G477" s="274">
        <v>50592</v>
      </c>
      <c r="H477" s="274">
        <v>29628</v>
      </c>
      <c r="I477" s="274">
        <v>0</v>
      </c>
      <c r="J477" s="274" t="s">
        <v>2074</v>
      </c>
      <c r="K477" s="275">
        <v>0</v>
      </c>
      <c r="L477" s="274">
        <v>8140</v>
      </c>
      <c r="M477" s="274" t="s">
        <v>1465</v>
      </c>
      <c r="N477" s="275">
        <v>0</v>
      </c>
      <c r="R477" s="274" t="s">
        <v>2664</v>
      </c>
      <c r="T477" s="274" t="s">
        <v>2664</v>
      </c>
      <c r="U477" s="274" t="s">
        <v>2715</v>
      </c>
      <c r="Z477" s="274" t="s">
        <v>2666</v>
      </c>
      <c r="AA477" s="274" t="s">
        <v>2666</v>
      </c>
      <c r="AB477" s="274" t="s">
        <v>2666</v>
      </c>
      <c r="AE477" s="279">
        <v>37846</v>
      </c>
      <c r="AF477" s="275">
        <v>225</v>
      </c>
      <c r="AG477" s="275">
        <v>0</v>
      </c>
      <c r="AI477" s="274" t="s">
        <v>2724</v>
      </c>
      <c r="AJ477" s="274" t="s">
        <v>2717</v>
      </c>
      <c r="AK477" s="274" t="s">
        <v>2718</v>
      </c>
      <c r="AL477" s="274">
        <v>0</v>
      </c>
      <c r="AM477" s="275">
        <v>0</v>
      </c>
      <c r="AQ477" s="275">
        <v>0</v>
      </c>
      <c r="AR477" s="275">
        <v>0</v>
      </c>
      <c r="AW477" s="277">
        <v>0</v>
      </c>
      <c r="AZ477" s="274" t="s">
        <v>2668</v>
      </c>
      <c r="BA477" s="274" t="s">
        <v>2669</v>
      </c>
      <c r="BD477" s="274" t="s">
        <v>2728</v>
      </c>
      <c r="BE477" s="274" t="s">
        <v>2670</v>
      </c>
      <c r="BF477" s="274" t="s">
        <v>2672</v>
      </c>
      <c r="BG477" s="274" t="s">
        <v>2673</v>
      </c>
      <c r="BL477" s="277">
        <v>0</v>
      </c>
      <c r="BQ477" s="274" t="s">
        <v>2666</v>
      </c>
      <c r="BR477" s="274" t="s">
        <v>2666</v>
      </c>
      <c r="BW477" s="274">
        <v>10312</v>
      </c>
      <c r="BX477" s="274" t="s">
        <v>3544</v>
      </c>
      <c r="CA477" s="274">
        <v>0</v>
      </c>
      <c r="CN477" s="274">
        <v>3</v>
      </c>
      <c r="CT477" s="275">
        <v>0</v>
      </c>
      <c r="CV477" s="275">
        <v>0</v>
      </c>
      <c r="CW477" s="274" t="s">
        <v>2664</v>
      </c>
      <c r="CY477" s="274" t="s">
        <v>2662</v>
      </c>
      <c r="CZ477" s="274">
        <v>632918</v>
      </c>
      <c r="DA477" s="274">
        <v>6181123</v>
      </c>
      <c r="DC477" s="275">
        <v>0</v>
      </c>
      <c r="DG477" s="274">
        <v>0</v>
      </c>
      <c r="DI477" s="274">
        <v>0</v>
      </c>
      <c r="DJ477" s="274" t="s">
        <v>2664</v>
      </c>
      <c r="DK477" s="279">
        <v>37846</v>
      </c>
      <c r="DL477" s="279">
        <v>39577</v>
      </c>
      <c r="DN477" s="274" t="s">
        <v>2029</v>
      </c>
      <c r="DO477" s="274" t="s">
        <v>2678</v>
      </c>
      <c r="DP477" s="274" t="s">
        <v>2679</v>
      </c>
      <c r="DQ477" s="274" t="s">
        <v>2680</v>
      </c>
      <c r="DR477" s="278">
        <v>15</v>
      </c>
    </row>
    <row r="478" spans="1:122" x14ac:dyDescent="0.25">
      <c r="A478" s="283">
        <v>22144</v>
      </c>
      <c r="B478" s="274">
        <v>73727</v>
      </c>
      <c r="C478" s="274" t="s">
        <v>1393</v>
      </c>
      <c r="D478" s="279">
        <v>25204</v>
      </c>
      <c r="E478" s="274" t="s">
        <v>3159</v>
      </c>
      <c r="F478" s="274" t="s">
        <v>2663</v>
      </c>
      <c r="G478" s="274">
        <v>50516</v>
      </c>
      <c r="H478" s="274">
        <v>22144</v>
      </c>
      <c r="I478" s="274">
        <v>0</v>
      </c>
      <c r="J478" s="274" t="s">
        <v>1966</v>
      </c>
      <c r="K478" s="275">
        <v>0</v>
      </c>
      <c r="L478" s="274">
        <v>8031</v>
      </c>
      <c r="M478" s="274" t="s">
        <v>1555</v>
      </c>
      <c r="N478" s="275">
        <v>310</v>
      </c>
      <c r="R478" s="274" t="s">
        <v>2664</v>
      </c>
      <c r="T478" s="274" t="s">
        <v>2665</v>
      </c>
      <c r="U478" s="274" t="s">
        <v>1967</v>
      </c>
      <c r="Z478" s="274" t="s">
        <v>2666</v>
      </c>
      <c r="AA478" s="274" t="s">
        <v>2666</v>
      </c>
      <c r="AB478" s="274" t="s">
        <v>2666</v>
      </c>
      <c r="AE478" s="279">
        <v>37846</v>
      </c>
      <c r="AF478" s="275">
        <v>355</v>
      </c>
      <c r="AG478" s="275">
        <v>0</v>
      </c>
      <c r="AI478" s="274" t="s">
        <v>2716</v>
      </c>
      <c r="AJ478" s="274" t="s">
        <v>2717</v>
      </c>
      <c r="AK478" s="274" t="s">
        <v>2718</v>
      </c>
      <c r="AL478" s="274">
        <v>0</v>
      </c>
      <c r="AM478" s="275">
        <v>0</v>
      </c>
      <c r="AO478" s="274" t="s">
        <v>1556</v>
      </c>
      <c r="AQ478" s="275">
        <v>0</v>
      </c>
      <c r="AR478" s="275">
        <v>0</v>
      </c>
      <c r="AW478" s="277">
        <v>0</v>
      </c>
      <c r="AZ478" s="274" t="s">
        <v>2668</v>
      </c>
      <c r="BA478" s="274" t="s">
        <v>2669</v>
      </c>
      <c r="BE478" s="274" t="s">
        <v>2829</v>
      </c>
      <c r="BF478" s="274" t="s">
        <v>2953</v>
      </c>
      <c r="BG478" s="274" t="s">
        <v>2797</v>
      </c>
      <c r="BL478" s="277">
        <v>0</v>
      </c>
      <c r="BQ478" s="274" t="s">
        <v>2666</v>
      </c>
      <c r="BR478" s="274" t="s">
        <v>2666</v>
      </c>
      <c r="BW478" s="274">
        <v>9726</v>
      </c>
      <c r="BX478" s="274" t="s">
        <v>3813</v>
      </c>
      <c r="CA478" s="274">
        <v>0</v>
      </c>
      <c r="CF478" s="274" t="s">
        <v>2722</v>
      </c>
      <c r="CN478" s="274">
        <v>1</v>
      </c>
      <c r="CP478" s="274" t="s">
        <v>3814</v>
      </c>
      <c r="CT478" s="275">
        <v>0</v>
      </c>
      <c r="CV478" s="275">
        <v>0</v>
      </c>
      <c r="CW478" s="274" t="s">
        <v>2664</v>
      </c>
      <c r="CY478" s="274" t="s">
        <v>3159</v>
      </c>
      <c r="CZ478" s="274">
        <v>663496</v>
      </c>
      <c r="DA478" s="274">
        <v>6156291</v>
      </c>
      <c r="DC478" s="275">
        <v>125</v>
      </c>
      <c r="DG478" s="274">
        <v>0</v>
      </c>
      <c r="DI478" s="274">
        <v>0</v>
      </c>
      <c r="DJ478" s="274" t="s">
        <v>2664</v>
      </c>
      <c r="DK478" s="279">
        <v>37846</v>
      </c>
      <c r="DL478" s="279">
        <v>39577</v>
      </c>
      <c r="DN478" s="274" t="s">
        <v>2029</v>
      </c>
      <c r="DO478" s="274" t="s">
        <v>2678</v>
      </c>
      <c r="DP478" s="274" t="s">
        <v>2679</v>
      </c>
      <c r="DQ478" s="274" t="s">
        <v>2680</v>
      </c>
      <c r="DR478" s="278">
        <v>8</v>
      </c>
    </row>
    <row r="479" spans="1:122" x14ac:dyDescent="0.25">
      <c r="A479" s="283">
        <v>19350</v>
      </c>
      <c r="B479" s="274">
        <v>81426</v>
      </c>
      <c r="C479" s="274" t="s">
        <v>1393</v>
      </c>
      <c r="D479" s="279">
        <v>23924</v>
      </c>
      <c r="E479" s="274" t="s">
        <v>3003</v>
      </c>
      <c r="F479" s="274" t="s">
        <v>2663</v>
      </c>
      <c r="G479" s="274">
        <v>50522</v>
      </c>
      <c r="H479" s="274">
        <v>19350</v>
      </c>
      <c r="I479" s="274">
        <v>0</v>
      </c>
      <c r="J479" s="274" t="s">
        <v>1966</v>
      </c>
      <c r="K479" s="275">
        <v>0</v>
      </c>
      <c r="L479" s="274">
        <v>8035</v>
      </c>
      <c r="M479" s="274" t="s">
        <v>1499</v>
      </c>
      <c r="N479" s="275">
        <v>90</v>
      </c>
      <c r="R479" s="274" t="s">
        <v>2664</v>
      </c>
      <c r="T479" s="274" t="s">
        <v>2665</v>
      </c>
      <c r="U479" s="274" t="s">
        <v>1967</v>
      </c>
      <c r="Z479" s="274" t="s">
        <v>2666</v>
      </c>
      <c r="AA479" s="274" t="s">
        <v>2666</v>
      </c>
      <c r="AB479" s="274" t="s">
        <v>2666</v>
      </c>
      <c r="AE479" s="279">
        <v>37846</v>
      </c>
      <c r="AF479" s="275">
        <v>180</v>
      </c>
      <c r="AG479" s="275">
        <v>0</v>
      </c>
      <c r="AI479" s="274" t="s">
        <v>2724</v>
      </c>
      <c r="AJ479" s="274" t="s">
        <v>2837</v>
      </c>
      <c r="AK479" s="274" t="s">
        <v>2838</v>
      </c>
      <c r="AL479" s="274">
        <v>0</v>
      </c>
      <c r="AM479" s="275">
        <v>0</v>
      </c>
      <c r="AO479" s="274" t="s">
        <v>1540</v>
      </c>
      <c r="AQ479" s="275">
        <v>0</v>
      </c>
      <c r="AR479" s="275">
        <v>0</v>
      </c>
      <c r="AW479" s="277">
        <v>0</v>
      </c>
      <c r="AZ479" s="274" t="s">
        <v>2668</v>
      </c>
      <c r="BA479" s="274" t="s">
        <v>2669</v>
      </c>
      <c r="BE479" s="274" t="s">
        <v>2700</v>
      </c>
      <c r="BF479" s="274" t="s">
        <v>2752</v>
      </c>
      <c r="BG479" s="274" t="s">
        <v>2682</v>
      </c>
      <c r="BL479" s="277">
        <v>0</v>
      </c>
      <c r="BQ479" s="274" t="s">
        <v>2666</v>
      </c>
      <c r="BR479" s="274" t="s">
        <v>2666</v>
      </c>
      <c r="BW479" s="274">
        <v>42991</v>
      </c>
      <c r="BX479" s="274" t="s">
        <v>3815</v>
      </c>
      <c r="CA479" s="274">
        <v>0</v>
      </c>
      <c r="CF479" s="274" t="s">
        <v>2739</v>
      </c>
      <c r="CN479" s="274">
        <v>3</v>
      </c>
      <c r="CT479" s="275">
        <v>0</v>
      </c>
      <c r="CV479" s="275">
        <v>0</v>
      </c>
      <c r="CW479" s="274" t="s">
        <v>2664</v>
      </c>
      <c r="CY479" s="274" t="s">
        <v>3003</v>
      </c>
      <c r="CZ479" s="274">
        <v>686864</v>
      </c>
      <c r="DA479" s="274">
        <v>6154932</v>
      </c>
      <c r="DC479" s="275">
        <v>40</v>
      </c>
      <c r="DG479" s="274">
        <v>0</v>
      </c>
      <c r="DI479" s="274">
        <v>0</v>
      </c>
      <c r="DJ479" s="274" t="s">
        <v>2664</v>
      </c>
      <c r="DK479" s="279">
        <v>37846</v>
      </c>
      <c r="DL479" s="279">
        <v>39577</v>
      </c>
      <c r="DN479" s="274" t="s">
        <v>2029</v>
      </c>
      <c r="DO479" s="274" t="s">
        <v>2678</v>
      </c>
      <c r="DP479" s="274" t="s">
        <v>3157</v>
      </c>
      <c r="DQ479" s="274" t="s">
        <v>3158</v>
      </c>
      <c r="DR479" s="278">
        <v>200</v>
      </c>
    </row>
    <row r="480" spans="1:122" x14ac:dyDescent="0.25">
      <c r="A480" s="283">
        <v>88104</v>
      </c>
      <c r="B480" s="274">
        <v>84531</v>
      </c>
      <c r="C480" s="274" t="s">
        <v>1395</v>
      </c>
      <c r="D480" s="279">
        <v>38545</v>
      </c>
      <c r="E480" s="274" t="s">
        <v>2801</v>
      </c>
      <c r="F480" s="274" t="s">
        <v>2663</v>
      </c>
      <c r="G480" s="274">
        <v>88991</v>
      </c>
      <c r="H480" s="274">
        <v>88104</v>
      </c>
      <c r="I480" s="274">
        <v>0</v>
      </c>
      <c r="K480" s="275">
        <v>0</v>
      </c>
      <c r="L480" s="274">
        <v>8142</v>
      </c>
      <c r="M480" s="274" t="s">
        <v>1422</v>
      </c>
      <c r="N480" s="275">
        <v>0</v>
      </c>
      <c r="P480" s="274" t="s">
        <v>1968</v>
      </c>
      <c r="S480" s="279">
        <v>38546</v>
      </c>
      <c r="AC480" s="274" t="s">
        <v>3397</v>
      </c>
      <c r="AF480" s="275">
        <v>189</v>
      </c>
      <c r="AG480" s="275">
        <v>0</v>
      </c>
      <c r="AJ480" s="274" t="s">
        <v>2690</v>
      </c>
      <c r="AK480" s="274" t="s">
        <v>2691</v>
      </c>
      <c r="AL480" s="274">
        <v>0</v>
      </c>
      <c r="AM480" s="275">
        <v>2455</v>
      </c>
      <c r="AP480" s="274" t="s">
        <v>1968</v>
      </c>
      <c r="AQ480" s="275">
        <v>0</v>
      </c>
      <c r="AR480" s="275">
        <v>0</v>
      </c>
      <c r="AS480" s="274" t="s">
        <v>1968</v>
      </c>
      <c r="AW480" s="277">
        <v>55.771966999999997</v>
      </c>
      <c r="AZ480" s="274" t="s">
        <v>2668</v>
      </c>
      <c r="BA480" s="274" t="s">
        <v>2669</v>
      </c>
      <c r="BD480" s="274" t="s">
        <v>2728</v>
      </c>
      <c r="BE480" s="274" t="s">
        <v>3316</v>
      </c>
      <c r="BF480" s="274" t="s">
        <v>2672</v>
      </c>
      <c r="BH480" s="274" t="s">
        <v>1968</v>
      </c>
      <c r="BL480" s="277">
        <v>120.87433299999999</v>
      </c>
      <c r="BW480" s="274">
        <v>68571</v>
      </c>
      <c r="BX480" s="274" t="s">
        <v>3816</v>
      </c>
      <c r="BY480" s="274" t="s">
        <v>1968</v>
      </c>
      <c r="BZ480" s="274" t="s">
        <v>3400</v>
      </c>
      <c r="CA480" s="274">
        <v>14654267</v>
      </c>
      <c r="CC480" s="274" t="s">
        <v>1968</v>
      </c>
      <c r="CE480" s="274" t="s">
        <v>1968</v>
      </c>
      <c r="CG480" s="274" t="s">
        <v>1968</v>
      </c>
      <c r="CI480" s="274" t="s">
        <v>1968</v>
      </c>
      <c r="CN480" s="274">
        <v>2</v>
      </c>
      <c r="CO480" s="274" t="s">
        <v>1968</v>
      </c>
      <c r="CQ480" s="274" t="s">
        <v>1968</v>
      </c>
      <c r="CT480" s="275">
        <v>10</v>
      </c>
      <c r="CU480" s="274" t="s">
        <v>1968</v>
      </c>
      <c r="CV480" s="275">
        <v>0</v>
      </c>
      <c r="CW480" s="274" t="s">
        <v>2714</v>
      </c>
      <c r="CY480" s="274" t="s">
        <v>2801</v>
      </c>
      <c r="CZ480" s="274">
        <v>633342</v>
      </c>
      <c r="DA480" s="274">
        <v>6182746</v>
      </c>
      <c r="DB480" s="274" t="s">
        <v>2666</v>
      </c>
      <c r="DC480" s="275">
        <v>110</v>
      </c>
      <c r="DF480" s="274" t="s">
        <v>1968</v>
      </c>
      <c r="DG480" s="274">
        <v>10707</v>
      </c>
      <c r="DH480" s="274" t="s">
        <v>3817</v>
      </c>
      <c r="DI480" s="274">
        <v>0</v>
      </c>
      <c r="DJ480" s="274" t="s">
        <v>2677</v>
      </c>
      <c r="DK480" s="279">
        <v>39394</v>
      </c>
      <c r="DL480" s="279">
        <v>39685</v>
      </c>
      <c r="DM480" s="274" t="s">
        <v>3818</v>
      </c>
      <c r="DN480" s="274" t="s">
        <v>2860</v>
      </c>
      <c r="DO480" s="274" t="s">
        <v>2689</v>
      </c>
      <c r="DP480" s="274" t="s">
        <v>2733</v>
      </c>
      <c r="DQ480" s="274" t="s">
        <v>2734</v>
      </c>
      <c r="DR480" s="278">
        <v>20</v>
      </c>
    </row>
    <row r="481" spans="1:122" x14ac:dyDescent="0.25">
      <c r="A481" s="283">
        <v>102859</v>
      </c>
      <c r="B481" s="274">
        <v>98217</v>
      </c>
      <c r="C481" s="274" t="s">
        <v>1395</v>
      </c>
      <c r="D481" s="279">
        <v>35349</v>
      </c>
      <c r="E481" s="274" t="s">
        <v>2709</v>
      </c>
      <c r="F481" s="274" t="s">
        <v>2663</v>
      </c>
      <c r="G481" s="274">
        <v>103741</v>
      </c>
      <c r="H481" s="274">
        <v>102859</v>
      </c>
      <c r="I481" s="274">
        <v>0</v>
      </c>
      <c r="K481" s="275">
        <v>0</v>
      </c>
      <c r="L481" s="274">
        <v>11692</v>
      </c>
      <c r="M481" s="274" t="s">
        <v>1847</v>
      </c>
      <c r="N481" s="275">
        <v>0</v>
      </c>
      <c r="P481" s="274" t="s">
        <v>1968</v>
      </c>
      <c r="S481" s="279">
        <v>35349</v>
      </c>
      <c r="AC481" s="274" t="s">
        <v>2957</v>
      </c>
      <c r="AE481" s="279">
        <v>40525</v>
      </c>
      <c r="AF481" s="275">
        <v>440</v>
      </c>
      <c r="AG481" s="275">
        <v>0</v>
      </c>
      <c r="AH481" s="274" t="s">
        <v>1848</v>
      </c>
      <c r="AJ481" s="274" t="s">
        <v>2682</v>
      </c>
      <c r="AK481" s="274" t="s">
        <v>2683</v>
      </c>
      <c r="AL481" s="274">
        <v>0</v>
      </c>
      <c r="AM481" s="275">
        <v>0</v>
      </c>
      <c r="AO481" s="274" t="s">
        <v>1831</v>
      </c>
      <c r="AP481" s="274" t="s">
        <v>1968</v>
      </c>
      <c r="AQ481" s="275">
        <v>0</v>
      </c>
      <c r="AR481" s="275">
        <v>0</v>
      </c>
      <c r="AS481" s="274" t="s">
        <v>1968</v>
      </c>
      <c r="AW481" s="277">
        <v>0</v>
      </c>
      <c r="AZ481" s="274" t="s">
        <v>2668</v>
      </c>
      <c r="BA481" s="274" t="s">
        <v>2669</v>
      </c>
      <c r="BD481" s="274" t="s">
        <v>2700</v>
      </c>
      <c r="BE481" s="274" t="s">
        <v>2670</v>
      </c>
      <c r="BF481" s="274" t="s">
        <v>2720</v>
      </c>
      <c r="BH481" s="274" t="s">
        <v>1969</v>
      </c>
      <c r="BI481" s="274" t="s">
        <v>2803</v>
      </c>
      <c r="BL481" s="277">
        <v>0</v>
      </c>
      <c r="BW481" s="274">
        <v>82215</v>
      </c>
      <c r="BX481" s="274" t="s">
        <v>3819</v>
      </c>
      <c r="BY481" s="274" t="s">
        <v>1968</v>
      </c>
      <c r="BZ481" s="274" t="s">
        <v>2857</v>
      </c>
      <c r="CA481" s="274">
        <v>14461960</v>
      </c>
      <c r="CC481" s="274" t="s">
        <v>1968</v>
      </c>
      <c r="CE481" s="274" t="s">
        <v>1968</v>
      </c>
      <c r="CG481" s="274" t="s">
        <v>1968</v>
      </c>
      <c r="CI481" s="274" t="s">
        <v>1968</v>
      </c>
      <c r="CN481" s="274">
        <v>0</v>
      </c>
      <c r="CO481" s="274" t="s">
        <v>1968</v>
      </c>
      <c r="CT481" s="275">
        <v>0</v>
      </c>
      <c r="CU481" s="274" t="s">
        <v>1968</v>
      </c>
      <c r="CV481" s="275">
        <v>0</v>
      </c>
      <c r="CW481" s="274" t="s">
        <v>2714</v>
      </c>
      <c r="CY481" s="274" t="s">
        <v>2709</v>
      </c>
      <c r="CZ481" s="274">
        <v>682519</v>
      </c>
      <c r="DA481" s="274">
        <v>6173577</v>
      </c>
      <c r="DB481" s="274" t="s">
        <v>2666</v>
      </c>
      <c r="DC481" s="275">
        <v>292</v>
      </c>
      <c r="DG481" s="274">
        <v>0</v>
      </c>
      <c r="DH481" s="274" t="s">
        <v>3820</v>
      </c>
      <c r="DI481" s="274">
        <v>0</v>
      </c>
      <c r="DJ481" s="274" t="s">
        <v>2677</v>
      </c>
      <c r="DK481" s="279">
        <v>40525</v>
      </c>
      <c r="DL481" s="279">
        <v>40547</v>
      </c>
      <c r="DN481" s="274" t="s">
        <v>2860</v>
      </c>
      <c r="DO481" s="274" t="s">
        <v>2689</v>
      </c>
      <c r="DP481" s="274" t="s">
        <v>2733</v>
      </c>
      <c r="DQ481" s="274" t="s">
        <v>2734</v>
      </c>
      <c r="DR481" s="278">
        <v>4</v>
      </c>
    </row>
    <row r="482" spans="1:122" x14ac:dyDescent="0.25">
      <c r="A482" s="283">
        <v>102888</v>
      </c>
      <c r="B482" s="274">
        <v>98327</v>
      </c>
      <c r="E482" s="274" t="s">
        <v>2709</v>
      </c>
      <c r="F482" s="274" t="s">
        <v>2663</v>
      </c>
      <c r="G482" s="274">
        <v>103770</v>
      </c>
      <c r="H482" s="274">
        <v>102888</v>
      </c>
      <c r="I482" s="274">
        <v>0</v>
      </c>
      <c r="K482" s="275">
        <v>0</v>
      </c>
      <c r="L482" s="274">
        <v>0</v>
      </c>
      <c r="N482" s="275">
        <v>0</v>
      </c>
      <c r="P482" s="274" t="s">
        <v>1968</v>
      </c>
      <c r="AC482" s="274" t="s">
        <v>2957</v>
      </c>
      <c r="AE482" s="279">
        <v>40525</v>
      </c>
      <c r="AF482" s="275">
        <v>220</v>
      </c>
      <c r="AG482" s="275">
        <v>0</v>
      </c>
      <c r="AH482" s="274" t="s">
        <v>1857</v>
      </c>
      <c r="AL482" s="274">
        <v>0</v>
      </c>
      <c r="AM482" s="275">
        <v>0</v>
      </c>
      <c r="AO482" s="274" t="s">
        <v>1858</v>
      </c>
      <c r="AP482" s="274" t="s">
        <v>1968</v>
      </c>
      <c r="AQ482" s="275">
        <v>0</v>
      </c>
      <c r="AR482" s="275">
        <v>0</v>
      </c>
      <c r="AS482" s="274" t="s">
        <v>1968</v>
      </c>
      <c r="AW482" s="277">
        <v>0</v>
      </c>
      <c r="AZ482" s="274" t="s">
        <v>2668</v>
      </c>
      <c r="BA482" s="274" t="s">
        <v>2669</v>
      </c>
      <c r="BC482" s="274" t="s">
        <v>3821</v>
      </c>
      <c r="BD482" s="274" t="s">
        <v>2736</v>
      </c>
      <c r="BE482" s="274" t="s">
        <v>2955</v>
      </c>
      <c r="BF482" s="274" t="s">
        <v>2720</v>
      </c>
      <c r="BH482" s="274" t="s">
        <v>1968</v>
      </c>
      <c r="BL482" s="277">
        <v>0</v>
      </c>
      <c r="BM482" s="274" t="s">
        <v>2789</v>
      </c>
      <c r="BW482" s="274">
        <v>82244</v>
      </c>
      <c r="BX482" s="274" t="s">
        <v>3822</v>
      </c>
      <c r="BY482" s="274" t="s">
        <v>1968</v>
      </c>
      <c r="BZ482" s="274" t="s">
        <v>2857</v>
      </c>
      <c r="CA482" s="274">
        <v>4524853</v>
      </c>
      <c r="CC482" s="274" t="s">
        <v>1968</v>
      </c>
      <c r="CE482" s="274" t="s">
        <v>1968</v>
      </c>
      <c r="CG482" s="274" t="s">
        <v>1968</v>
      </c>
      <c r="CI482" s="274" t="s">
        <v>1968</v>
      </c>
      <c r="CN482" s="274">
        <v>0</v>
      </c>
      <c r="CO482" s="274" t="s">
        <v>1968</v>
      </c>
      <c r="CT482" s="275">
        <v>0</v>
      </c>
      <c r="CU482" s="274" t="s">
        <v>1968</v>
      </c>
      <c r="CV482" s="275">
        <v>0</v>
      </c>
      <c r="CW482" s="274" t="s">
        <v>2714</v>
      </c>
      <c r="CY482" s="274" t="s">
        <v>2709</v>
      </c>
      <c r="CZ482" s="274">
        <v>670792</v>
      </c>
      <c r="DA482" s="274">
        <v>6178200</v>
      </c>
      <c r="DB482" s="274" t="s">
        <v>2666</v>
      </c>
      <c r="DC482" s="275">
        <v>0</v>
      </c>
      <c r="DG482" s="274">
        <v>0</v>
      </c>
      <c r="DH482" s="274" t="s">
        <v>3823</v>
      </c>
      <c r="DI482" s="274">
        <v>0</v>
      </c>
      <c r="DK482" s="279">
        <v>40525</v>
      </c>
      <c r="DL482" s="279">
        <v>40988</v>
      </c>
      <c r="DN482" s="274" t="s">
        <v>2860</v>
      </c>
      <c r="DO482" s="274" t="s">
        <v>2689</v>
      </c>
      <c r="DP482" s="274" t="s">
        <v>2733</v>
      </c>
      <c r="DQ482" s="274" t="s">
        <v>2734</v>
      </c>
      <c r="DR482" s="278">
        <v>2.5</v>
      </c>
    </row>
    <row r="483" spans="1:122" x14ac:dyDescent="0.25">
      <c r="A483" s="283">
        <v>102905</v>
      </c>
      <c r="B483" s="274">
        <v>98370</v>
      </c>
      <c r="D483" s="279">
        <v>34832</v>
      </c>
      <c r="E483" s="274" t="s">
        <v>2801</v>
      </c>
      <c r="F483" s="274" t="s">
        <v>2663</v>
      </c>
      <c r="G483" s="274">
        <v>103787</v>
      </c>
      <c r="H483" s="274">
        <v>102905</v>
      </c>
      <c r="I483" s="274">
        <v>0</v>
      </c>
      <c r="K483" s="275">
        <v>0</v>
      </c>
      <c r="L483" s="274">
        <v>8032</v>
      </c>
      <c r="M483" s="274" t="s">
        <v>3360</v>
      </c>
      <c r="N483" s="275">
        <v>0</v>
      </c>
      <c r="P483" s="274" t="s">
        <v>1968</v>
      </c>
      <c r="Q483" s="274" t="s">
        <v>3824</v>
      </c>
      <c r="S483" s="279">
        <v>34832</v>
      </c>
      <c r="AC483" s="274" t="s">
        <v>2957</v>
      </c>
      <c r="AE483" s="279">
        <v>40525</v>
      </c>
      <c r="AF483" s="275">
        <v>135</v>
      </c>
      <c r="AG483" s="275">
        <v>0</v>
      </c>
      <c r="AH483" s="274" t="s">
        <v>1865</v>
      </c>
      <c r="AL483" s="274">
        <v>0</v>
      </c>
      <c r="AM483" s="275">
        <v>0</v>
      </c>
      <c r="AO483" s="274" t="s">
        <v>1866</v>
      </c>
      <c r="AP483" s="274" t="s">
        <v>1968</v>
      </c>
      <c r="AQ483" s="275">
        <v>0</v>
      </c>
      <c r="AR483" s="275">
        <v>0</v>
      </c>
      <c r="AS483" s="274" t="s">
        <v>1968</v>
      </c>
      <c r="AW483" s="277">
        <v>0</v>
      </c>
      <c r="AZ483" s="274" t="s">
        <v>2668</v>
      </c>
      <c r="BA483" s="274" t="s">
        <v>2669</v>
      </c>
      <c r="BE483" s="274" t="s">
        <v>2692</v>
      </c>
      <c r="BF483" s="274" t="s">
        <v>2728</v>
      </c>
      <c r="BH483" s="274" t="s">
        <v>1968</v>
      </c>
      <c r="BL483" s="277">
        <v>0</v>
      </c>
      <c r="BW483" s="274">
        <v>82261</v>
      </c>
      <c r="BX483" s="274" t="s">
        <v>3825</v>
      </c>
      <c r="BY483" s="274" t="s">
        <v>1968</v>
      </c>
      <c r="BZ483" s="274" t="s">
        <v>2857</v>
      </c>
      <c r="CA483" s="274">
        <v>3540634</v>
      </c>
      <c r="CC483" s="274" t="s">
        <v>1968</v>
      </c>
      <c r="CE483" s="274" t="s">
        <v>1968</v>
      </c>
      <c r="CG483" s="274" t="s">
        <v>1968</v>
      </c>
      <c r="CI483" s="274" t="s">
        <v>1968</v>
      </c>
      <c r="CN483" s="274">
        <v>2</v>
      </c>
      <c r="CO483" s="274" t="s">
        <v>1968</v>
      </c>
      <c r="CS483" s="274" t="s">
        <v>3826</v>
      </c>
      <c r="CT483" s="275">
        <v>0</v>
      </c>
      <c r="CU483" s="274" t="s">
        <v>1968</v>
      </c>
      <c r="CV483" s="275">
        <v>0</v>
      </c>
      <c r="CW483" s="274" t="s">
        <v>2714</v>
      </c>
      <c r="CY483" s="274" t="s">
        <v>2801</v>
      </c>
      <c r="CZ483" s="274">
        <v>651212</v>
      </c>
      <c r="DA483" s="274">
        <v>6163186</v>
      </c>
      <c r="DB483" s="274" t="s">
        <v>2666</v>
      </c>
      <c r="DC483" s="275">
        <v>6</v>
      </c>
      <c r="DG483" s="274">
        <v>0</v>
      </c>
      <c r="DH483" s="274" t="s">
        <v>3827</v>
      </c>
      <c r="DI483" s="274">
        <v>0</v>
      </c>
      <c r="DK483" s="279">
        <v>40525</v>
      </c>
      <c r="DL483" s="279">
        <v>41389</v>
      </c>
      <c r="DN483" s="274" t="s">
        <v>2860</v>
      </c>
      <c r="DO483" s="274" t="s">
        <v>2689</v>
      </c>
      <c r="DP483" s="274" t="s">
        <v>2733</v>
      </c>
      <c r="DQ483" s="274" t="s">
        <v>2734</v>
      </c>
      <c r="DR483" s="278">
        <v>20</v>
      </c>
    </row>
    <row r="484" spans="1:122" ht="30" x14ac:dyDescent="0.25">
      <c r="A484" s="283">
        <v>102460</v>
      </c>
      <c r="B484" s="274">
        <v>99125</v>
      </c>
      <c r="D484" s="279">
        <v>34958</v>
      </c>
      <c r="E484" s="274" t="s">
        <v>2923</v>
      </c>
      <c r="F484" s="274" t="s">
        <v>2663</v>
      </c>
      <c r="G484" s="274">
        <v>103342</v>
      </c>
      <c r="H484" s="274">
        <v>102460</v>
      </c>
      <c r="I484" s="274">
        <v>0</v>
      </c>
      <c r="K484" s="275">
        <v>0</v>
      </c>
      <c r="L484" s="274">
        <v>11564</v>
      </c>
      <c r="M484" s="274" t="s">
        <v>1755</v>
      </c>
      <c r="N484" s="275">
        <v>252</v>
      </c>
      <c r="P484" s="274" t="s">
        <v>1968</v>
      </c>
      <c r="S484" s="279">
        <v>34958</v>
      </c>
      <c r="AC484" s="274" t="s">
        <v>2924</v>
      </c>
      <c r="AE484" s="279">
        <v>40518</v>
      </c>
      <c r="AF484" s="275">
        <v>302</v>
      </c>
      <c r="AG484" s="275">
        <v>0</v>
      </c>
      <c r="AJ484" s="274" t="s">
        <v>2925</v>
      </c>
      <c r="AK484" s="274" t="s">
        <v>2926</v>
      </c>
      <c r="AL484" s="274">
        <v>0</v>
      </c>
      <c r="AM484" s="275">
        <v>0</v>
      </c>
      <c r="AO484" s="274" t="s">
        <v>1756</v>
      </c>
      <c r="AP484" s="274" t="s">
        <v>1968</v>
      </c>
      <c r="AQ484" s="275">
        <v>0</v>
      </c>
      <c r="AR484" s="275">
        <v>0</v>
      </c>
      <c r="AS484" s="274" t="s">
        <v>1968</v>
      </c>
      <c r="AW484" s="277">
        <v>0</v>
      </c>
      <c r="AZ484" s="274" t="s">
        <v>2668</v>
      </c>
      <c r="BA484" s="274" t="s">
        <v>2669</v>
      </c>
      <c r="BD484" s="274" t="s">
        <v>2781</v>
      </c>
      <c r="BE484" s="274" t="s">
        <v>2781</v>
      </c>
      <c r="BF484" s="274" t="s">
        <v>2672</v>
      </c>
      <c r="BH484" s="274" t="s">
        <v>1968</v>
      </c>
      <c r="BL484" s="277">
        <v>0</v>
      </c>
      <c r="BW484" s="274">
        <v>81817</v>
      </c>
      <c r="BX484" s="274" t="s">
        <v>2927</v>
      </c>
      <c r="BY484" s="274" t="s">
        <v>1968</v>
      </c>
      <c r="BZ484" s="274" t="s">
        <v>2857</v>
      </c>
      <c r="CA484" s="274">
        <v>0</v>
      </c>
      <c r="CC484" s="274" t="s">
        <v>1968</v>
      </c>
      <c r="CE484" s="274" t="s">
        <v>1968</v>
      </c>
      <c r="CG484" s="274" t="s">
        <v>1968</v>
      </c>
      <c r="CI484" s="274" t="s">
        <v>1968</v>
      </c>
      <c r="CN484" s="274">
        <v>0</v>
      </c>
      <c r="CO484" s="274" t="s">
        <v>1968</v>
      </c>
      <c r="CP484" s="274" t="s">
        <v>2928</v>
      </c>
      <c r="CT484" s="275">
        <v>0</v>
      </c>
      <c r="CU484" s="274" t="s">
        <v>1968</v>
      </c>
      <c r="CV484" s="275">
        <v>0</v>
      </c>
      <c r="CW484" s="274" t="s">
        <v>2714</v>
      </c>
      <c r="CY484" s="274" t="s">
        <v>2923</v>
      </c>
      <c r="CZ484" s="274">
        <v>651265</v>
      </c>
      <c r="DA484" s="274">
        <v>6181590</v>
      </c>
      <c r="DB484" s="274" t="s">
        <v>2666</v>
      </c>
      <c r="DC484" s="275">
        <v>0</v>
      </c>
      <c r="DG484" s="274">
        <v>0</v>
      </c>
      <c r="DH484" s="280" t="s">
        <v>3828</v>
      </c>
      <c r="DI484" s="274">
        <v>0</v>
      </c>
      <c r="DK484" s="279">
        <v>40518</v>
      </c>
      <c r="DL484" s="279">
        <v>40526</v>
      </c>
      <c r="DN484" s="274" t="s">
        <v>2860</v>
      </c>
      <c r="DO484" s="274" t="s">
        <v>2689</v>
      </c>
      <c r="DR484" s="278">
        <v>0</v>
      </c>
    </row>
    <row r="485" spans="1:122" ht="30" x14ac:dyDescent="0.25">
      <c r="A485" s="283">
        <v>102461</v>
      </c>
      <c r="B485" s="274">
        <v>99126</v>
      </c>
      <c r="D485" s="279">
        <v>35362</v>
      </c>
      <c r="E485" s="274" t="s">
        <v>2709</v>
      </c>
      <c r="F485" s="274" t="s">
        <v>2663</v>
      </c>
      <c r="G485" s="274">
        <v>103343</v>
      </c>
      <c r="H485" s="274">
        <v>102461</v>
      </c>
      <c r="I485" s="274">
        <v>0</v>
      </c>
      <c r="K485" s="275">
        <v>0</v>
      </c>
      <c r="L485" s="274">
        <v>11565</v>
      </c>
      <c r="M485" s="274" t="s">
        <v>1757</v>
      </c>
      <c r="N485" s="275">
        <v>0</v>
      </c>
      <c r="P485" s="274" t="s">
        <v>1968</v>
      </c>
      <c r="S485" s="279">
        <v>35362</v>
      </c>
      <c r="AC485" s="274" t="s">
        <v>2924</v>
      </c>
      <c r="AE485" s="279">
        <v>40518</v>
      </c>
      <c r="AF485" s="275">
        <v>387</v>
      </c>
      <c r="AG485" s="275">
        <v>0</v>
      </c>
      <c r="AJ485" s="274" t="s">
        <v>2925</v>
      </c>
      <c r="AK485" s="274" t="s">
        <v>2926</v>
      </c>
      <c r="AL485" s="274">
        <v>0</v>
      </c>
      <c r="AM485" s="275">
        <v>0</v>
      </c>
      <c r="AO485" s="274" t="s">
        <v>1758</v>
      </c>
      <c r="AP485" s="274" t="s">
        <v>1968</v>
      </c>
      <c r="AQ485" s="275">
        <v>0</v>
      </c>
      <c r="AR485" s="275">
        <v>0</v>
      </c>
      <c r="AS485" s="274" t="s">
        <v>1968</v>
      </c>
      <c r="AW485" s="277">
        <v>0</v>
      </c>
      <c r="AZ485" s="274" t="s">
        <v>2668</v>
      </c>
      <c r="BA485" s="274" t="s">
        <v>2669</v>
      </c>
      <c r="BD485" s="274" t="s">
        <v>2781</v>
      </c>
      <c r="BE485" s="274" t="s">
        <v>2701</v>
      </c>
      <c r="BF485" s="274" t="s">
        <v>2672</v>
      </c>
      <c r="BH485" s="274" t="s">
        <v>1968</v>
      </c>
      <c r="BL485" s="277">
        <v>0</v>
      </c>
      <c r="BW485" s="274">
        <v>81818</v>
      </c>
      <c r="BX485" s="274" t="s">
        <v>2927</v>
      </c>
      <c r="BY485" s="274" t="s">
        <v>1968</v>
      </c>
      <c r="BZ485" s="274" t="s">
        <v>2857</v>
      </c>
      <c r="CA485" s="274">
        <v>0</v>
      </c>
      <c r="CC485" s="274" t="s">
        <v>1968</v>
      </c>
      <c r="CE485" s="274" t="s">
        <v>1968</v>
      </c>
      <c r="CG485" s="274" t="s">
        <v>1968</v>
      </c>
      <c r="CI485" s="274" t="s">
        <v>1968</v>
      </c>
      <c r="CN485" s="274">
        <v>0</v>
      </c>
      <c r="CO485" s="274" t="s">
        <v>1968</v>
      </c>
      <c r="CP485" s="274" t="s">
        <v>2928</v>
      </c>
      <c r="CT485" s="275">
        <v>0</v>
      </c>
      <c r="CU485" s="274" t="s">
        <v>1968</v>
      </c>
      <c r="CV485" s="275">
        <v>0</v>
      </c>
      <c r="CW485" s="274" t="s">
        <v>2714</v>
      </c>
      <c r="CY485" s="274" t="s">
        <v>2709</v>
      </c>
      <c r="CZ485" s="274">
        <v>651222</v>
      </c>
      <c r="DA485" s="274">
        <v>6179900</v>
      </c>
      <c r="DB485" s="274" t="s">
        <v>2666</v>
      </c>
      <c r="DC485" s="275">
        <v>15</v>
      </c>
      <c r="DG485" s="274">
        <v>0</v>
      </c>
      <c r="DH485" s="280" t="s">
        <v>3829</v>
      </c>
      <c r="DI485" s="274">
        <v>0</v>
      </c>
      <c r="DK485" s="279">
        <v>40518</v>
      </c>
      <c r="DL485" s="279">
        <v>40526</v>
      </c>
      <c r="DN485" s="274" t="s">
        <v>2860</v>
      </c>
      <c r="DO485" s="274" t="s">
        <v>2689</v>
      </c>
      <c r="DR485" s="278">
        <v>0</v>
      </c>
    </row>
    <row r="486" spans="1:122" ht="30" x14ac:dyDescent="0.25">
      <c r="A486" s="283">
        <v>102502</v>
      </c>
      <c r="B486" s="274">
        <v>99226</v>
      </c>
      <c r="D486" s="279">
        <v>34958</v>
      </c>
      <c r="E486" s="274" t="s">
        <v>2709</v>
      </c>
      <c r="F486" s="274" t="s">
        <v>2663</v>
      </c>
      <c r="G486" s="274">
        <v>103384</v>
      </c>
      <c r="H486" s="274">
        <v>102502</v>
      </c>
      <c r="I486" s="274">
        <v>0</v>
      </c>
      <c r="K486" s="275">
        <v>0</v>
      </c>
      <c r="L486" s="274">
        <v>8134</v>
      </c>
      <c r="M486" s="274" t="s">
        <v>1546</v>
      </c>
      <c r="N486" s="275">
        <v>0</v>
      </c>
      <c r="P486" s="274" t="s">
        <v>1968</v>
      </c>
      <c r="S486" s="279">
        <v>34958</v>
      </c>
      <c r="AC486" s="274" t="s">
        <v>2924</v>
      </c>
      <c r="AE486" s="279">
        <v>40519</v>
      </c>
      <c r="AF486" s="275">
        <v>179.5</v>
      </c>
      <c r="AG486" s="275">
        <v>0</v>
      </c>
      <c r="AJ486" s="274" t="s">
        <v>2925</v>
      </c>
      <c r="AK486" s="274" t="s">
        <v>2926</v>
      </c>
      <c r="AL486" s="274">
        <v>0</v>
      </c>
      <c r="AM486" s="275">
        <v>0</v>
      </c>
      <c r="AO486" s="274" t="s">
        <v>1765</v>
      </c>
      <c r="AP486" s="274" t="s">
        <v>1968</v>
      </c>
      <c r="AQ486" s="275">
        <v>0</v>
      </c>
      <c r="AR486" s="275">
        <v>0</v>
      </c>
      <c r="AS486" s="274" t="s">
        <v>1968</v>
      </c>
      <c r="AW486" s="277">
        <v>0</v>
      </c>
      <c r="AZ486" s="274" t="s">
        <v>2668</v>
      </c>
      <c r="BA486" s="274" t="s">
        <v>2669</v>
      </c>
      <c r="BD486" s="274" t="s">
        <v>2728</v>
      </c>
      <c r="BE486" s="274" t="s">
        <v>2728</v>
      </c>
      <c r="BF486" s="274" t="s">
        <v>2672</v>
      </c>
      <c r="BH486" s="274" t="s">
        <v>1968</v>
      </c>
      <c r="BL486" s="277">
        <v>0</v>
      </c>
      <c r="BW486" s="274">
        <v>81858</v>
      </c>
      <c r="BX486" s="274" t="s">
        <v>2927</v>
      </c>
      <c r="BY486" s="274" t="s">
        <v>1968</v>
      </c>
      <c r="BZ486" s="274" t="s">
        <v>2857</v>
      </c>
      <c r="CA486" s="274">
        <v>0</v>
      </c>
      <c r="CC486" s="274" t="s">
        <v>1968</v>
      </c>
      <c r="CE486" s="274" t="s">
        <v>1968</v>
      </c>
      <c r="CG486" s="274" t="s">
        <v>1968</v>
      </c>
      <c r="CI486" s="274" t="s">
        <v>1968</v>
      </c>
      <c r="CN486" s="274">
        <v>0</v>
      </c>
      <c r="CO486" s="274" t="s">
        <v>1968</v>
      </c>
      <c r="CP486" s="274" t="s">
        <v>2713</v>
      </c>
      <c r="CT486" s="275">
        <v>0</v>
      </c>
      <c r="CU486" s="274" t="s">
        <v>1968</v>
      </c>
      <c r="CV486" s="275">
        <v>0</v>
      </c>
      <c r="CW486" s="274" t="s">
        <v>2714</v>
      </c>
      <c r="CY486" s="274" t="s">
        <v>2709</v>
      </c>
      <c r="CZ486" s="274">
        <v>629554</v>
      </c>
      <c r="DA486" s="274">
        <v>6182240</v>
      </c>
      <c r="DB486" s="274" t="s">
        <v>2666</v>
      </c>
      <c r="DC486" s="275">
        <v>82</v>
      </c>
      <c r="DG486" s="274">
        <v>0</v>
      </c>
      <c r="DH486" s="280" t="s">
        <v>3830</v>
      </c>
      <c r="DI486" s="274">
        <v>0</v>
      </c>
      <c r="DK486" s="279">
        <v>40519</v>
      </c>
      <c r="DL486" s="279">
        <v>40526</v>
      </c>
      <c r="DN486" s="274" t="s">
        <v>2860</v>
      </c>
      <c r="DO486" s="274" t="s">
        <v>2689</v>
      </c>
      <c r="DP486" s="274" t="s">
        <v>2679</v>
      </c>
      <c r="DQ486" s="274" t="s">
        <v>2680</v>
      </c>
      <c r="DR486" s="278">
        <v>8</v>
      </c>
    </row>
    <row r="487" spans="1:122" x14ac:dyDescent="0.25">
      <c r="A487" s="283">
        <v>102576</v>
      </c>
      <c r="B487" s="274">
        <v>99354</v>
      </c>
      <c r="C487" s="274" t="s">
        <v>1668</v>
      </c>
      <c r="D487" s="279">
        <v>40450</v>
      </c>
      <c r="E487" s="274" t="s">
        <v>2801</v>
      </c>
      <c r="F487" s="274" t="s">
        <v>2663</v>
      </c>
      <c r="G487" s="274">
        <v>103458</v>
      </c>
      <c r="H487" s="274">
        <v>102576</v>
      </c>
      <c r="I487" s="274">
        <v>0</v>
      </c>
      <c r="J487" s="274" t="s">
        <v>2074</v>
      </c>
      <c r="K487" s="275">
        <v>0</v>
      </c>
      <c r="L487" s="274">
        <v>11591</v>
      </c>
      <c r="M487" s="274" t="s">
        <v>1800</v>
      </c>
      <c r="N487" s="275">
        <v>0</v>
      </c>
      <c r="P487" s="274" t="s">
        <v>1969</v>
      </c>
      <c r="Q487" s="274" t="s">
        <v>3831</v>
      </c>
      <c r="S487" s="279">
        <v>40452</v>
      </c>
      <c r="AC487" s="274" t="s">
        <v>3464</v>
      </c>
      <c r="AE487" s="279">
        <v>40520</v>
      </c>
      <c r="AF487" s="275">
        <v>280</v>
      </c>
      <c r="AG487" s="275">
        <v>0.5</v>
      </c>
      <c r="AJ487" s="274" t="s">
        <v>2870</v>
      </c>
      <c r="AK487" s="274" t="s">
        <v>2871</v>
      </c>
      <c r="AL487" s="274">
        <v>0</v>
      </c>
      <c r="AM487" s="275">
        <v>2369</v>
      </c>
      <c r="AO487" s="274" t="s">
        <v>1801</v>
      </c>
      <c r="AP487" s="274" t="s">
        <v>1968</v>
      </c>
      <c r="AQ487" s="275">
        <v>0</v>
      </c>
      <c r="AR487" s="275">
        <v>0</v>
      </c>
      <c r="AS487" s="274" t="s">
        <v>1969</v>
      </c>
      <c r="AW487" s="277">
        <v>55.641117000000001</v>
      </c>
      <c r="AZ487" s="274" t="s">
        <v>2668</v>
      </c>
      <c r="BA487" s="274" t="s">
        <v>2669</v>
      </c>
      <c r="BD487" s="274" t="s">
        <v>2781</v>
      </c>
      <c r="BE487" s="274" t="s">
        <v>2834</v>
      </c>
      <c r="BF487" s="274" t="s">
        <v>2720</v>
      </c>
      <c r="BH487" s="274" t="s">
        <v>1969</v>
      </c>
      <c r="BI487" s="274" t="s">
        <v>2803</v>
      </c>
      <c r="BL487" s="277">
        <v>120.507617</v>
      </c>
      <c r="BN487" s="274" t="s">
        <v>2933</v>
      </c>
      <c r="BW487" s="274">
        <v>81932</v>
      </c>
      <c r="BX487" s="274" t="s">
        <v>3438</v>
      </c>
      <c r="BY487" s="274" t="s">
        <v>1968</v>
      </c>
      <c r="BZ487" s="274" t="s">
        <v>2873</v>
      </c>
      <c r="CA487" s="274">
        <v>6752209</v>
      </c>
      <c r="CB487" s="274" t="s">
        <v>3464</v>
      </c>
      <c r="CC487" s="274" t="s">
        <v>1968</v>
      </c>
      <c r="CE487" s="274" t="s">
        <v>1968</v>
      </c>
      <c r="CF487" s="274" t="s">
        <v>2722</v>
      </c>
      <c r="CG487" s="274" t="s">
        <v>1968</v>
      </c>
      <c r="CI487" s="274" t="s">
        <v>1968</v>
      </c>
      <c r="CN487" s="274">
        <v>0</v>
      </c>
      <c r="CO487" s="274" t="s">
        <v>1968</v>
      </c>
      <c r="CT487" s="275">
        <v>40</v>
      </c>
      <c r="CU487" s="274" t="s">
        <v>1969</v>
      </c>
      <c r="CV487" s="275">
        <v>1.5</v>
      </c>
      <c r="CW487" s="274" t="s">
        <v>2714</v>
      </c>
      <c r="CY487" s="274" t="s">
        <v>2801</v>
      </c>
      <c r="CZ487" s="274">
        <v>656872</v>
      </c>
      <c r="DA487" s="274">
        <v>6168954</v>
      </c>
      <c r="DB487" s="274" t="s">
        <v>2666</v>
      </c>
      <c r="DC487" s="275">
        <v>70.099999999999994</v>
      </c>
      <c r="DG487" s="274">
        <v>31982</v>
      </c>
      <c r="DI487" s="274">
        <v>0</v>
      </c>
      <c r="DJ487" s="274" t="s">
        <v>2868</v>
      </c>
      <c r="DK487" s="279">
        <v>40520</v>
      </c>
      <c r="DL487" s="279">
        <v>41393</v>
      </c>
      <c r="DM487" s="274" t="s">
        <v>12</v>
      </c>
      <c r="DN487" s="274" t="s">
        <v>2860</v>
      </c>
      <c r="DO487" s="274" t="s">
        <v>2689</v>
      </c>
      <c r="DP487" s="274" t="s">
        <v>2733</v>
      </c>
      <c r="DQ487" s="274" t="s">
        <v>2734</v>
      </c>
      <c r="DR487" s="278">
        <v>50</v>
      </c>
    </row>
    <row r="488" spans="1:122" x14ac:dyDescent="0.25">
      <c r="A488" s="283">
        <v>102641</v>
      </c>
      <c r="B488" s="274">
        <v>99411</v>
      </c>
      <c r="C488" s="274" t="s">
        <v>1395</v>
      </c>
      <c r="D488" s="279">
        <v>37531</v>
      </c>
      <c r="E488" s="274" t="s">
        <v>2709</v>
      </c>
      <c r="F488" s="274" t="s">
        <v>2663</v>
      </c>
      <c r="G488" s="274">
        <v>103523</v>
      </c>
      <c r="H488" s="274">
        <v>102641</v>
      </c>
      <c r="I488" s="274">
        <v>0</v>
      </c>
      <c r="K488" s="275">
        <v>0</v>
      </c>
      <c r="L488" s="274">
        <v>8044</v>
      </c>
      <c r="M488" s="274" t="s">
        <v>1579</v>
      </c>
      <c r="N488" s="275">
        <v>0</v>
      </c>
      <c r="P488" s="274" t="s">
        <v>1969</v>
      </c>
      <c r="S488" s="279">
        <v>37531</v>
      </c>
      <c r="AC488" s="274" t="s">
        <v>12</v>
      </c>
      <c r="AE488" s="279">
        <v>40520</v>
      </c>
      <c r="AF488" s="275">
        <v>239</v>
      </c>
      <c r="AG488" s="275">
        <v>0</v>
      </c>
      <c r="AH488" s="274" t="s">
        <v>1814</v>
      </c>
      <c r="AJ488" s="274" t="s">
        <v>2682</v>
      </c>
      <c r="AK488" s="274" t="s">
        <v>2683</v>
      </c>
      <c r="AL488" s="274">
        <v>0</v>
      </c>
      <c r="AM488" s="275">
        <v>0</v>
      </c>
      <c r="AO488" s="274" t="s">
        <v>1815</v>
      </c>
      <c r="AP488" s="274" t="s">
        <v>1968</v>
      </c>
      <c r="AQ488" s="275">
        <v>0</v>
      </c>
      <c r="AR488" s="275">
        <v>0</v>
      </c>
      <c r="AS488" s="274" t="s">
        <v>1968</v>
      </c>
      <c r="AW488" s="277">
        <v>0</v>
      </c>
      <c r="AZ488" s="274" t="s">
        <v>2668</v>
      </c>
      <c r="BA488" s="274" t="s">
        <v>2669</v>
      </c>
      <c r="BE488" s="274" t="s">
        <v>2736</v>
      </c>
      <c r="BF488" s="274" t="s">
        <v>2737</v>
      </c>
      <c r="BH488" s="274" t="s">
        <v>1969</v>
      </c>
      <c r="BI488" s="274" t="s">
        <v>2803</v>
      </c>
      <c r="BL488" s="277">
        <v>0</v>
      </c>
      <c r="BW488" s="274">
        <v>81997</v>
      </c>
      <c r="BX488" s="274" t="s">
        <v>3832</v>
      </c>
      <c r="BY488" s="274" t="s">
        <v>1968</v>
      </c>
      <c r="BZ488" s="274" t="s">
        <v>2857</v>
      </c>
      <c r="CA488" s="274">
        <v>0</v>
      </c>
      <c r="CC488" s="274" t="s">
        <v>1968</v>
      </c>
      <c r="CE488" s="274" t="s">
        <v>1968</v>
      </c>
      <c r="CF488" s="274" t="s">
        <v>2739</v>
      </c>
      <c r="CG488" s="274" t="s">
        <v>1968</v>
      </c>
      <c r="CI488" s="274" t="s">
        <v>1969</v>
      </c>
      <c r="CN488" s="274">
        <v>0</v>
      </c>
      <c r="CO488" s="274" t="s">
        <v>1968</v>
      </c>
      <c r="CS488" s="274" t="s">
        <v>3833</v>
      </c>
      <c r="CT488" s="275">
        <v>0</v>
      </c>
      <c r="CU488" s="274" t="s">
        <v>1969</v>
      </c>
      <c r="CV488" s="275">
        <v>0</v>
      </c>
      <c r="CW488" s="274" t="s">
        <v>2714</v>
      </c>
      <c r="CY488" s="274" t="s">
        <v>2709</v>
      </c>
      <c r="CZ488" s="274">
        <v>684691</v>
      </c>
      <c r="DA488" s="274">
        <v>6163695</v>
      </c>
      <c r="DB488" s="274" t="s">
        <v>2666</v>
      </c>
      <c r="DC488" s="275">
        <v>173</v>
      </c>
      <c r="DG488" s="274">
        <v>0</v>
      </c>
      <c r="DH488" s="274" t="s">
        <v>2880</v>
      </c>
      <c r="DI488" s="274">
        <v>0</v>
      </c>
      <c r="DJ488" s="274" t="s">
        <v>2677</v>
      </c>
      <c r="DK488" s="279">
        <v>40520</v>
      </c>
      <c r="DL488" s="279">
        <v>40547</v>
      </c>
      <c r="DN488" s="274" t="s">
        <v>2860</v>
      </c>
      <c r="DO488" s="274" t="s">
        <v>2689</v>
      </c>
      <c r="DP488" s="274" t="s">
        <v>2679</v>
      </c>
      <c r="DQ488" s="274" t="s">
        <v>2680</v>
      </c>
      <c r="DR488" s="278">
        <v>25</v>
      </c>
    </row>
    <row r="489" spans="1:122" x14ac:dyDescent="0.25">
      <c r="A489" s="283">
        <v>102839</v>
      </c>
      <c r="B489" s="274">
        <v>99523</v>
      </c>
      <c r="C489" s="274" t="s">
        <v>1395</v>
      </c>
      <c r="D489" s="279">
        <v>36637</v>
      </c>
      <c r="E489" s="274" t="s">
        <v>2843</v>
      </c>
      <c r="F489" s="274" t="s">
        <v>2663</v>
      </c>
      <c r="G489" s="274">
        <v>103721</v>
      </c>
      <c r="H489" s="274">
        <v>102839</v>
      </c>
      <c r="I489" s="274">
        <v>0</v>
      </c>
      <c r="K489" s="275">
        <v>0</v>
      </c>
      <c r="L489" s="274">
        <v>11691</v>
      </c>
      <c r="M489" s="274" t="s">
        <v>1844</v>
      </c>
      <c r="N489" s="275">
        <v>0</v>
      </c>
      <c r="P489" s="274" t="s">
        <v>1969</v>
      </c>
      <c r="S489" s="279">
        <v>36637</v>
      </c>
      <c r="AC489" s="274" t="s">
        <v>3834</v>
      </c>
      <c r="AE489" s="279">
        <v>40525</v>
      </c>
      <c r="AF489" s="275">
        <v>93</v>
      </c>
      <c r="AG489" s="275">
        <v>0</v>
      </c>
      <c r="AH489" s="274" t="s">
        <v>1845</v>
      </c>
      <c r="AJ489" s="274" t="s">
        <v>2682</v>
      </c>
      <c r="AK489" s="274" t="s">
        <v>2683</v>
      </c>
      <c r="AL489" s="274">
        <v>0</v>
      </c>
      <c r="AM489" s="275">
        <v>0</v>
      </c>
      <c r="AO489" s="274" t="s">
        <v>1846</v>
      </c>
      <c r="AP489" s="274" t="s">
        <v>1968</v>
      </c>
      <c r="AQ489" s="275">
        <v>0</v>
      </c>
      <c r="AR489" s="275">
        <v>0</v>
      </c>
      <c r="AS489" s="274" t="s">
        <v>1968</v>
      </c>
      <c r="AW489" s="277">
        <v>0</v>
      </c>
      <c r="AZ489" s="274" t="s">
        <v>2668</v>
      </c>
      <c r="BA489" s="274" t="s">
        <v>2669</v>
      </c>
      <c r="BD489" s="274" t="s">
        <v>2670</v>
      </c>
      <c r="BE489" s="274" t="s">
        <v>2740</v>
      </c>
      <c r="BF489" s="274" t="s">
        <v>2720</v>
      </c>
      <c r="BH489" s="274" t="s">
        <v>1969</v>
      </c>
      <c r="BI489" s="274" t="s">
        <v>2803</v>
      </c>
      <c r="BL489" s="277">
        <v>0</v>
      </c>
      <c r="BW489" s="274">
        <v>82195</v>
      </c>
      <c r="BX489" s="274" t="s">
        <v>3835</v>
      </c>
      <c r="BY489" s="274" t="s">
        <v>1968</v>
      </c>
      <c r="BZ489" s="274" t="s">
        <v>2857</v>
      </c>
      <c r="CA489" s="274">
        <v>10482831</v>
      </c>
      <c r="CC489" s="274" t="s">
        <v>1968</v>
      </c>
      <c r="CE489" s="274" t="s">
        <v>1968</v>
      </c>
      <c r="CG489" s="274" t="s">
        <v>1968</v>
      </c>
      <c r="CI489" s="274" t="s">
        <v>1969</v>
      </c>
      <c r="CN489" s="274">
        <v>0</v>
      </c>
      <c r="CO489" s="274" t="s">
        <v>1968</v>
      </c>
      <c r="CP489" s="274" t="s">
        <v>2675</v>
      </c>
      <c r="CS489" s="274" t="s">
        <v>3836</v>
      </c>
      <c r="CT489" s="275">
        <v>0</v>
      </c>
      <c r="CU489" s="274" t="s">
        <v>1968</v>
      </c>
      <c r="CV489" s="275">
        <v>0</v>
      </c>
      <c r="CW489" s="274" t="s">
        <v>2688</v>
      </c>
      <c r="CY489" s="274" t="s">
        <v>2843</v>
      </c>
      <c r="CZ489" s="274">
        <v>663010</v>
      </c>
      <c r="DA489" s="274">
        <v>6178240</v>
      </c>
      <c r="DB489" s="274" t="s">
        <v>2666</v>
      </c>
      <c r="DC489" s="275">
        <v>25</v>
      </c>
      <c r="DG489" s="274">
        <v>0</v>
      </c>
      <c r="DH489" s="274" t="s">
        <v>3837</v>
      </c>
      <c r="DI489" s="274">
        <v>0</v>
      </c>
      <c r="DJ489" s="274" t="s">
        <v>2677</v>
      </c>
      <c r="DK489" s="279">
        <v>40525</v>
      </c>
      <c r="DL489" s="279">
        <v>40547</v>
      </c>
      <c r="DN489" s="274" t="s">
        <v>2860</v>
      </c>
      <c r="DO489" s="274" t="s">
        <v>2689</v>
      </c>
      <c r="DP489" s="274" t="s">
        <v>2733</v>
      </c>
      <c r="DQ489" s="274" t="s">
        <v>2734</v>
      </c>
      <c r="DR489" s="278">
        <v>4</v>
      </c>
    </row>
    <row r="490" spans="1:122" ht="30" x14ac:dyDescent="0.25">
      <c r="A490" s="283">
        <v>102537</v>
      </c>
      <c r="B490" s="274">
        <v>99612</v>
      </c>
      <c r="C490" s="274" t="s">
        <v>1393</v>
      </c>
      <c r="D490" s="279">
        <v>34060</v>
      </c>
      <c r="E490" s="274" t="s">
        <v>2709</v>
      </c>
      <c r="F490" s="274" t="s">
        <v>2663</v>
      </c>
      <c r="G490" s="274">
        <v>103419</v>
      </c>
      <c r="H490" s="274">
        <v>102537</v>
      </c>
      <c r="I490" s="274">
        <v>0</v>
      </c>
      <c r="K490" s="275">
        <v>0</v>
      </c>
      <c r="L490" s="274">
        <v>11576</v>
      </c>
      <c r="M490" s="274" t="s">
        <v>1787</v>
      </c>
      <c r="N490" s="275">
        <v>0</v>
      </c>
      <c r="P490" s="274" t="s">
        <v>1968</v>
      </c>
      <c r="S490" s="279">
        <v>34060</v>
      </c>
      <c r="AC490" s="274" t="s">
        <v>2924</v>
      </c>
      <c r="AE490" s="279">
        <v>40519</v>
      </c>
      <c r="AF490" s="275">
        <v>0</v>
      </c>
      <c r="AG490" s="275">
        <v>0</v>
      </c>
      <c r="AL490" s="274">
        <v>0</v>
      </c>
      <c r="AM490" s="275">
        <v>0</v>
      </c>
      <c r="AO490" s="274" t="s">
        <v>1788</v>
      </c>
      <c r="AP490" s="274" t="s">
        <v>1968</v>
      </c>
      <c r="AQ490" s="275">
        <v>0</v>
      </c>
      <c r="AR490" s="275">
        <v>0</v>
      </c>
      <c r="AS490" s="274" t="s">
        <v>1968</v>
      </c>
      <c r="AW490" s="277">
        <v>0</v>
      </c>
      <c r="AZ490" s="274" t="s">
        <v>2668</v>
      </c>
      <c r="BA490" s="274" t="s">
        <v>2669</v>
      </c>
      <c r="BD490" s="274" t="s">
        <v>2670</v>
      </c>
      <c r="BE490" s="274" t="s">
        <v>2693</v>
      </c>
      <c r="BF490" s="274" t="s">
        <v>2774</v>
      </c>
      <c r="BH490" s="274" t="s">
        <v>1968</v>
      </c>
      <c r="BL490" s="277">
        <v>0</v>
      </c>
      <c r="BW490" s="274">
        <v>81893</v>
      </c>
      <c r="BX490" s="274" t="s">
        <v>2927</v>
      </c>
      <c r="BY490" s="274" t="s">
        <v>1968</v>
      </c>
      <c r="BZ490" s="274" t="s">
        <v>2857</v>
      </c>
      <c r="CA490" s="274">
        <v>0</v>
      </c>
      <c r="CC490" s="274" t="s">
        <v>1968</v>
      </c>
      <c r="CE490" s="274" t="s">
        <v>1968</v>
      </c>
      <c r="CG490" s="274" t="s">
        <v>1968</v>
      </c>
      <c r="CI490" s="274" t="s">
        <v>1968</v>
      </c>
      <c r="CN490" s="274">
        <v>0</v>
      </c>
      <c r="CO490" s="274" t="s">
        <v>1968</v>
      </c>
      <c r="CP490" s="274" t="s">
        <v>3062</v>
      </c>
      <c r="CT490" s="275">
        <v>0</v>
      </c>
      <c r="CU490" s="274" t="s">
        <v>1968</v>
      </c>
      <c r="CV490" s="275">
        <v>0</v>
      </c>
      <c r="CY490" s="274" t="s">
        <v>2709</v>
      </c>
      <c r="CZ490" s="274">
        <v>656120</v>
      </c>
      <c r="DA490" s="274">
        <v>6199500</v>
      </c>
      <c r="DB490" s="274" t="s">
        <v>2666</v>
      </c>
      <c r="DC490" s="275">
        <v>0</v>
      </c>
      <c r="DG490" s="274">
        <v>0</v>
      </c>
      <c r="DH490" s="280" t="s">
        <v>3838</v>
      </c>
      <c r="DI490" s="274">
        <v>0</v>
      </c>
      <c r="DJ490" s="274" t="s">
        <v>2664</v>
      </c>
      <c r="DK490" s="279">
        <v>40519</v>
      </c>
      <c r="DL490" s="279">
        <v>40526</v>
      </c>
      <c r="DN490" s="274" t="s">
        <v>2860</v>
      </c>
      <c r="DO490" s="274" t="s">
        <v>2689</v>
      </c>
      <c r="DR490" s="278">
        <v>0</v>
      </c>
    </row>
    <row r="491" spans="1:122" x14ac:dyDescent="0.25">
      <c r="A491" s="283">
        <v>102755</v>
      </c>
      <c r="B491" s="274">
        <v>99647</v>
      </c>
      <c r="C491" s="274" t="s">
        <v>1395</v>
      </c>
      <c r="D491" s="279">
        <v>36088</v>
      </c>
      <c r="E491" s="274" t="s">
        <v>2709</v>
      </c>
      <c r="F491" s="274" t="s">
        <v>2663</v>
      </c>
      <c r="G491" s="274">
        <v>103637</v>
      </c>
      <c r="H491" s="274">
        <v>102755</v>
      </c>
      <c r="I491" s="274">
        <v>0</v>
      </c>
      <c r="K491" s="275">
        <v>0</v>
      </c>
      <c r="L491" s="274">
        <v>11559</v>
      </c>
      <c r="M491" s="274" t="s">
        <v>1791</v>
      </c>
      <c r="N491" s="275">
        <v>0</v>
      </c>
      <c r="P491" s="274" t="s">
        <v>1969</v>
      </c>
      <c r="S491" s="279">
        <v>36088</v>
      </c>
      <c r="AC491" s="274" t="s">
        <v>2816</v>
      </c>
      <c r="AE491" s="279">
        <v>40522</v>
      </c>
      <c r="AF491" s="275">
        <v>117</v>
      </c>
      <c r="AG491" s="275">
        <v>0</v>
      </c>
      <c r="AH491" s="274" t="s">
        <v>1834</v>
      </c>
      <c r="AL491" s="274">
        <v>0</v>
      </c>
      <c r="AM491" s="275">
        <v>0</v>
      </c>
      <c r="AO491" s="274" t="s">
        <v>1835</v>
      </c>
      <c r="AP491" s="274" t="s">
        <v>1968</v>
      </c>
      <c r="AQ491" s="275">
        <v>0</v>
      </c>
      <c r="AR491" s="275">
        <v>0</v>
      </c>
      <c r="AS491" s="274" t="s">
        <v>1968</v>
      </c>
      <c r="AW491" s="277">
        <v>0</v>
      </c>
      <c r="AZ491" s="274" t="s">
        <v>2668</v>
      </c>
      <c r="BA491" s="274" t="s">
        <v>2669</v>
      </c>
      <c r="BD491" s="274" t="s">
        <v>2692</v>
      </c>
      <c r="BE491" s="274" t="s">
        <v>3839</v>
      </c>
      <c r="BF491" s="274" t="s">
        <v>2720</v>
      </c>
      <c r="BH491" s="274" t="s">
        <v>1969</v>
      </c>
      <c r="BI491" s="274" t="s">
        <v>2803</v>
      </c>
      <c r="BL491" s="277">
        <v>0</v>
      </c>
      <c r="BW491" s="274">
        <v>82111</v>
      </c>
      <c r="BX491" s="274" t="s">
        <v>3718</v>
      </c>
      <c r="BY491" s="274" t="s">
        <v>1968</v>
      </c>
      <c r="BZ491" s="274" t="s">
        <v>2857</v>
      </c>
      <c r="CA491" s="274">
        <v>12730033</v>
      </c>
      <c r="CC491" s="274" t="s">
        <v>1968</v>
      </c>
      <c r="CE491" s="274" t="s">
        <v>1968</v>
      </c>
      <c r="CG491" s="274" t="s">
        <v>1968</v>
      </c>
      <c r="CI491" s="274" t="s">
        <v>1969</v>
      </c>
      <c r="CN491" s="274">
        <v>0</v>
      </c>
      <c r="CO491" s="274" t="s">
        <v>1968</v>
      </c>
      <c r="CT491" s="275">
        <v>0</v>
      </c>
      <c r="CU491" s="274" t="s">
        <v>1969</v>
      </c>
      <c r="CV491" s="275">
        <v>0</v>
      </c>
      <c r="CW491" s="274" t="s">
        <v>2714</v>
      </c>
      <c r="CY491" s="274" t="s">
        <v>2709</v>
      </c>
      <c r="CZ491" s="274">
        <v>648335</v>
      </c>
      <c r="DA491" s="274">
        <v>6174272</v>
      </c>
      <c r="DB491" s="274" t="s">
        <v>2666</v>
      </c>
      <c r="DC491" s="275">
        <v>22</v>
      </c>
      <c r="DG491" s="274">
        <v>0</v>
      </c>
      <c r="DH491" s="274" t="s">
        <v>3840</v>
      </c>
      <c r="DI491" s="274">
        <v>0</v>
      </c>
      <c r="DJ491" s="274" t="s">
        <v>2677</v>
      </c>
      <c r="DK491" s="279">
        <v>40522</v>
      </c>
      <c r="DL491" s="279">
        <v>40547</v>
      </c>
      <c r="DN491" s="274" t="s">
        <v>2860</v>
      </c>
      <c r="DO491" s="274" t="s">
        <v>2689</v>
      </c>
      <c r="DP491" s="274" t="s">
        <v>2733</v>
      </c>
      <c r="DQ491" s="274" t="s">
        <v>2734</v>
      </c>
      <c r="DR491" s="278">
        <v>15</v>
      </c>
    </row>
    <row r="492" spans="1:122" x14ac:dyDescent="0.25">
      <c r="A492" s="283">
        <v>107682</v>
      </c>
      <c r="B492" s="274">
        <v>100264</v>
      </c>
      <c r="D492" s="279">
        <v>33970</v>
      </c>
      <c r="E492" s="274" t="s">
        <v>2801</v>
      </c>
      <c r="F492" s="274" t="s">
        <v>2663</v>
      </c>
      <c r="G492" s="274">
        <v>108565</v>
      </c>
      <c r="H492" s="274">
        <v>107682</v>
      </c>
      <c r="I492" s="274">
        <v>0</v>
      </c>
      <c r="K492" s="275">
        <v>0</v>
      </c>
      <c r="L492" s="274">
        <v>8167</v>
      </c>
      <c r="M492" s="274" t="s">
        <v>1541</v>
      </c>
      <c r="N492" s="275">
        <v>0</v>
      </c>
      <c r="Q492" s="274" t="s">
        <v>3841</v>
      </c>
      <c r="T492" s="274" t="s">
        <v>2665</v>
      </c>
      <c r="U492" s="274" t="s">
        <v>1967</v>
      </c>
      <c r="AE492" s="279">
        <v>41349</v>
      </c>
      <c r="AF492" s="275">
        <v>400</v>
      </c>
      <c r="AG492" s="275">
        <v>0</v>
      </c>
      <c r="AL492" s="274">
        <v>0</v>
      </c>
      <c r="AM492" s="275">
        <v>2352</v>
      </c>
      <c r="AO492" s="274" t="s">
        <v>3842</v>
      </c>
      <c r="AP492" s="274" t="s">
        <v>1968</v>
      </c>
      <c r="AQ492" s="275">
        <v>0</v>
      </c>
      <c r="AR492" s="275">
        <v>0</v>
      </c>
      <c r="AS492" s="274" t="s">
        <v>1968</v>
      </c>
      <c r="AW492" s="277">
        <v>0</v>
      </c>
      <c r="AZ492" s="274" t="s">
        <v>2668</v>
      </c>
      <c r="BA492" s="274" t="s">
        <v>2669</v>
      </c>
      <c r="BD492" s="274" t="s">
        <v>2781</v>
      </c>
      <c r="BE492" s="274" t="s">
        <v>2932</v>
      </c>
      <c r="BF492" s="274" t="s">
        <v>2672</v>
      </c>
      <c r="BH492" s="274" t="s">
        <v>1968</v>
      </c>
      <c r="BL492" s="277">
        <v>0</v>
      </c>
      <c r="BN492" s="274" t="s">
        <v>2933</v>
      </c>
      <c r="BW492" s="274">
        <v>82192</v>
      </c>
      <c r="BX492" s="274" t="s">
        <v>3569</v>
      </c>
      <c r="BY492" s="274" t="s">
        <v>1968</v>
      </c>
      <c r="CA492" s="274">
        <v>14659395</v>
      </c>
      <c r="CC492" s="274" t="s">
        <v>1968</v>
      </c>
      <c r="CE492" s="274" t="s">
        <v>1968</v>
      </c>
      <c r="CF492" s="274" t="s">
        <v>2706</v>
      </c>
      <c r="CG492" s="274" t="s">
        <v>1968</v>
      </c>
      <c r="CI492" s="274" t="s">
        <v>1968</v>
      </c>
      <c r="CN492" s="274">
        <v>0</v>
      </c>
      <c r="CO492" s="274" t="s">
        <v>1968</v>
      </c>
      <c r="CP492" s="274" t="s">
        <v>2675</v>
      </c>
      <c r="CS492" s="274" t="s">
        <v>3843</v>
      </c>
      <c r="CT492" s="275">
        <v>0</v>
      </c>
      <c r="CU492" s="274" t="s">
        <v>1968</v>
      </c>
      <c r="CV492" s="275">
        <v>0</v>
      </c>
      <c r="CY492" s="274" t="s">
        <v>2801</v>
      </c>
      <c r="CZ492" s="274">
        <v>654826</v>
      </c>
      <c r="DA492" s="274">
        <v>6179005</v>
      </c>
      <c r="DB492" s="274" t="s">
        <v>2666</v>
      </c>
      <c r="DC492" s="275">
        <v>55.2</v>
      </c>
      <c r="DG492" s="274">
        <v>0</v>
      </c>
      <c r="DI492" s="274">
        <v>0</v>
      </c>
      <c r="DK492" s="279">
        <v>41349</v>
      </c>
      <c r="DL492" s="279">
        <v>41389</v>
      </c>
      <c r="DN492" s="274" t="s">
        <v>2689</v>
      </c>
      <c r="DO492" s="274" t="s">
        <v>2689</v>
      </c>
      <c r="DR492" s="278">
        <v>0</v>
      </c>
    </row>
    <row r="493" spans="1:122" x14ac:dyDescent="0.25">
      <c r="A493" s="283">
        <v>107651</v>
      </c>
      <c r="B493" s="274">
        <v>100362</v>
      </c>
      <c r="E493" s="274" t="s">
        <v>2801</v>
      </c>
      <c r="F493" s="274" t="s">
        <v>2663</v>
      </c>
      <c r="G493" s="274">
        <v>108534</v>
      </c>
      <c r="H493" s="274">
        <v>107651</v>
      </c>
      <c r="I493" s="274">
        <v>0</v>
      </c>
      <c r="K493" s="275">
        <v>0</v>
      </c>
      <c r="L493" s="274">
        <v>8134</v>
      </c>
      <c r="M493" s="274" t="s">
        <v>1546</v>
      </c>
      <c r="N493" s="275">
        <v>0</v>
      </c>
      <c r="P493" s="274" t="s">
        <v>1969</v>
      </c>
      <c r="Q493" s="274" t="s">
        <v>3844</v>
      </c>
      <c r="AE493" s="279">
        <v>41343</v>
      </c>
      <c r="AF493" s="275">
        <v>0</v>
      </c>
      <c r="AG493" s="275">
        <v>0</v>
      </c>
      <c r="AL493" s="274">
        <v>0</v>
      </c>
      <c r="AM493" s="275">
        <v>2311</v>
      </c>
      <c r="AO493" s="274" t="s">
        <v>2961</v>
      </c>
      <c r="AP493" s="274" t="s">
        <v>1968</v>
      </c>
      <c r="AQ493" s="275">
        <v>0</v>
      </c>
      <c r="AR493" s="275">
        <v>0</v>
      </c>
      <c r="AS493" s="274" t="s">
        <v>1969</v>
      </c>
      <c r="AW493" s="277">
        <v>0</v>
      </c>
      <c r="AZ493" s="274" t="s">
        <v>2668</v>
      </c>
      <c r="BA493" s="274" t="s">
        <v>2669</v>
      </c>
      <c r="BD493" s="274" t="s">
        <v>2728</v>
      </c>
      <c r="BE493" s="274" t="s">
        <v>2728</v>
      </c>
      <c r="BF493" s="274" t="s">
        <v>2672</v>
      </c>
      <c r="BH493" s="274" t="s">
        <v>1968</v>
      </c>
      <c r="BL493" s="277">
        <v>0</v>
      </c>
      <c r="BN493" s="274" t="s">
        <v>2933</v>
      </c>
      <c r="BW493" s="274">
        <v>87082</v>
      </c>
      <c r="BX493" s="274" t="s">
        <v>3134</v>
      </c>
      <c r="BY493" s="274" t="s">
        <v>1968</v>
      </c>
      <c r="CA493" s="274">
        <v>3917185</v>
      </c>
      <c r="CC493" s="274" t="s">
        <v>1968</v>
      </c>
      <c r="CE493" s="274" t="s">
        <v>1968</v>
      </c>
      <c r="CF493" s="274" t="s">
        <v>2722</v>
      </c>
      <c r="CG493" s="274" t="s">
        <v>1968</v>
      </c>
      <c r="CI493" s="274" t="s">
        <v>1968</v>
      </c>
      <c r="CN493" s="274">
        <v>0</v>
      </c>
      <c r="CO493" s="274" t="s">
        <v>1968</v>
      </c>
      <c r="CS493" s="274" t="s">
        <v>3845</v>
      </c>
      <c r="CT493" s="275">
        <v>0</v>
      </c>
      <c r="CU493" s="274" t="s">
        <v>1968</v>
      </c>
      <c r="CV493" s="275">
        <v>0</v>
      </c>
      <c r="CY493" s="274" t="s">
        <v>2801</v>
      </c>
      <c r="CZ493" s="274">
        <v>628741</v>
      </c>
      <c r="DA493" s="274">
        <v>6182083</v>
      </c>
      <c r="DB493" s="274" t="s">
        <v>2666</v>
      </c>
      <c r="DC493" s="275">
        <v>84</v>
      </c>
      <c r="DG493" s="274">
        <v>0</v>
      </c>
      <c r="DI493" s="274">
        <v>0</v>
      </c>
      <c r="DK493" s="279">
        <v>41343</v>
      </c>
      <c r="DL493" s="279">
        <v>41389</v>
      </c>
      <c r="DN493" s="274" t="s">
        <v>2689</v>
      </c>
      <c r="DO493" s="274" t="s">
        <v>2689</v>
      </c>
      <c r="DR493" s="278">
        <v>0</v>
      </c>
    </row>
    <row r="494" spans="1:122" x14ac:dyDescent="0.25">
      <c r="A494" s="283">
        <v>107692</v>
      </c>
      <c r="B494" s="274">
        <v>100448</v>
      </c>
      <c r="E494" s="274" t="s">
        <v>2801</v>
      </c>
      <c r="F494" s="274" t="s">
        <v>2663</v>
      </c>
      <c r="G494" s="274">
        <v>108575</v>
      </c>
      <c r="H494" s="274">
        <v>107692</v>
      </c>
      <c r="I494" s="274">
        <v>0</v>
      </c>
      <c r="K494" s="275">
        <v>0</v>
      </c>
      <c r="L494" s="274">
        <v>0</v>
      </c>
      <c r="N494" s="275">
        <v>0</v>
      </c>
      <c r="P494" s="274" t="s">
        <v>1969</v>
      </c>
      <c r="Q494" s="274" t="s">
        <v>3846</v>
      </c>
      <c r="AE494" s="279">
        <v>41352</v>
      </c>
      <c r="AF494" s="275">
        <v>0</v>
      </c>
      <c r="AG494" s="275">
        <v>0</v>
      </c>
      <c r="AL494" s="274">
        <v>0</v>
      </c>
      <c r="AM494" s="275">
        <v>2522</v>
      </c>
      <c r="AO494" s="274" t="s">
        <v>2961</v>
      </c>
      <c r="AP494" s="274" t="s">
        <v>1968</v>
      </c>
      <c r="AQ494" s="275">
        <v>0</v>
      </c>
      <c r="AR494" s="275">
        <v>0</v>
      </c>
      <c r="AS494" s="274" t="s">
        <v>1969</v>
      </c>
      <c r="AW494" s="277">
        <v>0</v>
      </c>
      <c r="AZ494" s="274" t="s">
        <v>2668</v>
      </c>
      <c r="BA494" s="274" t="s">
        <v>2669</v>
      </c>
      <c r="BD494" s="274" t="s">
        <v>2692</v>
      </c>
      <c r="BE494" s="274" t="s">
        <v>2759</v>
      </c>
      <c r="BF494" s="274" t="s">
        <v>2672</v>
      </c>
      <c r="BH494" s="274" t="s">
        <v>1968</v>
      </c>
      <c r="BL494" s="277">
        <v>0</v>
      </c>
      <c r="BN494" s="274" t="s">
        <v>2933</v>
      </c>
      <c r="BW494" s="274">
        <v>87113</v>
      </c>
      <c r="BX494" s="274" t="s">
        <v>3286</v>
      </c>
      <c r="BY494" s="274" t="s">
        <v>1968</v>
      </c>
      <c r="CA494" s="274">
        <v>14515351</v>
      </c>
      <c r="CC494" s="274" t="s">
        <v>1968</v>
      </c>
      <c r="CE494" s="274" t="s">
        <v>1968</v>
      </c>
      <c r="CF494" s="274" t="s">
        <v>2706</v>
      </c>
      <c r="CG494" s="274" t="s">
        <v>1968</v>
      </c>
      <c r="CI494" s="274" t="s">
        <v>1968</v>
      </c>
      <c r="CN494" s="274">
        <v>0</v>
      </c>
      <c r="CO494" s="274" t="s">
        <v>1968</v>
      </c>
      <c r="CP494" s="274" t="s">
        <v>2696</v>
      </c>
      <c r="CS494" s="274" t="s">
        <v>3287</v>
      </c>
      <c r="CT494" s="275">
        <v>0</v>
      </c>
      <c r="CU494" s="274" t="s">
        <v>1968</v>
      </c>
      <c r="CV494" s="275">
        <v>0</v>
      </c>
      <c r="CY494" s="274" t="s">
        <v>2801</v>
      </c>
      <c r="CZ494" s="274">
        <v>641827</v>
      </c>
      <c r="DA494" s="274">
        <v>6178893</v>
      </c>
      <c r="DB494" s="274" t="s">
        <v>2666</v>
      </c>
      <c r="DC494" s="275">
        <v>24.3</v>
      </c>
      <c r="DG494" s="274">
        <v>0</v>
      </c>
      <c r="DI494" s="274">
        <v>0</v>
      </c>
      <c r="DK494" s="279">
        <v>41352</v>
      </c>
      <c r="DL494" s="279">
        <v>41389</v>
      </c>
      <c r="DN494" s="274" t="s">
        <v>2689</v>
      </c>
      <c r="DO494" s="274" t="s">
        <v>2689</v>
      </c>
      <c r="DR494" s="278">
        <v>0</v>
      </c>
    </row>
    <row r="495" spans="1:122" x14ac:dyDescent="0.25">
      <c r="A495" s="283">
        <v>107648</v>
      </c>
      <c r="B495" s="274">
        <v>100511</v>
      </c>
      <c r="E495" s="274" t="s">
        <v>2801</v>
      </c>
      <c r="F495" s="274" t="s">
        <v>2663</v>
      </c>
      <c r="G495" s="274">
        <v>108531</v>
      </c>
      <c r="H495" s="274">
        <v>107648</v>
      </c>
      <c r="I495" s="274">
        <v>0</v>
      </c>
      <c r="K495" s="275">
        <v>0</v>
      </c>
      <c r="L495" s="274">
        <v>0</v>
      </c>
      <c r="N495" s="275">
        <v>0</v>
      </c>
      <c r="P495" s="274" t="s">
        <v>1969</v>
      </c>
      <c r="Q495" s="274" t="s">
        <v>3847</v>
      </c>
      <c r="AE495" s="279">
        <v>41343</v>
      </c>
      <c r="AF495" s="275">
        <v>180</v>
      </c>
      <c r="AG495" s="275">
        <v>0</v>
      </c>
      <c r="AL495" s="274">
        <v>0</v>
      </c>
      <c r="AM495" s="275">
        <v>2597</v>
      </c>
      <c r="AO495" s="274" t="s">
        <v>2961</v>
      </c>
      <c r="AP495" s="274" t="s">
        <v>1968</v>
      </c>
      <c r="AQ495" s="275">
        <v>0</v>
      </c>
      <c r="AR495" s="275">
        <v>0</v>
      </c>
      <c r="AS495" s="274" t="s">
        <v>1969</v>
      </c>
      <c r="AW495" s="277">
        <v>0</v>
      </c>
      <c r="AZ495" s="274" t="s">
        <v>2668</v>
      </c>
      <c r="BA495" s="274" t="s">
        <v>2669</v>
      </c>
      <c r="BH495" s="274" t="s">
        <v>1968</v>
      </c>
      <c r="BL495" s="277">
        <v>0</v>
      </c>
      <c r="BM495" s="274" t="s">
        <v>3848</v>
      </c>
      <c r="BW495" s="274">
        <v>87079</v>
      </c>
      <c r="BX495" s="274" t="s">
        <v>3825</v>
      </c>
      <c r="BY495" s="274" t="s">
        <v>1968</v>
      </c>
      <c r="CA495" s="274">
        <v>14898489</v>
      </c>
      <c r="CC495" s="274" t="s">
        <v>1968</v>
      </c>
      <c r="CE495" s="274" t="s">
        <v>1968</v>
      </c>
      <c r="CG495" s="274" t="s">
        <v>1968</v>
      </c>
      <c r="CI495" s="274" t="s">
        <v>1968</v>
      </c>
      <c r="CN495" s="274">
        <v>0</v>
      </c>
      <c r="CO495" s="274" t="s">
        <v>1968</v>
      </c>
      <c r="CS495" s="274" t="s">
        <v>3826</v>
      </c>
      <c r="CT495" s="275">
        <v>0</v>
      </c>
      <c r="CU495" s="274" t="s">
        <v>1968</v>
      </c>
      <c r="CV495" s="275">
        <v>0</v>
      </c>
      <c r="CY495" s="274" t="s">
        <v>2801</v>
      </c>
      <c r="CZ495" s="274">
        <v>650025</v>
      </c>
      <c r="DA495" s="274">
        <v>6163726</v>
      </c>
      <c r="DB495" s="274" t="s">
        <v>2666</v>
      </c>
      <c r="DC495" s="275">
        <v>55.7</v>
      </c>
      <c r="DG495" s="274">
        <v>0</v>
      </c>
      <c r="DI495" s="274">
        <v>0</v>
      </c>
      <c r="DK495" s="279">
        <v>41343</v>
      </c>
      <c r="DL495" s="279">
        <v>41389</v>
      </c>
      <c r="DN495" s="274" t="s">
        <v>2689</v>
      </c>
      <c r="DO495" s="274" t="s">
        <v>2689</v>
      </c>
      <c r="DR495" s="278">
        <v>0</v>
      </c>
    </row>
    <row r="496" spans="1:122" x14ac:dyDescent="0.25">
      <c r="A496" s="283">
        <v>106679</v>
      </c>
      <c r="B496" s="274">
        <v>101549</v>
      </c>
      <c r="C496" s="274" t="s">
        <v>1718</v>
      </c>
      <c r="E496" s="274" t="s">
        <v>2843</v>
      </c>
      <c r="F496" s="274" t="s">
        <v>2663</v>
      </c>
      <c r="G496" s="274">
        <v>107561</v>
      </c>
      <c r="H496" s="274">
        <v>106679</v>
      </c>
      <c r="I496" s="274">
        <v>445</v>
      </c>
      <c r="J496" s="274" t="s">
        <v>2074</v>
      </c>
      <c r="K496" s="275">
        <v>0</v>
      </c>
      <c r="L496" s="274">
        <v>8132</v>
      </c>
      <c r="M496" s="274" t="s">
        <v>1876</v>
      </c>
      <c r="N496" s="275">
        <v>0</v>
      </c>
      <c r="Q496" s="274" t="s">
        <v>3849</v>
      </c>
      <c r="S496" s="279">
        <v>41150</v>
      </c>
      <c r="AE496" s="279">
        <v>41177</v>
      </c>
      <c r="AF496" s="275">
        <v>0</v>
      </c>
      <c r="AG496" s="275">
        <v>0</v>
      </c>
      <c r="AJ496" s="274" t="s">
        <v>2690</v>
      </c>
      <c r="AK496" s="274" t="s">
        <v>2691</v>
      </c>
      <c r="AL496" s="274">
        <v>0</v>
      </c>
      <c r="AM496" s="275">
        <v>2375</v>
      </c>
      <c r="AP496" s="274" t="s">
        <v>1968</v>
      </c>
      <c r="AQ496" s="275">
        <v>0</v>
      </c>
      <c r="AR496" s="275">
        <v>0</v>
      </c>
      <c r="AS496" s="274" t="s">
        <v>1969</v>
      </c>
      <c r="AW496" s="277">
        <v>0</v>
      </c>
      <c r="AZ496" s="274" t="s">
        <v>2668</v>
      </c>
      <c r="BA496" s="274" t="s">
        <v>2669</v>
      </c>
      <c r="BH496" s="274" t="s">
        <v>1968</v>
      </c>
      <c r="BL496" s="277">
        <v>0</v>
      </c>
      <c r="BO496" s="274" t="s">
        <v>2974</v>
      </c>
      <c r="BW496" s="274">
        <v>86123</v>
      </c>
      <c r="BX496" s="274" t="s">
        <v>3850</v>
      </c>
      <c r="BY496" s="274" t="s">
        <v>1968</v>
      </c>
      <c r="CA496" s="274">
        <v>0</v>
      </c>
      <c r="CC496" s="274" t="s">
        <v>1968</v>
      </c>
      <c r="CE496" s="274" t="s">
        <v>1968</v>
      </c>
      <c r="CG496" s="274" t="s">
        <v>1968</v>
      </c>
      <c r="CI496" s="274" t="s">
        <v>1968</v>
      </c>
      <c r="CN496" s="274">
        <v>3</v>
      </c>
      <c r="CO496" s="274" t="s">
        <v>1968</v>
      </c>
      <c r="CP496" s="274" t="s">
        <v>2675</v>
      </c>
      <c r="CS496" s="274" t="s">
        <v>3851</v>
      </c>
      <c r="CT496" s="275">
        <v>18</v>
      </c>
      <c r="CU496" s="274" t="s">
        <v>1968</v>
      </c>
      <c r="CV496" s="275">
        <v>0</v>
      </c>
      <c r="CY496" s="274" t="s">
        <v>2843</v>
      </c>
      <c r="CZ496" s="274">
        <v>628711</v>
      </c>
      <c r="DA496" s="274">
        <v>6180461</v>
      </c>
      <c r="DB496" s="274" t="s">
        <v>2666</v>
      </c>
      <c r="DC496" s="275">
        <v>0</v>
      </c>
      <c r="DG496" s="274">
        <v>31697</v>
      </c>
      <c r="DI496" s="274">
        <v>0</v>
      </c>
      <c r="DJ496" s="274" t="s">
        <v>2978</v>
      </c>
      <c r="DK496" s="279">
        <v>41177</v>
      </c>
      <c r="DL496" s="279">
        <v>41411</v>
      </c>
      <c r="DN496" s="274" t="s">
        <v>2689</v>
      </c>
      <c r="DO496" s="274" t="s">
        <v>2689</v>
      </c>
      <c r="DP496" s="274" t="s">
        <v>2733</v>
      </c>
      <c r="DQ496" s="274" t="s">
        <v>2734</v>
      </c>
      <c r="DR496" s="278">
        <v>0.125</v>
      </c>
    </row>
    <row r="497" spans="1:122" x14ac:dyDescent="0.25">
      <c r="A497" s="283">
        <v>107696</v>
      </c>
      <c r="B497" s="274">
        <v>102342</v>
      </c>
      <c r="E497" s="274" t="s">
        <v>2801</v>
      </c>
      <c r="F497" s="274" t="s">
        <v>2663</v>
      </c>
      <c r="G497" s="274">
        <v>108579</v>
      </c>
      <c r="H497" s="274">
        <v>107696</v>
      </c>
      <c r="I497" s="274">
        <v>0</v>
      </c>
      <c r="K497" s="275">
        <v>0</v>
      </c>
      <c r="L497" s="274">
        <v>0</v>
      </c>
      <c r="N497" s="275">
        <v>0</v>
      </c>
      <c r="P497" s="274" t="s">
        <v>1969</v>
      </c>
      <c r="Q497" s="274" t="s">
        <v>3852</v>
      </c>
      <c r="AE497" s="279">
        <v>41352</v>
      </c>
      <c r="AF497" s="275">
        <v>0</v>
      </c>
      <c r="AG497" s="275">
        <v>0</v>
      </c>
      <c r="AL497" s="274">
        <v>0</v>
      </c>
      <c r="AM497" s="275">
        <v>2457</v>
      </c>
      <c r="AO497" s="274" t="s">
        <v>3853</v>
      </c>
      <c r="AP497" s="274" t="s">
        <v>1968</v>
      </c>
      <c r="AQ497" s="275">
        <v>0</v>
      </c>
      <c r="AR497" s="275">
        <v>0</v>
      </c>
      <c r="AS497" s="274" t="s">
        <v>1969</v>
      </c>
      <c r="AW497" s="277">
        <v>0</v>
      </c>
      <c r="AZ497" s="274" t="s">
        <v>2668</v>
      </c>
      <c r="BA497" s="274" t="s">
        <v>2669</v>
      </c>
      <c r="BB497" s="274" t="s">
        <v>3854</v>
      </c>
      <c r="BE497" s="274" t="s">
        <v>2904</v>
      </c>
      <c r="BF497" s="274" t="s">
        <v>2737</v>
      </c>
      <c r="BH497" s="274" t="s">
        <v>1968</v>
      </c>
      <c r="BL497" s="277">
        <v>0</v>
      </c>
      <c r="BW497" s="274">
        <v>87107</v>
      </c>
      <c r="BX497" s="274" t="s">
        <v>3855</v>
      </c>
      <c r="BY497" s="274" t="s">
        <v>1968</v>
      </c>
      <c r="CA497" s="274">
        <v>9176454</v>
      </c>
      <c r="CC497" s="274" t="s">
        <v>1968</v>
      </c>
      <c r="CE497" s="274" t="s">
        <v>1968</v>
      </c>
      <c r="CF497" s="274" t="s">
        <v>2722</v>
      </c>
      <c r="CG497" s="274" t="s">
        <v>1968</v>
      </c>
      <c r="CI497" s="274" t="s">
        <v>1968</v>
      </c>
      <c r="CN497" s="274">
        <v>0</v>
      </c>
      <c r="CO497" s="274" t="s">
        <v>1968</v>
      </c>
      <c r="CP497" s="274" t="s">
        <v>3028</v>
      </c>
      <c r="CS497" s="274" t="s">
        <v>3856</v>
      </c>
      <c r="CT497" s="275">
        <v>0</v>
      </c>
      <c r="CU497" s="274" t="s">
        <v>1968</v>
      </c>
      <c r="CV497" s="275">
        <v>0</v>
      </c>
      <c r="CY497" s="274" t="s">
        <v>2801</v>
      </c>
      <c r="CZ497" s="274">
        <v>685340</v>
      </c>
      <c r="DA497" s="274">
        <v>6168526</v>
      </c>
      <c r="DB497" s="274" t="s">
        <v>2666</v>
      </c>
      <c r="DC497" s="275">
        <v>17.7</v>
      </c>
      <c r="DG497" s="274">
        <v>0</v>
      </c>
      <c r="DI497" s="274">
        <v>0</v>
      </c>
      <c r="DK497" s="279">
        <v>41352</v>
      </c>
      <c r="DL497" s="279">
        <v>41389</v>
      </c>
      <c r="DN497" s="274" t="s">
        <v>2689</v>
      </c>
      <c r="DO497" s="274" t="s">
        <v>2689</v>
      </c>
      <c r="DR497" s="278">
        <v>0</v>
      </c>
    </row>
    <row r="498" spans="1:122" x14ac:dyDescent="0.25">
      <c r="A498" s="283">
        <v>104710</v>
      </c>
      <c r="B498" s="274">
        <v>102350</v>
      </c>
      <c r="C498" s="274" t="s">
        <v>1718</v>
      </c>
      <c r="D498" s="279">
        <v>40877</v>
      </c>
      <c r="E498" s="274" t="s">
        <v>2801</v>
      </c>
      <c r="F498" s="274" t="s">
        <v>2663</v>
      </c>
      <c r="G498" s="274">
        <v>105592</v>
      </c>
      <c r="H498" s="274">
        <v>104710</v>
      </c>
      <c r="I498" s="274">
        <v>419</v>
      </c>
      <c r="K498" s="275">
        <v>0</v>
      </c>
      <c r="L498" s="274">
        <v>8301</v>
      </c>
      <c r="M498" s="274" t="s">
        <v>1685</v>
      </c>
      <c r="N498" s="275">
        <v>34</v>
      </c>
      <c r="Q498" s="274" t="s">
        <v>3857</v>
      </c>
      <c r="S498" s="279">
        <v>40877</v>
      </c>
      <c r="AC498" s="274" t="s">
        <v>2802</v>
      </c>
      <c r="AE498" s="279">
        <v>40897</v>
      </c>
      <c r="AF498" s="275">
        <v>80</v>
      </c>
      <c r="AG498" s="275">
        <v>1</v>
      </c>
      <c r="AI498" s="274" t="s">
        <v>2671</v>
      </c>
      <c r="AJ498" s="274" t="s">
        <v>2690</v>
      </c>
      <c r="AK498" s="274" t="s">
        <v>2691</v>
      </c>
      <c r="AL498" s="274">
        <v>0</v>
      </c>
      <c r="AM498" s="275">
        <v>0</v>
      </c>
      <c r="AP498" s="274" t="s">
        <v>1968</v>
      </c>
      <c r="AQ498" s="275">
        <v>0</v>
      </c>
      <c r="AR498" s="275">
        <v>0</v>
      </c>
      <c r="AS498" s="274" t="s">
        <v>1969</v>
      </c>
      <c r="AW498" s="277">
        <v>0</v>
      </c>
      <c r="BH498" s="274" t="s">
        <v>1969</v>
      </c>
      <c r="BL498" s="277">
        <v>0</v>
      </c>
      <c r="BO498" s="274" t="s">
        <v>2974</v>
      </c>
      <c r="BW498" s="274">
        <v>24442</v>
      </c>
      <c r="BX498" s="274" t="s">
        <v>2975</v>
      </c>
      <c r="BY498" s="274" t="s">
        <v>1969</v>
      </c>
      <c r="BZ498" s="274" t="s">
        <v>2878</v>
      </c>
      <c r="CA498" s="274">
        <v>0</v>
      </c>
      <c r="CC498" s="274" t="s">
        <v>1968</v>
      </c>
      <c r="CE498" s="274" t="s">
        <v>1968</v>
      </c>
      <c r="CG498" s="274" t="s">
        <v>1968</v>
      </c>
      <c r="CI498" s="274" t="s">
        <v>1968</v>
      </c>
      <c r="CN498" s="274">
        <v>3</v>
      </c>
      <c r="CO498" s="274" t="s">
        <v>1968</v>
      </c>
      <c r="CT498" s="275">
        <v>18</v>
      </c>
      <c r="CU498" s="274" t="s">
        <v>1969</v>
      </c>
      <c r="CV498" s="275">
        <v>0</v>
      </c>
      <c r="CW498" s="274" t="s">
        <v>2714</v>
      </c>
      <c r="CY498" s="274" t="s">
        <v>2801</v>
      </c>
      <c r="CZ498" s="274">
        <v>673833</v>
      </c>
      <c r="DA498" s="274">
        <v>6197299</v>
      </c>
      <c r="DB498" s="274" t="s">
        <v>2666</v>
      </c>
      <c r="DC498" s="275">
        <v>0</v>
      </c>
      <c r="DG498" s="274">
        <v>31677</v>
      </c>
      <c r="DH498" s="274" t="s">
        <v>3858</v>
      </c>
      <c r="DI498" s="274">
        <v>0</v>
      </c>
      <c r="DJ498" s="274" t="s">
        <v>2978</v>
      </c>
      <c r="DK498" s="279">
        <v>40897</v>
      </c>
      <c r="DL498" s="279">
        <v>41353</v>
      </c>
      <c r="DM498" s="274" t="s">
        <v>2979</v>
      </c>
      <c r="DN498" s="274" t="s">
        <v>2689</v>
      </c>
      <c r="DO498" s="274" t="s">
        <v>2689</v>
      </c>
      <c r="DP498" s="274" t="s">
        <v>2733</v>
      </c>
      <c r="DQ498" s="274" t="s">
        <v>2734</v>
      </c>
      <c r="DR498" s="278">
        <v>30</v>
      </c>
    </row>
    <row r="499" spans="1:122" x14ac:dyDescent="0.25">
      <c r="A499" s="283">
        <v>107638</v>
      </c>
      <c r="B499" s="274">
        <v>102558</v>
      </c>
      <c r="E499" s="274" t="s">
        <v>2801</v>
      </c>
      <c r="F499" s="274" t="s">
        <v>2663</v>
      </c>
      <c r="G499" s="274">
        <v>108521</v>
      </c>
      <c r="H499" s="274">
        <v>107638</v>
      </c>
      <c r="I499" s="274">
        <v>0</v>
      </c>
      <c r="K499" s="275">
        <v>0</v>
      </c>
      <c r="L499" s="274">
        <v>8256</v>
      </c>
      <c r="M499" s="274" t="s">
        <v>3066</v>
      </c>
      <c r="N499" s="275">
        <v>0</v>
      </c>
      <c r="P499" s="274" t="s">
        <v>1969</v>
      </c>
      <c r="Q499" s="274" t="s">
        <v>3859</v>
      </c>
      <c r="AE499" s="279">
        <v>41341</v>
      </c>
      <c r="AF499" s="275">
        <v>0</v>
      </c>
      <c r="AG499" s="275">
        <v>0</v>
      </c>
      <c r="AL499" s="274">
        <v>0</v>
      </c>
      <c r="AM499" s="275">
        <v>2295</v>
      </c>
      <c r="AO499" s="274" t="s">
        <v>2961</v>
      </c>
      <c r="AP499" s="274" t="s">
        <v>1968</v>
      </c>
      <c r="AQ499" s="275">
        <v>0</v>
      </c>
      <c r="AR499" s="275">
        <v>0</v>
      </c>
      <c r="AS499" s="274" t="s">
        <v>1968</v>
      </c>
      <c r="AW499" s="277">
        <v>0</v>
      </c>
      <c r="AZ499" s="274" t="s">
        <v>2668</v>
      </c>
      <c r="BA499" s="274" t="s">
        <v>2669</v>
      </c>
      <c r="BD499" s="274" t="s">
        <v>2692</v>
      </c>
      <c r="BE499" s="274" t="s">
        <v>2728</v>
      </c>
      <c r="BF499" s="274" t="s">
        <v>2763</v>
      </c>
      <c r="BH499" s="274" t="s">
        <v>1968</v>
      </c>
      <c r="BL499" s="277">
        <v>0</v>
      </c>
      <c r="BN499" s="274" t="s">
        <v>2933</v>
      </c>
      <c r="BW499" s="274">
        <v>87070</v>
      </c>
      <c r="BX499" s="274" t="s">
        <v>3860</v>
      </c>
      <c r="BY499" s="274" t="s">
        <v>1968</v>
      </c>
      <c r="CA499" s="274">
        <v>11308753</v>
      </c>
      <c r="CC499" s="274" t="s">
        <v>1968</v>
      </c>
      <c r="CE499" s="274" t="s">
        <v>1968</v>
      </c>
      <c r="CF499" s="274" t="s">
        <v>2749</v>
      </c>
      <c r="CG499" s="274" t="s">
        <v>1968</v>
      </c>
      <c r="CI499" s="274" t="s">
        <v>1968</v>
      </c>
      <c r="CN499" s="274">
        <v>0</v>
      </c>
      <c r="CO499" s="274" t="s">
        <v>1968</v>
      </c>
      <c r="CP499" s="274" t="s">
        <v>2836</v>
      </c>
      <c r="CT499" s="275">
        <v>0</v>
      </c>
      <c r="CU499" s="274" t="s">
        <v>1968</v>
      </c>
      <c r="CV499" s="275">
        <v>0</v>
      </c>
      <c r="CY499" s="274" t="s">
        <v>2801</v>
      </c>
      <c r="CZ499" s="274">
        <v>638076</v>
      </c>
      <c r="DA499" s="274">
        <v>6192946</v>
      </c>
      <c r="DB499" s="274" t="s">
        <v>2666</v>
      </c>
      <c r="DC499" s="275">
        <v>58.9</v>
      </c>
      <c r="DG499" s="274">
        <v>0</v>
      </c>
      <c r="DI499" s="274">
        <v>0</v>
      </c>
      <c r="DK499" s="279">
        <v>41341</v>
      </c>
      <c r="DL499" s="279">
        <v>41389</v>
      </c>
      <c r="DN499" s="274" t="s">
        <v>2689</v>
      </c>
      <c r="DO499" s="274" t="s">
        <v>2689</v>
      </c>
      <c r="DR499" s="278">
        <v>0</v>
      </c>
    </row>
    <row r="500" spans="1:122" x14ac:dyDescent="0.25">
      <c r="A500" s="283">
        <v>1064</v>
      </c>
      <c r="B500" s="274">
        <v>5253</v>
      </c>
      <c r="C500" s="274" t="s">
        <v>1395</v>
      </c>
      <c r="E500" s="274" t="s">
        <v>2709</v>
      </c>
      <c r="F500" s="274" t="s">
        <v>2663</v>
      </c>
      <c r="G500" s="274">
        <v>61598</v>
      </c>
      <c r="H500" s="274">
        <v>1064</v>
      </c>
      <c r="I500" s="274">
        <v>0</v>
      </c>
      <c r="J500" s="274" t="s">
        <v>2074</v>
      </c>
      <c r="K500" s="275">
        <v>0</v>
      </c>
      <c r="L500" s="274">
        <v>11791</v>
      </c>
      <c r="M500" s="274" t="s">
        <v>1401</v>
      </c>
      <c r="N500" s="275">
        <v>0</v>
      </c>
      <c r="R500" s="274" t="s">
        <v>2664</v>
      </c>
      <c r="T500" s="274" t="s">
        <v>2665</v>
      </c>
      <c r="U500" s="274" t="s">
        <v>1967</v>
      </c>
      <c r="Z500" s="274" t="s">
        <v>2666</v>
      </c>
      <c r="AA500" s="274" t="s">
        <v>2666</v>
      </c>
      <c r="AB500" s="274" t="s">
        <v>2666</v>
      </c>
      <c r="AC500" s="274" t="s">
        <v>2710</v>
      </c>
      <c r="AE500" s="279">
        <v>37846</v>
      </c>
      <c r="AF500" s="275">
        <v>85</v>
      </c>
      <c r="AG500" s="275">
        <v>0</v>
      </c>
      <c r="AI500" s="274" t="s">
        <v>2716</v>
      </c>
      <c r="AJ500" s="274" t="s">
        <v>2812</v>
      </c>
      <c r="AK500" s="274" t="s">
        <v>2813</v>
      </c>
      <c r="AL500" s="274">
        <v>0</v>
      </c>
      <c r="AM500" s="275">
        <v>0</v>
      </c>
      <c r="AO500" s="274" t="s">
        <v>1402</v>
      </c>
      <c r="AP500" s="274" t="s">
        <v>1968</v>
      </c>
      <c r="AQ500" s="275">
        <v>0</v>
      </c>
      <c r="AR500" s="275">
        <v>0</v>
      </c>
      <c r="AS500" s="274" t="s">
        <v>1968</v>
      </c>
      <c r="AW500" s="277">
        <v>0</v>
      </c>
      <c r="AZ500" s="274" t="s">
        <v>2668</v>
      </c>
      <c r="BA500" s="274" t="s">
        <v>2669</v>
      </c>
      <c r="BD500" s="274" t="s">
        <v>2670</v>
      </c>
      <c r="BE500" s="274" t="s">
        <v>2728</v>
      </c>
      <c r="BF500" s="274" t="s">
        <v>2672</v>
      </c>
      <c r="BG500" s="274" t="s">
        <v>2730</v>
      </c>
      <c r="BH500" s="274" t="s">
        <v>1968</v>
      </c>
      <c r="BL500" s="277">
        <v>0</v>
      </c>
      <c r="BQ500" s="274" t="s">
        <v>2666</v>
      </c>
      <c r="BR500" s="274" t="s">
        <v>2666</v>
      </c>
      <c r="BW500" s="274">
        <v>23368</v>
      </c>
      <c r="BX500" s="274" t="s">
        <v>3861</v>
      </c>
      <c r="BY500" s="274" t="s">
        <v>1968</v>
      </c>
      <c r="CA500" s="274">
        <v>14333104</v>
      </c>
      <c r="CC500" s="274" t="s">
        <v>1968</v>
      </c>
      <c r="CE500" s="274" t="s">
        <v>1968</v>
      </c>
      <c r="CG500" s="274" t="s">
        <v>1968</v>
      </c>
      <c r="CI500" s="274" t="s">
        <v>1968</v>
      </c>
      <c r="CN500" s="274">
        <v>1</v>
      </c>
      <c r="CO500" s="274" t="s">
        <v>1968</v>
      </c>
      <c r="CP500" s="274" t="s">
        <v>2675</v>
      </c>
      <c r="CT500" s="275">
        <v>0</v>
      </c>
      <c r="CU500" s="274" t="s">
        <v>1968</v>
      </c>
      <c r="CV500" s="275">
        <v>0</v>
      </c>
      <c r="CW500" s="274" t="s">
        <v>2688</v>
      </c>
      <c r="CY500" s="274" t="s">
        <v>2709</v>
      </c>
      <c r="CZ500" s="274">
        <v>657960</v>
      </c>
      <c r="DA500" s="274">
        <v>6184378</v>
      </c>
      <c r="DB500" s="274" t="s">
        <v>2666</v>
      </c>
      <c r="DC500" s="275">
        <v>0</v>
      </c>
      <c r="DG500" s="274">
        <v>0</v>
      </c>
      <c r="DI500" s="274">
        <v>0</v>
      </c>
      <c r="DJ500" s="274" t="s">
        <v>2677</v>
      </c>
      <c r="DK500" s="279">
        <v>37846</v>
      </c>
      <c r="DL500" s="279">
        <v>41388</v>
      </c>
      <c r="DN500" s="274" t="s">
        <v>2029</v>
      </c>
      <c r="DO500" s="274" t="s">
        <v>2689</v>
      </c>
      <c r="DR500" s="278">
        <v>0</v>
      </c>
    </row>
    <row r="501" spans="1:122" x14ac:dyDescent="0.25">
      <c r="A501" s="283">
        <v>59417</v>
      </c>
      <c r="B501" s="274">
        <v>5269</v>
      </c>
      <c r="C501" s="274" t="s">
        <v>1395</v>
      </c>
      <c r="D501" s="279">
        <v>33079</v>
      </c>
      <c r="E501" s="274" t="s">
        <v>2801</v>
      </c>
      <c r="F501" s="274" t="s">
        <v>2663</v>
      </c>
      <c r="G501" s="274">
        <v>61564</v>
      </c>
      <c r="H501" s="274">
        <v>59417</v>
      </c>
      <c r="I501" s="274">
        <v>0</v>
      </c>
      <c r="J501" s="274" t="s">
        <v>1966</v>
      </c>
      <c r="K501" s="275">
        <v>0</v>
      </c>
      <c r="L501" s="274">
        <v>8042</v>
      </c>
      <c r="M501" s="274" t="s">
        <v>1682</v>
      </c>
      <c r="N501" s="275">
        <v>165</v>
      </c>
      <c r="P501" s="274" t="s">
        <v>1969</v>
      </c>
      <c r="Q501" s="274" t="s">
        <v>3862</v>
      </c>
      <c r="R501" s="274" t="s">
        <v>2664</v>
      </c>
      <c r="T501" s="274" t="s">
        <v>2665</v>
      </c>
      <c r="U501" s="274" t="s">
        <v>1967</v>
      </c>
      <c r="Z501" s="274" t="s">
        <v>2666</v>
      </c>
      <c r="AA501" s="274" t="s">
        <v>2666</v>
      </c>
      <c r="AB501" s="274" t="s">
        <v>2666</v>
      </c>
      <c r="AE501" s="279">
        <v>37846</v>
      </c>
      <c r="AF501" s="275">
        <v>171</v>
      </c>
      <c r="AG501" s="275">
        <v>0</v>
      </c>
      <c r="AI501" s="274" t="s">
        <v>3863</v>
      </c>
      <c r="AJ501" s="274" t="s">
        <v>2664</v>
      </c>
      <c r="AK501" s="274" t="s">
        <v>8</v>
      </c>
      <c r="AL501" s="274">
        <v>0</v>
      </c>
      <c r="AM501" s="275">
        <v>0</v>
      </c>
      <c r="AP501" s="274" t="s">
        <v>1968</v>
      </c>
      <c r="AQ501" s="275">
        <v>0</v>
      </c>
      <c r="AR501" s="275">
        <v>0</v>
      </c>
      <c r="AS501" s="274" t="s">
        <v>1969</v>
      </c>
      <c r="AW501" s="277">
        <v>0</v>
      </c>
      <c r="AZ501" s="274" t="s">
        <v>2668</v>
      </c>
      <c r="BA501" s="274" t="s">
        <v>2669</v>
      </c>
      <c r="BE501" s="274" t="s">
        <v>2789</v>
      </c>
      <c r="BF501" s="274" t="s">
        <v>2737</v>
      </c>
      <c r="BG501" s="274" t="s">
        <v>2694</v>
      </c>
      <c r="BH501" s="274" t="s">
        <v>1968</v>
      </c>
      <c r="BL501" s="277">
        <v>0</v>
      </c>
      <c r="BQ501" s="274" t="s">
        <v>2666</v>
      </c>
      <c r="BR501" s="274" t="s">
        <v>2666</v>
      </c>
      <c r="BW501" s="274">
        <v>22610</v>
      </c>
      <c r="BX501" s="274" t="s">
        <v>3864</v>
      </c>
      <c r="BY501" s="274" t="s">
        <v>1968</v>
      </c>
      <c r="CA501" s="274">
        <v>0</v>
      </c>
      <c r="CC501" s="274" t="s">
        <v>1968</v>
      </c>
      <c r="CE501" s="274" t="s">
        <v>1969</v>
      </c>
      <c r="CG501" s="274" t="s">
        <v>1968</v>
      </c>
      <c r="CI501" s="274" t="s">
        <v>1968</v>
      </c>
      <c r="CN501" s="274">
        <v>1</v>
      </c>
      <c r="CO501" s="274" t="s">
        <v>1968</v>
      </c>
      <c r="CP501" s="274" t="s">
        <v>2840</v>
      </c>
      <c r="CT501" s="275">
        <v>0</v>
      </c>
      <c r="CU501" s="274" t="s">
        <v>1968</v>
      </c>
      <c r="CV501" s="275">
        <v>0</v>
      </c>
      <c r="CY501" s="274" t="s">
        <v>2801</v>
      </c>
      <c r="CZ501" s="274">
        <v>685178</v>
      </c>
      <c r="DA501" s="274">
        <v>6161882</v>
      </c>
      <c r="DB501" s="274" t="s">
        <v>2666</v>
      </c>
      <c r="DC501" s="275">
        <v>16.8</v>
      </c>
      <c r="DG501" s="274">
        <v>0</v>
      </c>
      <c r="DI501" s="274">
        <v>0</v>
      </c>
      <c r="DJ501" s="274" t="s">
        <v>2677</v>
      </c>
      <c r="DK501" s="279">
        <v>37846</v>
      </c>
      <c r="DL501" s="279">
        <v>41389</v>
      </c>
      <c r="DN501" s="274" t="s">
        <v>2029</v>
      </c>
      <c r="DO501" s="274" t="s">
        <v>2689</v>
      </c>
      <c r="DP501" s="274" t="s">
        <v>2679</v>
      </c>
      <c r="DQ501" s="274" t="s">
        <v>2680</v>
      </c>
      <c r="DR501" s="278">
        <v>8</v>
      </c>
    </row>
    <row r="502" spans="1:122" x14ac:dyDescent="0.25">
      <c r="A502" s="283">
        <v>59774</v>
      </c>
      <c r="B502" s="274">
        <v>5272</v>
      </c>
      <c r="C502" s="274" t="s">
        <v>1395</v>
      </c>
      <c r="D502" s="279">
        <v>33457</v>
      </c>
      <c r="E502" s="274" t="s">
        <v>2662</v>
      </c>
      <c r="F502" s="274" t="s">
        <v>2663</v>
      </c>
      <c r="G502" s="274">
        <v>61569</v>
      </c>
      <c r="H502" s="274">
        <v>59774</v>
      </c>
      <c r="I502" s="274">
        <v>0</v>
      </c>
      <c r="J502" s="274" t="s">
        <v>2074</v>
      </c>
      <c r="K502" s="275">
        <v>0</v>
      </c>
      <c r="L502" s="274">
        <v>8280</v>
      </c>
      <c r="M502" s="274" t="s">
        <v>1467</v>
      </c>
      <c r="N502" s="275">
        <v>0</v>
      </c>
      <c r="R502" s="274" t="s">
        <v>2664</v>
      </c>
      <c r="S502" s="279">
        <v>33457</v>
      </c>
      <c r="T502" s="274" t="s">
        <v>2665</v>
      </c>
      <c r="U502" s="274" t="s">
        <v>1967</v>
      </c>
      <c r="AC502" s="274" t="s">
        <v>2710</v>
      </c>
      <c r="AE502" s="279">
        <v>37846</v>
      </c>
      <c r="AF502" s="275">
        <v>243</v>
      </c>
      <c r="AG502" s="275">
        <v>0</v>
      </c>
      <c r="AI502" s="274" t="s">
        <v>2667</v>
      </c>
      <c r="AJ502" s="274" t="s">
        <v>2682</v>
      </c>
      <c r="AK502" s="274" t="s">
        <v>2683</v>
      </c>
      <c r="AL502" s="274">
        <v>0</v>
      </c>
      <c r="AM502" s="275">
        <v>0</v>
      </c>
      <c r="AP502" s="274" t="s">
        <v>1968</v>
      </c>
      <c r="AQ502" s="275">
        <v>0</v>
      </c>
      <c r="AR502" s="275">
        <v>0</v>
      </c>
      <c r="AS502" s="274" t="s">
        <v>1968</v>
      </c>
      <c r="AW502" s="277">
        <v>0</v>
      </c>
      <c r="AZ502" s="274" t="s">
        <v>2668</v>
      </c>
      <c r="BA502" s="274" t="s">
        <v>2669</v>
      </c>
      <c r="BD502" s="274" t="s">
        <v>2670</v>
      </c>
      <c r="BE502" s="274" t="s">
        <v>2728</v>
      </c>
      <c r="BF502" s="274" t="s">
        <v>2763</v>
      </c>
      <c r="BG502" s="274" t="s">
        <v>2730</v>
      </c>
      <c r="BH502" s="274" t="s">
        <v>1968</v>
      </c>
      <c r="BL502" s="277">
        <v>0</v>
      </c>
      <c r="BW502" s="274">
        <v>13432</v>
      </c>
      <c r="BX502" s="274" t="s">
        <v>3793</v>
      </c>
      <c r="BY502" s="274" t="s">
        <v>1968</v>
      </c>
      <c r="CA502" s="274">
        <v>6000568</v>
      </c>
      <c r="CC502" s="274" t="s">
        <v>1968</v>
      </c>
      <c r="CE502" s="274" t="s">
        <v>1969</v>
      </c>
      <c r="CF502" s="274" t="s">
        <v>2749</v>
      </c>
      <c r="CG502" s="274" t="s">
        <v>1968</v>
      </c>
      <c r="CI502" s="274" t="s">
        <v>1968</v>
      </c>
      <c r="CK502" s="274" t="s">
        <v>2666</v>
      </c>
      <c r="CN502" s="274">
        <v>3</v>
      </c>
      <c r="CO502" s="274" t="s">
        <v>1968</v>
      </c>
      <c r="CP502" s="274" t="s">
        <v>3062</v>
      </c>
      <c r="CS502" s="274" t="s">
        <v>3794</v>
      </c>
      <c r="CT502" s="275">
        <v>0</v>
      </c>
      <c r="CU502" s="274" t="s">
        <v>1968</v>
      </c>
      <c r="CV502" s="275">
        <v>0</v>
      </c>
      <c r="CW502" s="274" t="s">
        <v>2714</v>
      </c>
      <c r="CY502" s="274" t="s">
        <v>2662</v>
      </c>
      <c r="CZ502" s="274">
        <v>657392</v>
      </c>
      <c r="DA502" s="274">
        <v>6193952</v>
      </c>
      <c r="DB502" s="274" t="s">
        <v>2666</v>
      </c>
      <c r="DC502" s="275">
        <v>65</v>
      </c>
      <c r="DG502" s="274">
        <v>0</v>
      </c>
      <c r="DI502" s="274">
        <v>0</v>
      </c>
      <c r="DJ502" s="274" t="s">
        <v>2677</v>
      </c>
      <c r="DK502" s="279">
        <v>37846</v>
      </c>
      <c r="DL502" s="279">
        <v>41330</v>
      </c>
      <c r="DN502" s="274" t="s">
        <v>2029</v>
      </c>
      <c r="DO502" s="274" t="s">
        <v>2689</v>
      </c>
      <c r="DP502" s="274" t="s">
        <v>2679</v>
      </c>
      <c r="DQ502" s="274" t="s">
        <v>2680</v>
      </c>
      <c r="DR502" s="278">
        <v>5</v>
      </c>
    </row>
    <row r="503" spans="1:122" x14ac:dyDescent="0.25">
      <c r="A503" s="283">
        <v>59624</v>
      </c>
      <c r="B503" s="274">
        <v>5406</v>
      </c>
      <c r="C503" s="274" t="s">
        <v>1409</v>
      </c>
      <c r="D503" s="279">
        <v>33328</v>
      </c>
      <c r="E503" s="274" t="s">
        <v>2662</v>
      </c>
      <c r="F503" s="274" t="s">
        <v>2663</v>
      </c>
      <c r="G503" s="274">
        <v>61555</v>
      </c>
      <c r="H503" s="274">
        <v>59624</v>
      </c>
      <c r="I503" s="274">
        <v>0</v>
      </c>
      <c r="J503" s="274" t="s">
        <v>2074</v>
      </c>
      <c r="K503" s="275">
        <v>0</v>
      </c>
      <c r="L503" s="274">
        <v>8333</v>
      </c>
      <c r="M503" s="274" t="s">
        <v>3865</v>
      </c>
      <c r="N503" s="275">
        <v>0</v>
      </c>
      <c r="R503" s="274" t="s">
        <v>2664</v>
      </c>
      <c r="T503" s="274" t="s">
        <v>2665</v>
      </c>
      <c r="U503" s="274" t="s">
        <v>1967</v>
      </c>
      <c r="Z503" s="274" t="s">
        <v>2666</v>
      </c>
      <c r="AA503" s="274" t="s">
        <v>2666</v>
      </c>
      <c r="AB503" s="274" t="s">
        <v>2666</v>
      </c>
      <c r="AE503" s="279">
        <v>37846</v>
      </c>
      <c r="AF503" s="275">
        <v>200</v>
      </c>
      <c r="AG503" s="275">
        <v>0</v>
      </c>
      <c r="AI503" s="274" t="s">
        <v>2667</v>
      </c>
      <c r="AJ503" s="274" t="s">
        <v>3866</v>
      </c>
      <c r="AK503" s="274" t="s">
        <v>3867</v>
      </c>
      <c r="AL503" s="274">
        <v>0</v>
      </c>
      <c r="AM503" s="275">
        <v>2475</v>
      </c>
      <c r="AQ503" s="275">
        <v>0</v>
      </c>
      <c r="AR503" s="275">
        <v>0</v>
      </c>
      <c r="AW503" s="277">
        <v>0</v>
      </c>
      <c r="AZ503" s="274" t="s">
        <v>2668</v>
      </c>
      <c r="BA503" s="274" t="s">
        <v>2669</v>
      </c>
      <c r="BD503" s="274" t="s">
        <v>2670</v>
      </c>
      <c r="BE503" s="274" t="s">
        <v>2719</v>
      </c>
      <c r="BF503" s="274" t="s">
        <v>2774</v>
      </c>
      <c r="BG503" s="274" t="s">
        <v>2703</v>
      </c>
      <c r="BJ503" s="274" t="s">
        <v>2759</v>
      </c>
      <c r="BK503" s="274" t="s">
        <v>2759</v>
      </c>
      <c r="BL503" s="277">
        <v>0</v>
      </c>
      <c r="BQ503" s="274" t="s">
        <v>2666</v>
      </c>
      <c r="BR503" s="274" t="s">
        <v>2666</v>
      </c>
      <c r="BW503" s="274">
        <v>44232</v>
      </c>
      <c r="BX503" s="274" t="s">
        <v>3868</v>
      </c>
      <c r="CA503" s="274">
        <v>0</v>
      </c>
      <c r="CF503" s="274" t="s">
        <v>2749</v>
      </c>
      <c r="CK503" s="274" t="s">
        <v>2666</v>
      </c>
      <c r="CN503" s="274">
        <v>1</v>
      </c>
      <c r="CP503" s="274" t="s">
        <v>2675</v>
      </c>
      <c r="CS503" s="274" t="s">
        <v>3869</v>
      </c>
      <c r="CT503" s="275">
        <v>0</v>
      </c>
      <c r="CV503" s="275">
        <v>0</v>
      </c>
      <c r="CW503" s="274" t="s">
        <v>2664</v>
      </c>
      <c r="CY503" s="274" t="s">
        <v>2662</v>
      </c>
      <c r="CZ503" s="274">
        <v>665316</v>
      </c>
      <c r="DA503" s="274">
        <v>6207019</v>
      </c>
      <c r="DC503" s="275">
        <v>136</v>
      </c>
      <c r="DG503" s="274">
        <v>0</v>
      </c>
      <c r="DI503" s="274">
        <v>0</v>
      </c>
      <c r="DJ503" s="274" t="s">
        <v>2762</v>
      </c>
      <c r="DK503" s="279">
        <v>37846</v>
      </c>
      <c r="DL503" s="279">
        <v>39577</v>
      </c>
      <c r="DN503" s="274" t="s">
        <v>2029</v>
      </c>
      <c r="DO503" s="274" t="s">
        <v>2678</v>
      </c>
      <c r="DP503" s="274" t="s">
        <v>2679</v>
      </c>
      <c r="DQ503" s="274" t="s">
        <v>2680</v>
      </c>
      <c r="DR503" s="278">
        <v>2.5</v>
      </c>
    </row>
    <row r="504" spans="1:122" x14ac:dyDescent="0.25">
      <c r="A504" s="283">
        <v>56059</v>
      </c>
      <c r="B504" s="274">
        <v>6511</v>
      </c>
      <c r="C504" s="274" t="s">
        <v>1395</v>
      </c>
      <c r="D504" s="279">
        <v>31564</v>
      </c>
      <c r="E504" s="274" t="s">
        <v>2662</v>
      </c>
      <c r="F504" s="274" t="s">
        <v>2663</v>
      </c>
      <c r="G504" s="274">
        <v>57950</v>
      </c>
      <c r="H504" s="274">
        <v>56059</v>
      </c>
      <c r="I504" s="274">
        <v>0</v>
      </c>
      <c r="J504" s="274" t="s">
        <v>1966</v>
      </c>
      <c r="K504" s="275">
        <v>0</v>
      </c>
      <c r="L504" s="274">
        <v>8155</v>
      </c>
      <c r="M504" s="274" t="s">
        <v>1394</v>
      </c>
      <c r="N504" s="275">
        <v>140</v>
      </c>
      <c r="R504" s="274" t="s">
        <v>2664</v>
      </c>
      <c r="T504" s="274" t="s">
        <v>2665</v>
      </c>
      <c r="U504" s="274" t="s">
        <v>1967</v>
      </c>
      <c r="Z504" s="274" t="s">
        <v>2666</v>
      </c>
      <c r="AA504" s="274" t="s">
        <v>2666</v>
      </c>
      <c r="AB504" s="274" t="s">
        <v>2666</v>
      </c>
      <c r="AE504" s="279">
        <v>37846</v>
      </c>
      <c r="AF504" s="275">
        <v>360</v>
      </c>
      <c r="AG504" s="275">
        <v>0</v>
      </c>
      <c r="AI504" s="274" t="s">
        <v>2667</v>
      </c>
      <c r="AJ504" s="274" t="s">
        <v>2690</v>
      </c>
      <c r="AK504" s="274" t="s">
        <v>2691</v>
      </c>
      <c r="AL504" s="274">
        <v>0</v>
      </c>
      <c r="AM504" s="275">
        <v>0</v>
      </c>
      <c r="AQ504" s="275">
        <v>0</v>
      </c>
      <c r="AR504" s="275">
        <v>0</v>
      </c>
      <c r="AW504" s="277">
        <v>0</v>
      </c>
      <c r="AZ504" s="274" t="s">
        <v>2668</v>
      </c>
      <c r="BA504" s="274" t="s">
        <v>2669</v>
      </c>
      <c r="BD504" s="274" t="s">
        <v>2692</v>
      </c>
      <c r="BE504" s="274" t="s">
        <v>2728</v>
      </c>
      <c r="BF504" s="274" t="s">
        <v>2672</v>
      </c>
      <c r="BG504" s="274" t="s">
        <v>2703</v>
      </c>
      <c r="BL504" s="277">
        <v>0</v>
      </c>
      <c r="BQ504" s="274" t="s">
        <v>2666</v>
      </c>
      <c r="BR504" s="274" t="s">
        <v>2666</v>
      </c>
      <c r="BW504" s="274">
        <v>27202</v>
      </c>
      <c r="BX504" s="274" t="s">
        <v>3870</v>
      </c>
      <c r="CA504" s="274">
        <v>0</v>
      </c>
      <c r="CF504" s="274" t="s">
        <v>2749</v>
      </c>
      <c r="CN504" s="274">
        <v>2</v>
      </c>
      <c r="CP504" s="274" t="s">
        <v>2696</v>
      </c>
      <c r="CS504" s="274" t="s">
        <v>3871</v>
      </c>
      <c r="CT504" s="275">
        <v>0</v>
      </c>
      <c r="CV504" s="275">
        <v>0</v>
      </c>
      <c r="CW504" s="274" t="s">
        <v>2664</v>
      </c>
      <c r="CY504" s="274" t="s">
        <v>2662</v>
      </c>
      <c r="CZ504" s="274">
        <v>639886</v>
      </c>
      <c r="DA504" s="274">
        <v>6183533</v>
      </c>
      <c r="DC504" s="275">
        <v>80</v>
      </c>
      <c r="DG504" s="274">
        <v>0</v>
      </c>
      <c r="DI504" s="274">
        <v>0</v>
      </c>
      <c r="DJ504" s="274" t="s">
        <v>2677</v>
      </c>
      <c r="DK504" s="279">
        <v>37846</v>
      </c>
      <c r="DL504" s="279">
        <v>39577</v>
      </c>
      <c r="DN504" s="274" t="s">
        <v>2029</v>
      </c>
      <c r="DO504" s="274" t="s">
        <v>2678</v>
      </c>
      <c r="DP504" s="274" t="s">
        <v>2679</v>
      </c>
      <c r="DQ504" s="274" t="s">
        <v>2680</v>
      </c>
      <c r="DR504" s="278">
        <v>2</v>
      </c>
    </row>
    <row r="505" spans="1:122" x14ac:dyDescent="0.25">
      <c r="A505" s="283">
        <v>38916</v>
      </c>
      <c r="B505" s="274">
        <v>6512</v>
      </c>
      <c r="C505" s="274" t="s">
        <v>1393</v>
      </c>
      <c r="D505" s="279">
        <v>28491</v>
      </c>
      <c r="E505" s="274" t="s">
        <v>2662</v>
      </c>
      <c r="F505" s="274" t="s">
        <v>2663</v>
      </c>
      <c r="G505" s="274">
        <v>57951</v>
      </c>
      <c r="H505" s="274">
        <v>38916</v>
      </c>
      <c r="I505" s="274">
        <v>0</v>
      </c>
      <c r="J505" s="274" t="s">
        <v>1966</v>
      </c>
      <c r="K505" s="275">
        <v>0</v>
      </c>
      <c r="L505" s="274">
        <v>8160</v>
      </c>
      <c r="M505" s="274" t="s">
        <v>1601</v>
      </c>
      <c r="N505" s="275">
        <v>45</v>
      </c>
      <c r="R505" s="274" t="s">
        <v>2664</v>
      </c>
      <c r="T505" s="274" t="s">
        <v>2664</v>
      </c>
      <c r="U505" s="274" t="s">
        <v>2715</v>
      </c>
      <c r="Z505" s="274" t="s">
        <v>2666</v>
      </c>
      <c r="AA505" s="274" t="s">
        <v>2666</v>
      </c>
      <c r="AB505" s="274" t="s">
        <v>2666</v>
      </c>
      <c r="AE505" s="279">
        <v>37846</v>
      </c>
      <c r="AF505" s="275">
        <v>600</v>
      </c>
      <c r="AG505" s="275">
        <v>0</v>
      </c>
      <c r="AI505" s="274" t="s">
        <v>2716</v>
      </c>
      <c r="AJ505" s="274" t="s">
        <v>2717</v>
      </c>
      <c r="AK505" s="274" t="s">
        <v>2718</v>
      </c>
      <c r="AL505" s="274">
        <v>0</v>
      </c>
      <c r="AM505" s="275">
        <v>0</v>
      </c>
      <c r="AO505" s="274" t="s">
        <v>1602</v>
      </c>
      <c r="AQ505" s="275">
        <v>0</v>
      </c>
      <c r="AR505" s="275">
        <v>0</v>
      </c>
      <c r="AW505" s="277">
        <v>0</v>
      </c>
      <c r="AZ505" s="274" t="s">
        <v>2668</v>
      </c>
      <c r="BA505" s="274" t="s">
        <v>2669</v>
      </c>
      <c r="BC505" s="274" t="s">
        <v>3872</v>
      </c>
      <c r="BD505" s="274" t="s">
        <v>2736</v>
      </c>
      <c r="BE505" s="274" t="s">
        <v>2781</v>
      </c>
      <c r="BF505" s="274" t="s">
        <v>2672</v>
      </c>
      <c r="BG505" s="274" t="s">
        <v>2703</v>
      </c>
      <c r="BL505" s="277">
        <v>0</v>
      </c>
      <c r="BM505" s="274" t="s">
        <v>2843</v>
      </c>
      <c r="BQ505" s="274" t="s">
        <v>2666</v>
      </c>
      <c r="BR505" s="274" t="s">
        <v>2666</v>
      </c>
      <c r="BW505" s="274">
        <v>34946</v>
      </c>
      <c r="BX505" s="274" t="s">
        <v>3873</v>
      </c>
      <c r="CA505" s="274">
        <v>0</v>
      </c>
      <c r="CN505" s="274">
        <v>1</v>
      </c>
      <c r="CP505" s="274" t="s">
        <v>2675</v>
      </c>
      <c r="CT505" s="275">
        <v>0</v>
      </c>
      <c r="CV505" s="275">
        <v>0</v>
      </c>
      <c r="CW505" s="274" t="s">
        <v>2664</v>
      </c>
      <c r="CY505" s="274" t="s">
        <v>2662</v>
      </c>
      <c r="CZ505" s="274">
        <v>644514</v>
      </c>
      <c r="DA505" s="274">
        <v>6182974</v>
      </c>
      <c r="DC505" s="275">
        <v>0</v>
      </c>
      <c r="DG505" s="274">
        <v>0</v>
      </c>
      <c r="DI505" s="274">
        <v>0</v>
      </c>
      <c r="DJ505" s="274" t="s">
        <v>2664</v>
      </c>
      <c r="DK505" s="279">
        <v>37846</v>
      </c>
      <c r="DL505" s="279">
        <v>39577</v>
      </c>
      <c r="DN505" s="274" t="s">
        <v>2029</v>
      </c>
      <c r="DO505" s="274" t="s">
        <v>2678</v>
      </c>
      <c r="DP505" s="274" t="s">
        <v>2679</v>
      </c>
      <c r="DQ505" s="274" t="s">
        <v>2680</v>
      </c>
      <c r="DR505" s="278">
        <v>4</v>
      </c>
    </row>
    <row r="506" spans="1:122" x14ac:dyDescent="0.25">
      <c r="A506" s="283">
        <v>22892</v>
      </c>
      <c r="B506" s="274">
        <v>8379</v>
      </c>
      <c r="C506" s="274" t="s">
        <v>1393</v>
      </c>
      <c r="D506" s="279">
        <v>25486</v>
      </c>
      <c r="E506" s="274" t="s">
        <v>3159</v>
      </c>
      <c r="F506" s="274" t="s">
        <v>2663</v>
      </c>
      <c r="G506" s="274">
        <v>53021</v>
      </c>
      <c r="H506" s="274">
        <v>22892</v>
      </c>
      <c r="I506" s="274">
        <v>112</v>
      </c>
      <c r="J506" s="274" t="s">
        <v>2074</v>
      </c>
      <c r="K506" s="275">
        <v>0</v>
      </c>
      <c r="L506" s="274">
        <v>8249</v>
      </c>
      <c r="M506" s="274" t="s">
        <v>1562</v>
      </c>
      <c r="N506" s="275">
        <v>260</v>
      </c>
      <c r="P506" s="274" t="s">
        <v>1968</v>
      </c>
      <c r="R506" s="274" t="s">
        <v>2664</v>
      </c>
      <c r="T506" s="274" t="s">
        <v>2665</v>
      </c>
      <c r="U506" s="274" t="s">
        <v>1967</v>
      </c>
      <c r="Z506" s="274" t="s">
        <v>2666</v>
      </c>
      <c r="AA506" s="274" t="s">
        <v>2666</v>
      </c>
      <c r="AB506" s="274" t="s">
        <v>2666</v>
      </c>
      <c r="AE506" s="279">
        <v>37846</v>
      </c>
      <c r="AF506" s="275">
        <v>295</v>
      </c>
      <c r="AG506" s="275">
        <v>0</v>
      </c>
      <c r="AI506" s="274" t="s">
        <v>2794</v>
      </c>
      <c r="AJ506" s="274" t="s">
        <v>3193</v>
      </c>
      <c r="AK506" s="274" t="s">
        <v>3194</v>
      </c>
      <c r="AL506" s="274">
        <v>0</v>
      </c>
      <c r="AM506" s="275">
        <v>0</v>
      </c>
      <c r="AO506" s="274" t="s">
        <v>1563</v>
      </c>
      <c r="AP506" s="274" t="s">
        <v>1968</v>
      </c>
      <c r="AQ506" s="275">
        <v>0</v>
      </c>
      <c r="AR506" s="275">
        <v>0</v>
      </c>
      <c r="AS506" s="274" t="s">
        <v>1968</v>
      </c>
      <c r="AW506" s="277">
        <v>0</v>
      </c>
      <c r="AZ506" s="274" t="s">
        <v>2668</v>
      </c>
      <c r="BA506" s="274" t="s">
        <v>2669</v>
      </c>
      <c r="BG506" s="274" t="s">
        <v>3874</v>
      </c>
      <c r="BH506" s="274" t="s">
        <v>1968</v>
      </c>
      <c r="BJ506" s="274" t="s">
        <v>2834</v>
      </c>
      <c r="BL506" s="277">
        <v>0</v>
      </c>
      <c r="BO506" s="274" t="s">
        <v>1391</v>
      </c>
      <c r="BQ506" s="274" t="s">
        <v>2666</v>
      </c>
      <c r="BR506" s="274" t="s">
        <v>2666</v>
      </c>
      <c r="BW506" s="274">
        <v>30148</v>
      </c>
      <c r="BX506" s="274" t="s">
        <v>3875</v>
      </c>
      <c r="BY506" s="274" t="s">
        <v>1968</v>
      </c>
      <c r="CA506" s="274">
        <v>0</v>
      </c>
      <c r="CC506" s="274" t="s">
        <v>1968</v>
      </c>
      <c r="CE506" s="274" t="s">
        <v>1968</v>
      </c>
      <c r="CG506" s="274" t="s">
        <v>1968</v>
      </c>
      <c r="CI506" s="274" t="s">
        <v>1968</v>
      </c>
      <c r="CN506" s="274">
        <v>1</v>
      </c>
      <c r="CO506" s="274" t="s">
        <v>1968</v>
      </c>
      <c r="CQ506" s="274" t="s">
        <v>1968</v>
      </c>
      <c r="CT506" s="275">
        <v>0</v>
      </c>
      <c r="CU506" s="274" t="s">
        <v>1968</v>
      </c>
      <c r="CV506" s="275">
        <v>0</v>
      </c>
      <c r="CW506" s="274" t="s">
        <v>2664</v>
      </c>
      <c r="CY506" s="274" t="s">
        <v>3159</v>
      </c>
      <c r="CZ506" s="274">
        <v>641374</v>
      </c>
      <c r="DA506" s="274">
        <v>6186951</v>
      </c>
      <c r="DC506" s="275">
        <v>82</v>
      </c>
      <c r="DF506" s="274" t="s">
        <v>1968</v>
      </c>
      <c r="DG506" s="274">
        <v>0</v>
      </c>
      <c r="DI506" s="274">
        <v>0</v>
      </c>
      <c r="DJ506" s="274" t="s">
        <v>2664</v>
      </c>
      <c r="DK506" s="279">
        <v>37846</v>
      </c>
      <c r="DL506" s="279">
        <v>39577</v>
      </c>
      <c r="DN506" s="274" t="s">
        <v>2029</v>
      </c>
      <c r="DO506" s="274" t="s">
        <v>2678</v>
      </c>
      <c r="DR506" s="278">
        <v>0</v>
      </c>
    </row>
    <row r="507" spans="1:122" x14ac:dyDescent="0.25">
      <c r="A507" s="283">
        <v>27836</v>
      </c>
      <c r="B507" s="274">
        <v>10399</v>
      </c>
      <c r="C507" s="274" t="s">
        <v>1393</v>
      </c>
      <c r="D507" s="279">
        <v>26755</v>
      </c>
      <c r="E507" s="274" t="s">
        <v>2662</v>
      </c>
      <c r="F507" s="274" t="s">
        <v>2663</v>
      </c>
      <c r="G507" s="274">
        <v>50579</v>
      </c>
      <c r="H507" s="274">
        <v>27836</v>
      </c>
      <c r="I507" s="274">
        <v>0</v>
      </c>
      <c r="J507" s="274" t="s">
        <v>1966</v>
      </c>
      <c r="K507" s="275">
        <v>0</v>
      </c>
      <c r="L507" s="274">
        <v>8138</v>
      </c>
      <c r="M507" s="274" t="s">
        <v>1478</v>
      </c>
      <c r="N507" s="275">
        <v>35</v>
      </c>
      <c r="R507" s="274" t="s">
        <v>2664</v>
      </c>
      <c r="T507" s="274" t="s">
        <v>2664</v>
      </c>
      <c r="U507" s="274" t="s">
        <v>2715</v>
      </c>
      <c r="Z507" s="274" t="s">
        <v>2666</v>
      </c>
      <c r="AA507" s="274" t="s">
        <v>2666</v>
      </c>
      <c r="AB507" s="274" t="s">
        <v>2666</v>
      </c>
      <c r="AE507" s="279">
        <v>37846</v>
      </c>
      <c r="AF507" s="275">
        <v>90</v>
      </c>
      <c r="AG507" s="275">
        <v>0</v>
      </c>
      <c r="AI507" s="274" t="s">
        <v>2716</v>
      </c>
      <c r="AJ507" s="274" t="s">
        <v>2717</v>
      </c>
      <c r="AK507" s="274" t="s">
        <v>2718</v>
      </c>
      <c r="AL507" s="274">
        <v>0</v>
      </c>
      <c r="AM507" s="275">
        <v>0</v>
      </c>
      <c r="AQ507" s="275">
        <v>0</v>
      </c>
      <c r="AR507" s="275">
        <v>0</v>
      </c>
      <c r="AW507" s="277">
        <v>0</v>
      </c>
      <c r="AZ507" s="274" t="s">
        <v>2668</v>
      </c>
      <c r="BA507" s="274" t="s">
        <v>2669</v>
      </c>
      <c r="BC507" s="274" t="s">
        <v>2727</v>
      </c>
      <c r="BD507" s="274" t="s">
        <v>2728</v>
      </c>
      <c r="BE507" s="274" t="s">
        <v>2729</v>
      </c>
      <c r="BF507" s="274" t="s">
        <v>2672</v>
      </c>
      <c r="BG507" s="274" t="s">
        <v>2694</v>
      </c>
      <c r="BL507" s="277">
        <v>0</v>
      </c>
      <c r="BQ507" s="274" t="s">
        <v>2666</v>
      </c>
      <c r="BR507" s="274" t="s">
        <v>2666</v>
      </c>
      <c r="BW507" s="274">
        <v>35124</v>
      </c>
      <c r="BX507" s="274" t="s">
        <v>3549</v>
      </c>
      <c r="CA507" s="274">
        <v>0</v>
      </c>
      <c r="CN507" s="274">
        <v>2</v>
      </c>
      <c r="CT507" s="275">
        <v>0</v>
      </c>
      <c r="CV507" s="275">
        <v>0</v>
      </c>
      <c r="CW507" s="274" t="s">
        <v>2664</v>
      </c>
      <c r="CY507" s="274" t="s">
        <v>2662</v>
      </c>
      <c r="CZ507" s="274">
        <v>630287</v>
      </c>
      <c r="DA507" s="274">
        <v>6184061</v>
      </c>
      <c r="DC507" s="275">
        <v>18</v>
      </c>
      <c r="DG507" s="274">
        <v>0</v>
      </c>
      <c r="DI507" s="274">
        <v>0</v>
      </c>
      <c r="DJ507" s="274" t="s">
        <v>2664</v>
      </c>
      <c r="DK507" s="279">
        <v>37846</v>
      </c>
      <c r="DL507" s="279">
        <v>39577</v>
      </c>
      <c r="DN507" s="274" t="s">
        <v>2029</v>
      </c>
      <c r="DO507" s="274" t="s">
        <v>2678</v>
      </c>
      <c r="DP507" s="274" t="s">
        <v>2679</v>
      </c>
      <c r="DQ507" s="274" t="s">
        <v>2680</v>
      </c>
      <c r="DR507" s="278">
        <v>6</v>
      </c>
    </row>
    <row r="508" spans="1:122" x14ac:dyDescent="0.25">
      <c r="A508" s="283">
        <v>39111</v>
      </c>
      <c r="B508" s="274">
        <v>10406</v>
      </c>
      <c r="C508" s="274" t="s">
        <v>1393</v>
      </c>
      <c r="D508" s="279">
        <v>28491</v>
      </c>
      <c r="E508" s="274" t="s">
        <v>2662</v>
      </c>
      <c r="F508" s="274" t="s">
        <v>2663</v>
      </c>
      <c r="G508" s="274">
        <v>50589</v>
      </c>
      <c r="H508" s="274">
        <v>39111</v>
      </c>
      <c r="I508" s="274">
        <v>0</v>
      </c>
      <c r="J508" s="274" t="s">
        <v>1966</v>
      </c>
      <c r="K508" s="275">
        <v>0</v>
      </c>
      <c r="L508" s="274">
        <v>8139</v>
      </c>
      <c r="M508" s="274" t="s">
        <v>1470</v>
      </c>
      <c r="N508" s="275">
        <v>45</v>
      </c>
      <c r="R508" s="274" t="s">
        <v>2664</v>
      </c>
      <c r="T508" s="274" t="s">
        <v>2664</v>
      </c>
      <c r="U508" s="274" t="s">
        <v>2715</v>
      </c>
      <c r="Z508" s="274" t="s">
        <v>2666</v>
      </c>
      <c r="AA508" s="274" t="s">
        <v>2666</v>
      </c>
      <c r="AB508" s="274" t="s">
        <v>2666</v>
      </c>
      <c r="AE508" s="279">
        <v>37846</v>
      </c>
      <c r="AF508" s="275">
        <v>360</v>
      </c>
      <c r="AG508" s="275">
        <v>0</v>
      </c>
      <c r="AI508" s="274" t="s">
        <v>2716</v>
      </c>
      <c r="AJ508" s="274" t="s">
        <v>2717</v>
      </c>
      <c r="AK508" s="274" t="s">
        <v>2718</v>
      </c>
      <c r="AL508" s="274">
        <v>0</v>
      </c>
      <c r="AM508" s="275">
        <v>0</v>
      </c>
      <c r="AO508" s="274" t="s">
        <v>1633</v>
      </c>
      <c r="AQ508" s="275">
        <v>0</v>
      </c>
      <c r="AR508" s="275">
        <v>0</v>
      </c>
      <c r="AW508" s="277">
        <v>0</v>
      </c>
      <c r="AZ508" s="274" t="s">
        <v>2668</v>
      </c>
      <c r="BA508" s="274" t="s">
        <v>2669</v>
      </c>
      <c r="BD508" s="274" t="s">
        <v>2728</v>
      </c>
      <c r="BE508" s="274" t="s">
        <v>2729</v>
      </c>
      <c r="BF508" s="274" t="s">
        <v>2672</v>
      </c>
      <c r="BG508" s="274" t="s">
        <v>2694</v>
      </c>
      <c r="BL508" s="277">
        <v>0</v>
      </c>
      <c r="BQ508" s="274" t="s">
        <v>2666</v>
      </c>
      <c r="BR508" s="274" t="s">
        <v>2666</v>
      </c>
      <c r="BW508" s="274">
        <v>9255</v>
      </c>
      <c r="BX508" s="274" t="s">
        <v>3876</v>
      </c>
      <c r="CA508" s="274">
        <v>0</v>
      </c>
      <c r="CN508" s="274">
        <v>2</v>
      </c>
      <c r="CP508" s="274" t="s">
        <v>2713</v>
      </c>
      <c r="CT508" s="275">
        <v>0</v>
      </c>
      <c r="CV508" s="275">
        <v>0</v>
      </c>
      <c r="CW508" s="274" t="s">
        <v>2664</v>
      </c>
      <c r="CY508" s="274" t="s">
        <v>2662</v>
      </c>
      <c r="CZ508" s="274">
        <v>629364</v>
      </c>
      <c r="DA508" s="274">
        <v>6184404</v>
      </c>
      <c r="DC508" s="275">
        <v>0</v>
      </c>
      <c r="DG508" s="274">
        <v>0</v>
      </c>
      <c r="DI508" s="274">
        <v>0</v>
      </c>
      <c r="DJ508" s="274" t="s">
        <v>2664</v>
      </c>
      <c r="DK508" s="279">
        <v>37846</v>
      </c>
      <c r="DL508" s="279">
        <v>39577</v>
      </c>
      <c r="DN508" s="274" t="s">
        <v>2029</v>
      </c>
      <c r="DO508" s="274" t="s">
        <v>2678</v>
      </c>
      <c r="DP508" s="274" t="s">
        <v>2679</v>
      </c>
      <c r="DQ508" s="274" t="s">
        <v>2680</v>
      </c>
      <c r="DR508" s="278">
        <v>4</v>
      </c>
    </row>
    <row r="509" spans="1:122" x14ac:dyDescent="0.25">
      <c r="A509" s="283">
        <v>17376</v>
      </c>
      <c r="B509" s="274">
        <v>10411</v>
      </c>
      <c r="C509" s="274" t="s">
        <v>1393</v>
      </c>
      <c r="D509" s="279">
        <v>22647</v>
      </c>
      <c r="E509" s="274" t="s">
        <v>2662</v>
      </c>
      <c r="F509" s="274" t="s">
        <v>2663</v>
      </c>
      <c r="G509" s="274">
        <v>50533</v>
      </c>
      <c r="H509" s="274">
        <v>17376</v>
      </c>
      <c r="I509" s="274">
        <v>0</v>
      </c>
      <c r="J509" s="274" t="s">
        <v>2074</v>
      </c>
      <c r="K509" s="275">
        <v>0</v>
      </c>
      <c r="L509" s="274">
        <v>8046</v>
      </c>
      <c r="M509" s="274" t="s">
        <v>3877</v>
      </c>
      <c r="N509" s="275">
        <v>0</v>
      </c>
      <c r="P509" s="274" t="s">
        <v>1969</v>
      </c>
      <c r="R509" s="274" t="s">
        <v>2664</v>
      </c>
      <c r="T509" s="274" t="s">
        <v>2665</v>
      </c>
      <c r="U509" s="274" t="s">
        <v>1967</v>
      </c>
      <c r="Z509" s="274" t="s">
        <v>2666</v>
      </c>
      <c r="AA509" s="274" t="s">
        <v>2666</v>
      </c>
      <c r="AB509" s="274" t="s">
        <v>2666</v>
      </c>
      <c r="AE509" s="279">
        <v>37846</v>
      </c>
      <c r="AF509" s="275">
        <v>104</v>
      </c>
      <c r="AG509" s="275">
        <v>0</v>
      </c>
      <c r="AI509" s="274" t="s">
        <v>2716</v>
      </c>
      <c r="AJ509" s="274" t="s">
        <v>2664</v>
      </c>
      <c r="AK509" s="274" t="s">
        <v>8</v>
      </c>
      <c r="AL509" s="274">
        <v>0</v>
      </c>
      <c r="AM509" s="275">
        <v>0</v>
      </c>
      <c r="AO509" s="274" t="s">
        <v>3243</v>
      </c>
      <c r="AP509" s="274" t="s">
        <v>1968</v>
      </c>
      <c r="AQ509" s="275">
        <v>0</v>
      </c>
      <c r="AR509" s="275">
        <v>0</v>
      </c>
      <c r="AS509" s="274" t="s">
        <v>1968</v>
      </c>
      <c r="AW509" s="277">
        <v>0</v>
      </c>
      <c r="AY509" s="274" t="s">
        <v>3878</v>
      </c>
      <c r="AZ509" s="274" t="s">
        <v>2668</v>
      </c>
      <c r="BA509" s="274" t="s">
        <v>2669</v>
      </c>
      <c r="BF509" s="274" t="s">
        <v>2737</v>
      </c>
      <c r="BG509" s="274" t="s">
        <v>2694</v>
      </c>
      <c r="BH509" s="274" t="s">
        <v>1968</v>
      </c>
      <c r="BL509" s="277">
        <v>0</v>
      </c>
      <c r="BQ509" s="274" t="s">
        <v>2666</v>
      </c>
      <c r="BR509" s="274" t="s">
        <v>2666</v>
      </c>
      <c r="BW509" s="274">
        <v>47606</v>
      </c>
      <c r="BX509" s="274" t="s">
        <v>3879</v>
      </c>
      <c r="BY509" s="274" t="s">
        <v>1968</v>
      </c>
      <c r="CA509" s="274">
        <v>0</v>
      </c>
      <c r="CC509" s="274" t="s">
        <v>1968</v>
      </c>
      <c r="CE509" s="274" t="s">
        <v>1968</v>
      </c>
      <c r="CG509" s="274" t="s">
        <v>1968</v>
      </c>
      <c r="CI509" s="274" t="s">
        <v>1968</v>
      </c>
      <c r="CN509" s="274">
        <v>1</v>
      </c>
      <c r="CO509" s="274" t="s">
        <v>1968</v>
      </c>
      <c r="CP509" s="274" t="s">
        <v>3880</v>
      </c>
      <c r="CT509" s="275">
        <v>0</v>
      </c>
      <c r="CU509" s="274" t="s">
        <v>1968</v>
      </c>
      <c r="CV509" s="275">
        <v>0</v>
      </c>
      <c r="CY509" s="274" t="s">
        <v>2662</v>
      </c>
      <c r="CZ509" s="274">
        <v>688648</v>
      </c>
      <c r="DA509" s="274">
        <v>6165485</v>
      </c>
      <c r="DB509" s="274" t="s">
        <v>2666</v>
      </c>
      <c r="DC509" s="275">
        <v>40</v>
      </c>
      <c r="DG509" s="274">
        <v>0</v>
      </c>
      <c r="DH509" s="274" t="s">
        <v>3881</v>
      </c>
      <c r="DI509" s="274">
        <v>0</v>
      </c>
      <c r="DJ509" s="274" t="s">
        <v>2664</v>
      </c>
      <c r="DK509" s="279">
        <v>37846</v>
      </c>
      <c r="DL509" s="279">
        <v>40549</v>
      </c>
      <c r="DN509" s="274" t="s">
        <v>2029</v>
      </c>
      <c r="DO509" s="274" t="s">
        <v>2689</v>
      </c>
      <c r="DR509" s="278">
        <v>0</v>
      </c>
    </row>
    <row r="510" spans="1:122" x14ac:dyDescent="0.25">
      <c r="A510" s="283">
        <v>31324</v>
      </c>
      <c r="B510" s="274">
        <v>10412</v>
      </c>
      <c r="C510" s="274" t="s">
        <v>1393</v>
      </c>
      <c r="D510" s="279">
        <v>27297</v>
      </c>
      <c r="E510" s="274" t="s">
        <v>2662</v>
      </c>
      <c r="F510" s="274" t="s">
        <v>2663</v>
      </c>
      <c r="G510" s="274">
        <v>50534</v>
      </c>
      <c r="H510" s="274">
        <v>31324</v>
      </c>
      <c r="I510" s="274">
        <v>0</v>
      </c>
      <c r="J510" s="274" t="s">
        <v>2074</v>
      </c>
      <c r="K510" s="275">
        <v>0</v>
      </c>
      <c r="L510" s="274">
        <v>8046</v>
      </c>
      <c r="M510" s="274" t="s">
        <v>3877</v>
      </c>
      <c r="N510" s="275">
        <v>190</v>
      </c>
      <c r="R510" s="274" t="s">
        <v>2664</v>
      </c>
      <c r="T510" s="274" t="s">
        <v>2664</v>
      </c>
      <c r="U510" s="274" t="s">
        <v>2715</v>
      </c>
      <c r="Z510" s="274" t="s">
        <v>2666</v>
      </c>
      <c r="AA510" s="274" t="s">
        <v>2666</v>
      </c>
      <c r="AB510" s="274" t="s">
        <v>2666</v>
      </c>
      <c r="AE510" s="279">
        <v>37846</v>
      </c>
      <c r="AF510" s="275">
        <v>255</v>
      </c>
      <c r="AG510" s="275">
        <v>0</v>
      </c>
      <c r="AI510" s="274" t="s">
        <v>2724</v>
      </c>
      <c r="AJ510" s="274" t="s">
        <v>2717</v>
      </c>
      <c r="AK510" s="274" t="s">
        <v>2718</v>
      </c>
      <c r="AL510" s="274">
        <v>0</v>
      </c>
      <c r="AM510" s="275">
        <v>0</v>
      </c>
      <c r="AQ510" s="275">
        <v>0</v>
      </c>
      <c r="AR510" s="275">
        <v>0</v>
      </c>
      <c r="AW510" s="277">
        <v>0</v>
      </c>
      <c r="AZ510" s="274" t="s">
        <v>2668</v>
      </c>
      <c r="BA510" s="274" t="s">
        <v>2669</v>
      </c>
      <c r="BE510" s="274" t="s">
        <v>2684</v>
      </c>
      <c r="BF510" s="274" t="s">
        <v>2737</v>
      </c>
      <c r="BG510" s="274" t="s">
        <v>2694</v>
      </c>
      <c r="BL510" s="277">
        <v>0</v>
      </c>
      <c r="BQ510" s="274" t="s">
        <v>2666</v>
      </c>
      <c r="BR510" s="274" t="s">
        <v>2666</v>
      </c>
      <c r="BW510" s="274">
        <v>27070</v>
      </c>
      <c r="BX510" s="274" t="s">
        <v>3882</v>
      </c>
      <c r="CA510" s="274">
        <v>0</v>
      </c>
      <c r="CF510" s="274" t="s">
        <v>2739</v>
      </c>
      <c r="CN510" s="274">
        <v>2</v>
      </c>
      <c r="CT510" s="275">
        <v>0</v>
      </c>
      <c r="CV510" s="275">
        <v>0</v>
      </c>
      <c r="CW510" s="274" t="s">
        <v>2664</v>
      </c>
      <c r="CY510" s="274" t="s">
        <v>2662</v>
      </c>
      <c r="CZ510" s="274">
        <v>688492</v>
      </c>
      <c r="DA510" s="274">
        <v>6165484</v>
      </c>
      <c r="DC510" s="275">
        <v>0</v>
      </c>
      <c r="DG510" s="274">
        <v>0</v>
      </c>
      <c r="DI510" s="274">
        <v>0</v>
      </c>
      <c r="DJ510" s="274" t="s">
        <v>2664</v>
      </c>
      <c r="DK510" s="279">
        <v>37846</v>
      </c>
      <c r="DL510" s="279">
        <v>39577</v>
      </c>
      <c r="DN510" s="274" t="s">
        <v>2029</v>
      </c>
      <c r="DO510" s="274" t="s">
        <v>2678</v>
      </c>
      <c r="DP510" s="274" t="s">
        <v>2679</v>
      </c>
      <c r="DQ510" s="274" t="s">
        <v>2680</v>
      </c>
      <c r="DR510" s="278">
        <v>10</v>
      </c>
    </row>
    <row r="511" spans="1:122" x14ac:dyDescent="0.25">
      <c r="A511" s="283">
        <v>11919</v>
      </c>
      <c r="B511" s="274">
        <v>10415</v>
      </c>
      <c r="C511" s="274" t="s">
        <v>1393</v>
      </c>
      <c r="D511" s="279">
        <v>18264</v>
      </c>
      <c r="E511" s="274" t="s">
        <v>2662</v>
      </c>
      <c r="F511" s="274" t="s">
        <v>2663</v>
      </c>
      <c r="G511" s="274">
        <v>50538</v>
      </c>
      <c r="H511" s="274">
        <v>11919</v>
      </c>
      <c r="I511" s="274">
        <v>0</v>
      </c>
      <c r="J511" s="274" t="s">
        <v>2074</v>
      </c>
      <c r="K511" s="275">
        <v>0</v>
      </c>
      <c r="L511" s="274">
        <v>8075</v>
      </c>
      <c r="M511" s="274" t="s">
        <v>3883</v>
      </c>
      <c r="N511" s="275">
        <v>0</v>
      </c>
      <c r="R511" s="274" t="s">
        <v>2664</v>
      </c>
      <c r="T511" s="274" t="s">
        <v>2665</v>
      </c>
      <c r="U511" s="274" t="s">
        <v>1967</v>
      </c>
      <c r="Z511" s="274" t="s">
        <v>2666</v>
      </c>
      <c r="AA511" s="274" t="s">
        <v>2666</v>
      </c>
      <c r="AB511" s="274" t="s">
        <v>2666</v>
      </c>
      <c r="AE511" s="279">
        <v>37846</v>
      </c>
      <c r="AF511" s="275">
        <v>40</v>
      </c>
      <c r="AG511" s="275">
        <v>0</v>
      </c>
      <c r="AI511" s="274" t="s">
        <v>2716</v>
      </c>
      <c r="AJ511" s="274" t="s">
        <v>2664</v>
      </c>
      <c r="AK511" s="274" t="s">
        <v>8</v>
      </c>
      <c r="AL511" s="274">
        <v>0</v>
      </c>
      <c r="AM511" s="275">
        <v>0</v>
      </c>
      <c r="AQ511" s="275">
        <v>0</v>
      </c>
      <c r="AR511" s="275">
        <v>0</v>
      </c>
      <c r="AW511" s="277">
        <v>0</v>
      </c>
      <c r="AZ511" s="274" t="s">
        <v>2668</v>
      </c>
      <c r="BA511" s="274" t="s">
        <v>2669</v>
      </c>
      <c r="BE511" s="274" t="s">
        <v>3014</v>
      </c>
      <c r="BF511" s="274" t="s">
        <v>2728</v>
      </c>
      <c r="BG511" s="274" t="s">
        <v>2694</v>
      </c>
      <c r="BL511" s="277">
        <v>0</v>
      </c>
      <c r="BQ511" s="274" t="s">
        <v>2666</v>
      </c>
      <c r="BR511" s="274" t="s">
        <v>2666</v>
      </c>
      <c r="BW511" s="274">
        <v>36118</v>
      </c>
      <c r="BX511" s="274" t="s">
        <v>3884</v>
      </c>
      <c r="CA511" s="274">
        <v>0</v>
      </c>
      <c r="CN511" s="274">
        <v>1</v>
      </c>
      <c r="CT511" s="275">
        <v>0</v>
      </c>
      <c r="CV511" s="275">
        <v>0</v>
      </c>
      <c r="CW511" s="274" t="s">
        <v>2664</v>
      </c>
      <c r="CY511" s="274" t="s">
        <v>2662</v>
      </c>
      <c r="CZ511" s="274">
        <v>653631</v>
      </c>
      <c r="DA511" s="274">
        <v>6167772</v>
      </c>
      <c r="DC511" s="275">
        <v>0</v>
      </c>
      <c r="DG511" s="274">
        <v>0</v>
      </c>
      <c r="DI511" s="274">
        <v>0</v>
      </c>
      <c r="DJ511" s="274" t="s">
        <v>2664</v>
      </c>
      <c r="DK511" s="279">
        <v>37846</v>
      </c>
      <c r="DL511" s="279">
        <v>39577</v>
      </c>
      <c r="DN511" s="274" t="s">
        <v>2029</v>
      </c>
      <c r="DO511" s="274" t="s">
        <v>2678</v>
      </c>
      <c r="DR511" s="278">
        <v>0</v>
      </c>
    </row>
    <row r="512" spans="1:122" x14ac:dyDescent="0.25">
      <c r="A512" s="283">
        <v>39100</v>
      </c>
      <c r="B512" s="274">
        <v>10417</v>
      </c>
      <c r="C512" s="274" t="s">
        <v>1393</v>
      </c>
      <c r="D512" s="279">
        <v>28491</v>
      </c>
      <c r="E512" s="274" t="s">
        <v>2662</v>
      </c>
      <c r="F512" s="274" t="s">
        <v>2663</v>
      </c>
      <c r="G512" s="274">
        <v>50540</v>
      </c>
      <c r="H512" s="274">
        <v>39100</v>
      </c>
      <c r="I512" s="274">
        <v>0</v>
      </c>
      <c r="J512" s="274" t="s">
        <v>1966</v>
      </c>
      <c r="K512" s="275">
        <v>0</v>
      </c>
      <c r="L512" s="274">
        <v>8077</v>
      </c>
      <c r="M512" s="274" t="s">
        <v>1622</v>
      </c>
      <c r="N512" s="275">
        <v>50</v>
      </c>
      <c r="R512" s="274" t="s">
        <v>2664</v>
      </c>
      <c r="T512" s="274" t="s">
        <v>2664</v>
      </c>
      <c r="U512" s="274" t="s">
        <v>2715</v>
      </c>
      <c r="Z512" s="274" t="s">
        <v>2666</v>
      </c>
      <c r="AA512" s="274" t="s">
        <v>2666</v>
      </c>
      <c r="AB512" s="274" t="s">
        <v>2666</v>
      </c>
      <c r="AE512" s="279">
        <v>37846</v>
      </c>
      <c r="AF512" s="275">
        <v>200</v>
      </c>
      <c r="AG512" s="275">
        <v>0</v>
      </c>
      <c r="AI512" s="274" t="s">
        <v>2716</v>
      </c>
      <c r="AJ512" s="274" t="s">
        <v>2717</v>
      </c>
      <c r="AK512" s="274" t="s">
        <v>2718</v>
      </c>
      <c r="AL512" s="274">
        <v>0</v>
      </c>
      <c r="AM512" s="275">
        <v>0</v>
      </c>
      <c r="AQ512" s="275">
        <v>0</v>
      </c>
      <c r="AR512" s="275">
        <v>0</v>
      </c>
      <c r="AW512" s="277">
        <v>0</v>
      </c>
      <c r="AZ512" s="274" t="s">
        <v>2668</v>
      </c>
      <c r="BA512" s="274" t="s">
        <v>2669</v>
      </c>
      <c r="BE512" s="274" t="s">
        <v>2829</v>
      </c>
      <c r="BF512" s="274" t="s">
        <v>2685</v>
      </c>
      <c r="BG512" s="274" t="s">
        <v>2694</v>
      </c>
      <c r="BL512" s="277">
        <v>0</v>
      </c>
      <c r="BQ512" s="274" t="s">
        <v>2666</v>
      </c>
      <c r="BR512" s="274" t="s">
        <v>2666</v>
      </c>
      <c r="BW512" s="274">
        <v>37158</v>
      </c>
      <c r="BX512" s="274" t="s">
        <v>3885</v>
      </c>
      <c r="CA512" s="274">
        <v>0</v>
      </c>
      <c r="CF512" s="274" t="s">
        <v>2749</v>
      </c>
      <c r="CN512" s="274">
        <v>1</v>
      </c>
      <c r="CP512" s="274" t="s">
        <v>3028</v>
      </c>
      <c r="CT512" s="275">
        <v>0</v>
      </c>
      <c r="CV512" s="275">
        <v>0</v>
      </c>
      <c r="CW512" s="274" t="s">
        <v>2664</v>
      </c>
      <c r="CY512" s="274" t="s">
        <v>2662</v>
      </c>
      <c r="CZ512" s="274">
        <v>673726</v>
      </c>
      <c r="DA512" s="274">
        <v>6165897</v>
      </c>
      <c r="DC512" s="275">
        <v>0</v>
      </c>
      <c r="DG512" s="274">
        <v>0</v>
      </c>
      <c r="DI512" s="274">
        <v>0</v>
      </c>
      <c r="DJ512" s="274" t="s">
        <v>2664</v>
      </c>
      <c r="DK512" s="279">
        <v>37846</v>
      </c>
      <c r="DL512" s="279">
        <v>39577</v>
      </c>
      <c r="DN512" s="274" t="s">
        <v>2029</v>
      </c>
      <c r="DO512" s="274" t="s">
        <v>2678</v>
      </c>
      <c r="DP512" s="274" t="s">
        <v>2679</v>
      </c>
      <c r="DQ512" s="274" t="s">
        <v>2680</v>
      </c>
      <c r="DR512" s="278">
        <v>3</v>
      </c>
    </row>
    <row r="513" spans="1:122" x14ac:dyDescent="0.25">
      <c r="A513" s="283">
        <v>44264</v>
      </c>
      <c r="B513" s="274">
        <v>10419</v>
      </c>
      <c r="C513" s="274" t="s">
        <v>1395</v>
      </c>
      <c r="D513" s="279">
        <v>29221</v>
      </c>
      <c r="E513" s="274" t="s">
        <v>2662</v>
      </c>
      <c r="F513" s="274" t="s">
        <v>2663</v>
      </c>
      <c r="G513" s="274">
        <v>50542</v>
      </c>
      <c r="H513" s="274">
        <v>44264</v>
      </c>
      <c r="I513" s="274">
        <v>0</v>
      </c>
      <c r="J513" s="274" t="s">
        <v>1966</v>
      </c>
      <c r="K513" s="275">
        <v>0</v>
      </c>
      <c r="L513" s="274">
        <v>8078</v>
      </c>
      <c r="M513" s="274" t="s">
        <v>1641</v>
      </c>
      <c r="N513" s="275">
        <v>80</v>
      </c>
      <c r="R513" s="274" t="s">
        <v>2664</v>
      </c>
      <c r="T513" s="274" t="s">
        <v>2664</v>
      </c>
      <c r="U513" s="274" t="s">
        <v>2715</v>
      </c>
      <c r="Z513" s="274" t="s">
        <v>2666</v>
      </c>
      <c r="AA513" s="274" t="s">
        <v>2666</v>
      </c>
      <c r="AB513" s="274" t="s">
        <v>2666</v>
      </c>
      <c r="AE513" s="279">
        <v>37846</v>
      </c>
      <c r="AF513" s="275">
        <v>235</v>
      </c>
      <c r="AG513" s="275">
        <v>0</v>
      </c>
      <c r="AI513" s="274" t="s">
        <v>2716</v>
      </c>
      <c r="AJ513" s="274" t="s">
        <v>2717</v>
      </c>
      <c r="AK513" s="274" t="s">
        <v>2718</v>
      </c>
      <c r="AL513" s="274">
        <v>0</v>
      </c>
      <c r="AM513" s="275">
        <v>0</v>
      </c>
      <c r="AO513" s="274" t="s">
        <v>1642</v>
      </c>
      <c r="AQ513" s="275">
        <v>0</v>
      </c>
      <c r="AR513" s="275">
        <v>0</v>
      </c>
      <c r="AW513" s="277">
        <v>0</v>
      </c>
      <c r="AZ513" s="274" t="s">
        <v>2668</v>
      </c>
      <c r="BA513" s="274" t="s">
        <v>2669</v>
      </c>
      <c r="BC513" s="274" t="s">
        <v>3886</v>
      </c>
      <c r="BD513" s="274" t="s">
        <v>2670</v>
      </c>
      <c r="BE513" s="274" t="s">
        <v>2685</v>
      </c>
      <c r="BF513" s="274" t="s">
        <v>2720</v>
      </c>
      <c r="BG513" s="274" t="s">
        <v>2694</v>
      </c>
      <c r="BL513" s="277">
        <v>0</v>
      </c>
      <c r="BM513" s="274" t="s">
        <v>2725</v>
      </c>
      <c r="BQ513" s="274" t="s">
        <v>2666</v>
      </c>
      <c r="BR513" s="274" t="s">
        <v>2666</v>
      </c>
      <c r="BW513" s="274">
        <v>14031</v>
      </c>
      <c r="BX513" s="274" t="s">
        <v>3887</v>
      </c>
      <c r="CA513" s="274">
        <v>0</v>
      </c>
      <c r="CF513" s="274" t="s">
        <v>2749</v>
      </c>
      <c r="CN513" s="274">
        <v>2</v>
      </c>
      <c r="CP513" s="274" t="s">
        <v>2675</v>
      </c>
      <c r="CT513" s="275">
        <v>0</v>
      </c>
      <c r="CV513" s="275">
        <v>0</v>
      </c>
      <c r="CW513" s="274" t="s">
        <v>2664</v>
      </c>
      <c r="CY513" s="274" t="s">
        <v>2662</v>
      </c>
      <c r="CZ513" s="274">
        <v>665949</v>
      </c>
      <c r="DA513" s="274">
        <v>6174607</v>
      </c>
      <c r="DC513" s="275">
        <v>0</v>
      </c>
      <c r="DG513" s="274">
        <v>0</v>
      </c>
      <c r="DI513" s="274">
        <v>0</v>
      </c>
      <c r="DJ513" s="274" t="s">
        <v>2677</v>
      </c>
      <c r="DK513" s="279">
        <v>37846</v>
      </c>
      <c r="DL513" s="279">
        <v>39577</v>
      </c>
      <c r="DN513" s="274" t="s">
        <v>2029</v>
      </c>
      <c r="DO513" s="274" t="s">
        <v>2678</v>
      </c>
      <c r="DR513" s="278">
        <v>0</v>
      </c>
    </row>
    <row r="514" spans="1:122" x14ac:dyDescent="0.25">
      <c r="A514" s="283">
        <v>39116</v>
      </c>
      <c r="B514" s="274">
        <v>10423</v>
      </c>
      <c r="C514" s="274" t="s">
        <v>1393</v>
      </c>
      <c r="D514" s="279">
        <v>28491</v>
      </c>
      <c r="E514" s="274" t="s">
        <v>2662</v>
      </c>
      <c r="F514" s="274" t="s">
        <v>2663</v>
      </c>
      <c r="G514" s="274">
        <v>50549</v>
      </c>
      <c r="H514" s="274">
        <v>39116</v>
      </c>
      <c r="I514" s="274">
        <v>0</v>
      </c>
      <c r="J514" s="274" t="s">
        <v>2074</v>
      </c>
      <c r="K514" s="275">
        <v>0</v>
      </c>
      <c r="L514" s="274">
        <v>8088</v>
      </c>
      <c r="M514" s="274" t="s">
        <v>1636</v>
      </c>
      <c r="N514" s="275">
        <v>30</v>
      </c>
      <c r="R514" s="274" t="s">
        <v>2664</v>
      </c>
      <c r="T514" s="274" t="s">
        <v>2664</v>
      </c>
      <c r="U514" s="274" t="s">
        <v>2715</v>
      </c>
      <c r="Z514" s="274" t="s">
        <v>2666</v>
      </c>
      <c r="AA514" s="274" t="s">
        <v>2666</v>
      </c>
      <c r="AB514" s="274" t="s">
        <v>2666</v>
      </c>
      <c r="AE514" s="279">
        <v>37846</v>
      </c>
      <c r="AF514" s="275">
        <v>300</v>
      </c>
      <c r="AG514" s="275">
        <v>0</v>
      </c>
      <c r="AI514" s="274" t="s">
        <v>2716</v>
      </c>
      <c r="AJ514" s="274" t="s">
        <v>2717</v>
      </c>
      <c r="AK514" s="274" t="s">
        <v>2718</v>
      </c>
      <c r="AL514" s="274">
        <v>0</v>
      </c>
      <c r="AM514" s="275">
        <v>0</v>
      </c>
      <c r="AO514" s="274" t="s">
        <v>1392</v>
      </c>
      <c r="AQ514" s="275">
        <v>0</v>
      </c>
      <c r="AR514" s="275">
        <v>0</v>
      </c>
      <c r="AW514" s="277">
        <v>0</v>
      </c>
      <c r="AZ514" s="274" t="s">
        <v>2668</v>
      </c>
      <c r="BA514" s="274" t="s">
        <v>2669</v>
      </c>
      <c r="BD514" s="274" t="s">
        <v>2700</v>
      </c>
      <c r="BE514" s="274" t="s">
        <v>2670</v>
      </c>
      <c r="BF514" s="274" t="s">
        <v>2720</v>
      </c>
      <c r="BG514" s="274" t="s">
        <v>2694</v>
      </c>
      <c r="BL514" s="277">
        <v>0</v>
      </c>
      <c r="BQ514" s="274" t="s">
        <v>2666</v>
      </c>
      <c r="BR514" s="274" t="s">
        <v>2666</v>
      </c>
      <c r="BW514" s="274">
        <v>32221</v>
      </c>
      <c r="BX514" s="274" t="s">
        <v>3888</v>
      </c>
      <c r="CA514" s="274">
        <v>0</v>
      </c>
      <c r="CF514" s="274" t="s">
        <v>2706</v>
      </c>
      <c r="CN514" s="274">
        <v>1</v>
      </c>
      <c r="CP514" s="274" t="s">
        <v>3028</v>
      </c>
      <c r="CT514" s="275">
        <v>0</v>
      </c>
      <c r="CV514" s="275">
        <v>0</v>
      </c>
      <c r="CW514" s="274" t="s">
        <v>2664</v>
      </c>
      <c r="CY514" s="274" t="s">
        <v>2662</v>
      </c>
      <c r="CZ514" s="274">
        <v>681579</v>
      </c>
      <c r="DA514" s="274">
        <v>6173387</v>
      </c>
      <c r="DC514" s="275">
        <v>0</v>
      </c>
      <c r="DG514" s="274">
        <v>0</v>
      </c>
      <c r="DI514" s="274">
        <v>0</v>
      </c>
      <c r="DJ514" s="274" t="s">
        <v>2664</v>
      </c>
      <c r="DK514" s="279">
        <v>37846</v>
      </c>
      <c r="DL514" s="279">
        <v>39577</v>
      </c>
      <c r="DN514" s="274" t="s">
        <v>2029</v>
      </c>
      <c r="DO514" s="274" t="s">
        <v>2678</v>
      </c>
      <c r="DR514" s="278">
        <v>0</v>
      </c>
    </row>
    <row r="515" spans="1:122" x14ac:dyDescent="0.25">
      <c r="A515" s="283">
        <v>14510</v>
      </c>
      <c r="B515" s="274">
        <v>10424</v>
      </c>
      <c r="C515" s="274" t="s">
        <v>1395</v>
      </c>
      <c r="D515" s="279">
        <v>20090</v>
      </c>
      <c r="E515" s="274" t="s">
        <v>2662</v>
      </c>
      <c r="F515" s="274" t="s">
        <v>2663</v>
      </c>
      <c r="G515" s="274">
        <v>50550</v>
      </c>
      <c r="H515" s="274">
        <v>14510</v>
      </c>
      <c r="I515" s="274">
        <v>0</v>
      </c>
      <c r="J515" s="274" t="s">
        <v>2074</v>
      </c>
      <c r="K515" s="275">
        <v>0</v>
      </c>
      <c r="L515" s="274">
        <v>8089</v>
      </c>
      <c r="M515" s="274" t="s">
        <v>1488</v>
      </c>
      <c r="N515" s="275">
        <v>0</v>
      </c>
      <c r="R515" s="274" t="s">
        <v>2664</v>
      </c>
      <c r="T515" s="274" t="s">
        <v>2665</v>
      </c>
      <c r="U515" s="274" t="s">
        <v>1967</v>
      </c>
      <c r="Z515" s="274" t="s">
        <v>2666</v>
      </c>
      <c r="AA515" s="274" t="s">
        <v>2666</v>
      </c>
      <c r="AB515" s="274" t="s">
        <v>2666</v>
      </c>
      <c r="AE515" s="279">
        <v>37846</v>
      </c>
      <c r="AF515" s="275">
        <v>25</v>
      </c>
      <c r="AG515" s="275">
        <v>0</v>
      </c>
      <c r="AI515" s="274" t="s">
        <v>2716</v>
      </c>
      <c r="AJ515" s="274" t="s">
        <v>2664</v>
      </c>
      <c r="AK515" s="274" t="s">
        <v>8</v>
      </c>
      <c r="AL515" s="274">
        <v>0</v>
      </c>
      <c r="AM515" s="275">
        <v>0</v>
      </c>
      <c r="AQ515" s="275">
        <v>0</v>
      </c>
      <c r="AR515" s="275">
        <v>0</v>
      </c>
      <c r="AW515" s="277">
        <v>0</v>
      </c>
      <c r="AZ515" s="274" t="s">
        <v>2668</v>
      </c>
      <c r="BA515" s="274" t="s">
        <v>2669</v>
      </c>
      <c r="BD515" s="274" t="s">
        <v>2700</v>
      </c>
      <c r="BE515" s="274" t="s">
        <v>2992</v>
      </c>
      <c r="BF515" s="274" t="s">
        <v>2720</v>
      </c>
      <c r="BG515" s="274" t="s">
        <v>2673</v>
      </c>
      <c r="BL515" s="277">
        <v>0</v>
      </c>
      <c r="BQ515" s="274" t="s">
        <v>2666</v>
      </c>
      <c r="BR515" s="274" t="s">
        <v>2666</v>
      </c>
      <c r="BW515" s="274">
        <v>18527</v>
      </c>
      <c r="BX515" s="274" t="s">
        <v>3889</v>
      </c>
      <c r="CA515" s="274">
        <v>0</v>
      </c>
      <c r="CF515" s="274" t="s">
        <v>2739</v>
      </c>
      <c r="CN515" s="274">
        <v>1</v>
      </c>
      <c r="CT515" s="275">
        <v>0</v>
      </c>
      <c r="CV515" s="275">
        <v>0</v>
      </c>
      <c r="CW515" s="274" t="s">
        <v>2664</v>
      </c>
      <c r="CY515" s="274" t="s">
        <v>2662</v>
      </c>
      <c r="CZ515" s="274">
        <v>680545</v>
      </c>
      <c r="DA515" s="274">
        <v>6175827</v>
      </c>
      <c r="DC515" s="275">
        <v>0</v>
      </c>
      <c r="DG515" s="274">
        <v>0</v>
      </c>
      <c r="DI515" s="274">
        <v>0</v>
      </c>
      <c r="DJ515" s="274" t="s">
        <v>2677</v>
      </c>
      <c r="DK515" s="279">
        <v>37846</v>
      </c>
      <c r="DL515" s="279">
        <v>39577</v>
      </c>
      <c r="DN515" s="274" t="s">
        <v>2029</v>
      </c>
      <c r="DO515" s="274" t="s">
        <v>2678</v>
      </c>
      <c r="DR515" s="278">
        <v>0</v>
      </c>
    </row>
    <row r="516" spans="1:122" x14ac:dyDescent="0.25">
      <c r="A516" s="283">
        <v>20450</v>
      </c>
      <c r="B516" s="274">
        <v>11964</v>
      </c>
      <c r="C516" s="274" t="s">
        <v>1393</v>
      </c>
      <c r="D516" s="279">
        <v>24473</v>
      </c>
      <c r="E516" s="274" t="s">
        <v>2662</v>
      </c>
      <c r="F516" s="274" t="s">
        <v>2663</v>
      </c>
      <c r="G516" s="274">
        <v>50839</v>
      </c>
      <c r="H516" s="274">
        <v>20450</v>
      </c>
      <c r="I516" s="274">
        <v>0</v>
      </c>
      <c r="J516" s="274" t="s">
        <v>2074</v>
      </c>
      <c r="K516" s="275">
        <v>0</v>
      </c>
      <c r="L516" s="274">
        <v>8371</v>
      </c>
      <c r="M516" s="274" t="s">
        <v>3890</v>
      </c>
      <c r="N516" s="275">
        <v>0</v>
      </c>
      <c r="R516" s="274" t="s">
        <v>2664</v>
      </c>
      <c r="T516" s="274" t="s">
        <v>2665</v>
      </c>
      <c r="U516" s="274" t="s">
        <v>1967</v>
      </c>
      <c r="Z516" s="274" t="s">
        <v>2666</v>
      </c>
      <c r="AA516" s="274" t="s">
        <v>2666</v>
      </c>
      <c r="AB516" s="274" t="s">
        <v>2666</v>
      </c>
      <c r="AE516" s="279">
        <v>37846</v>
      </c>
      <c r="AF516" s="275">
        <v>60</v>
      </c>
      <c r="AG516" s="275">
        <v>0</v>
      </c>
      <c r="AI516" s="274" t="s">
        <v>2716</v>
      </c>
      <c r="AJ516" s="274" t="s">
        <v>2746</v>
      </c>
      <c r="AK516" s="274" t="s">
        <v>2747</v>
      </c>
      <c r="AL516" s="274">
        <v>0</v>
      </c>
      <c r="AM516" s="275">
        <v>0</v>
      </c>
      <c r="AO516" s="274" t="s">
        <v>1392</v>
      </c>
      <c r="AQ516" s="275">
        <v>0</v>
      </c>
      <c r="AR516" s="275">
        <v>0</v>
      </c>
      <c r="AW516" s="277">
        <v>0</v>
      </c>
      <c r="AZ516" s="274" t="s">
        <v>2668</v>
      </c>
      <c r="BA516" s="274" t="s">
        <v>2669</v>
      </c>
      <c r="BD516" s="274" t="s">
        <v>2700</v>
      </c>
      <c r="BE516" s="274" t="s">
        <v>3079</v>
      </c>
      <c r="BF516" s="274" t="s">
        <v>2702</v>
      </c>
      <c r="BG516" s="274" t="s">
        <v>2703</v>
      </c>
      <c r="BL516" s="277">
        <v>0</v>
      </c>
      <c r="BQ516" s="274" t="s">
        <v>2666</v>
      </c>
      <c r="BR516" s="274" t="s">
        <v>2666</v>
      </c>
      <c r="BW516" s="274">
        <v>50544</v>
      </c>
      <c r="BX516" s="274" t="s">
        <v>3891</v>
      </c>
      <c r="CA516" s="274">
        <v>0</v>
      </c>
      <c r="CF516" s="274" t="s">
        <v>2739</v>
      </c>
      <c r="CN516" s="274">
        <v>1</v>
      </c>
      <c r="CT516" s="275">
        <v>0</v>
      </c>
      <c r="CV516" s="275">
        <v>0</v>
      </c>
      <c r="CW516" s="274" t="s">
        <v>2664</v>
      </c>
      <c r="CY516" s="274" t="s">
        <v>2662</v>
      </c>
      <c r="CZ516" s="274">
        <v>679799</v>
      </c>
      <c r="DA516" s="274">
        <v>6209748</v>
      </c>
      <c r="DC516" s="275">
        <v>0</v>
      </c>
      <c r="DG516" s="274">
        <v>0</v>
      </c>
      <c r="DI516" s="274">
        <v>0</v>
      </c>
      <c r="DJ516" s="274" t="s">
        <v>2664</v>
      </c>
      <c r="DK516" s="279">
        <v>37846</v>
      </c>
      <c r="DL516" s="279">
        <v>39577</v>
      </c>
      <c r="DN516" s="274" t="s">
        <v>2029</v>
      </c>
      <c r="DO516" s="274" t="s">
        <v>2678</v>
      </c>
      <c r="DR516" s="278">
        <v>0</v>
      </c>
    </row>
    <row r="517" spans="1:122" x14ac:dyDescent="0.25">
      <c r="A517" s="283">
        <v>24457</v>
      </c>
      <c r="B517" s="274">
        <v>11971</v>
      </c>
      <c r="C517" s="274" t="s">
        <v>1393</v>
      </c>
      <c r="D517" s="279">
        <v>25934</v>
      </c>
      <c r="E517" s="274" t="s">
        <v>2801</v>
      </c>
      <c r="F517" s="274" t="s">
        <v>2663</v>
      </c>
      <c r="G517" s="274">
        <v>50849</v>
      </c>
      <c r="H517" s="274">
        <v>24457</v>
      </c>
      <c r="I517" s="274">
        <v>0</v>
      </c>
      <c r="J517" s="274" t="s">
        <v>1966</v>
      </c>
      <c r="K517" s="275">
        <v>0</v>
      </c>
      <c r="L517" s="274">
        <v>8377</v>
      </c>
      <c r="M517" s="274" t="s">
        <v>1553</v>
      </c>
      <c r="N517" s="275">
        <v>180</v>
      </c>
      <c r="P517" s="274" t="s">
        <v>1969</v>
      </c>
      <c r="Q517" s="274" t="s">
        <v>3892</v>
      </c>
      <c r="R517" s="274" t="s">
        <v>2664</v>
      </c>
      <c r="T517" s="274" t="s">
        <v>2665</v>
      </c>
      <c r="U517" s="274" t="s">
        <v>1967</v>
      </c>
      <c r="AE517" s="279">
        <v>37846</v>
      </c>
      <c r="AF517" s="275">
        <v>300</v>
      </c>
      <c r="AG517" s="275">
        <v>0</v>
      </c>
      <c r="AI517" s="274" t="s">
        <v>2716</v>
      </c>
      <c r="AJ517" s="274" t="s">
        <v>2717</v>
      </c>
      <c r="AK517" s="274" t="s">
        <v>2718</v>
      </c>
      <c r="AL517" s="274">
        <v>0</v>
      </c>
      <c r="AM517" s="275">
        <v>2142</v>
      </c>
      <c r="AP517" s="274" t="s">
        <v>1968</v>
      </c>
      <c r="AQ517" s="275">
        <v>0</v>
      </c>
      <c r="AR517" s="275">
        <v>0</v>
      </c>
      <c r="AS517" s="274" t="s">
        <v>1969</v>
      </c>
      <c r="AW517" s="277">
        <v>0</v>
      </c>
      <c r="AZ517" s="274" t="s">
        <v>2668</v>
      </c>
      <c r="BA517" s="274" t="s">
        <v>2669</v>
      </c>
      <c r="BB517" s="274" t="s">
        <v>3893</v>
      </c>
      <c r="BD517" s="274" t="s">
        <v>2700</v>
      </c>
      <c r="BE517" s="274" t="s">
        <v>2736</v>
      </c>
      <c r="BF517" s="274" t="s">
        <v>2702</v>
      </c>
      <c r="BG517" s="274" t="s">
        <v>2703</v>
      </c>
      <c r="BH517" s="274" t="s">
        <v>1968</v>
      </c>
      <c r="BL517" s="277">
        <v>0</v>
      </c>
      <c r="BN517" s="274" t="s">
        <v>2933</v>
      </c>
      <c r="BR517" s="274" t="s">
        <v>2666</v>
      </c>
      <c r="BW517" s="274">
        <v>49026</v>
      </c>
      <c r="BX517" s="274" t="s">
        <v>3894</v>
      </c>
      <c r="BY517" s="274" t="s">
        <v>1968</v>
      </c>
      <c r="CA517" s="274">
        <v>14259214</v>
      </c>
      <c r="CC517" s="274" t="s">
        <v>1968</v>
      </c>
      <c r="CE517" s="274" t="s">
        <v>1968</v>
      </c>
      <c r="CF517" s="274" t="s">
        <v>2749</v>
      </c>
      <c r="CG517" s="274" t="s">
        <v>1968</v>
      </c>
      <c r="CI517" s="274" t="s">
        <v>1968</v>
      </c>
      <c r="CN517" s="274">
        <v>1</v>
      </c>
      <c r="CO517" s="274" t="s">
        <v>1968</v>
      </c>
      <c r="CP517" s="274" t="s">
        <v>2756</v>
      </c>
      <c r="CS517" s="274" t="s">
        <v>3895</v>
      </c>
      <c r="CT517" s="275">
        <v>0</v>
      </c>
      <c r="CU517" s="274" t="s">
        <v>1968</v>
      </c>
      <c r="CV517" s="275">
        <v>0</v>
      </c>
      <c r="CY517" s="274" t="s">
        <v>2801</v>
      </c>
      <c r="CZ517" s="274">
        <v>681363</v>
      </c>
      <c r="DA517" s="274">
        <v>6213045</v>
      </c>
      <c r="DB517" s="274" t="s">
        <v>2666</v>
      </c>
      <c r="DC517" s="275">
        <v>252</v>
      </c>
      <c r="DG517" s="274">
        <v>0</v>
      </c>
      <c r="DI517" s="274">
        <v>0</v>
      </c>
      <c r="DJ517" s="274" t="s">
        <v>2664</v>
      </c>
      <c r="DK517" s="279">
        <v>37846</v>
      </c>
      <c r="DL517" s="279">
        <v>41389</v>
      </c>
      <c r="DN517" s="274" t="s">
        <v>2029</v>
      </c>
      <c r="DO517" s="274" t="s">
        <v>2689</v>
      </c>
      <c r="DP517" s="274" t="s">
        <v>2679</v>
      </c>
      <c r="DQ517" s="274" t="s">
        <v>2680</v>
      </c>
      <c r="DR517" s="278">
        <v>6</v>
      </c>
    </row>
    <row r="518" spans="1:122" x14ac:dyDescent="0.25">
      <c r="A518" s="283">
        <v>15513</v>
      </c>
      <c r="B518" s="274">
        <v>12104</v>
      </c>
      <c r="C518" s="274" t="s">
        <v>1393</v>
      </c>
      <c r="D518" s="279">
        <v>21186</v>
      </c>
      <c r="E518" s="274" t="s">
        <v>2662</v>
      </c>
      <c r="F518" s="274" t="s">
        <v>2663</v>
      </c>
      <c r="G518" s="274">
        <v>50761</v>
      </c>
      <c r="H518" s="274">
        <v>15513</v>
      </c>
      <c r="I518" s="274">
        <v>0</v>
      </c>
      <c r="J518" s="274" t="s">
        <v>2074</v>
      </c>
      <c r="K518" s="275">
        <v>0</v>
      </c>
      <c r="L518" s="274">
        <v>8302</v>
      </c>
      <c r="M518" s="274" t="s">
        <v>1493</v>
      </c>
      <c r="N518" s="275">
        <v>0</v>
      </c>
      <c r="R518" s="274" t="s">
        <v>2664</v>
      </c>
      <c r="T518" s="274" t="s">
        <v>2665</v>
      </c>
      <c r="U518" s="274" t="s">
        <v>1967</v>
      </c>
      <c r="Z518" s="274" t="s">
        <v>2666</v>
      </c>
      <c r="AA518" s="274" t="s">
        <v>2666</v>
      </c>
      <c r="AB518" s="274" t="s">
        <v>2666</v>
      </c>
      <c r="AE518" s="279">
        <v>37846</v>
      </c>
      <c r="AF518" s="275">
        <v>320</v>
      </c>
      <c r="AG518" s="275">
        <v>0</v>
      </c>
      <c r="AI518" s="274" t="s">
        <v>2716</v>
      </c>
      <c r="AJ518" s="274" t="s">
        <v>2664</v>
      </c>
      <c r="AK518" s="274" t="s">
        <v>8</v>
      </c>
      <c r="AL518" s="274">
        <v>0</v>
      </c>
      <c r="AM518" s="275">
        <v>0</v>
      </c>
      <c r="AO518" s="274" t="s">
        <v>1392</v>
      </c>
      <c r="AQ518" s="275">
        <v>0</v>
      </c>
      <c r="AR518" s="275">
        <v>0</v>
      </c>
      <c r="AW518" s="277">
        <v>0</v>
      </c>
      <c r="AZ518" s="274" t="s">
        <v>2668</v>
      </c>
      <c r="BA518" s="274" t="s">
        <v>2669</v>
      </c>
      <c r="BD518" s="274" t="s">
        <v>2700</v>
      </c>
      <c r="BE518" s="274" t="s">
        <v>2781</v>
      </c>
      <c r="BF518" s="274" t="s">
        <v>2763</v>
      </c>
      <c r="BG518" s="274" t="s">
        <v>2673</v>
      </c>
      <c r="BL518" s="277">
        <v>0</v>
      </c>
      <c r="BQ518" s="274" t="s">
        <v>2666</v>
      </c>
      <c r="BR518" s="274" t="s">
        <v>2666</v>
      </c>
      <c r="BW518" s="274">
        <v>57123</v>
      </c>
      <c r="BX518" s="274" t="s">
        <v>3896</v>
      </c>
      <c r="CA518" s="274">
        <v>0</v>
      </c>
      <c r="CF518" s="274" t="s">
        <v>2722</v>
      </c>
      <c r="CN518" s="274">
        <v>1</v>
      </c>
      <c r="CT518" s="275">
        <v>0</v>
      </c>
      <c r="CV518" s="275">
        <v>0</v>
      </c>
      <c r="CW518" s="274" t="s">
        <v>2664</v>
      </c>
      <c r="CY518" s="274" t="s">
        <v>2662</v>
      </c>
      <c r="CZ518" s="274">
        <v>677640</v>
      </c>
      <c r="DA518" s="274">
        <v>6191978</v>
      </c>
      <c r="DC518" s="275">
        <v>0</v>
      </c>
      <c r="DG518" s="274">
        <v>0</v>
      </c>
      <c r="DI518" s="274">
        <v>0</v>
      </c>
      <c r="DJ518" s="274" t="s">
        <v>2664</v>
      </c>
      <c r="DK518" s="279">
        <v>37846</v>
      </c>
      <c r="DL518" s="279">
        <v>39577</v>
      </c>
      <c r="DN518" s="274" t="s">
        <v>2029</v>
      </c>
      <c r="DO518" s="274" t="s">
        <v>2678</v>
      </c>
      <c r="DR518" s="278">
        <v>0</v>
      </c>
    </row>
    <row r="519" spans="1:122" x14ac:dyDescent="0.25">
      <c r="A519" s="283">
        <v>33371</v>
      </c>
      <c r="B519" s="274">
        <v>12111</v>
      </c>
      <c r="C519" s="274" t="s">
        <v>1393</v>
      </c>
      <c r="D519" s="279">
        <v>27638</v>
      </c>
      <c r="E519" s="274" t="s">
        <v>2662</v>
      </c>
      <c r="F519" s="274" t="s">
        <v>2663</v>
      </c>
      <c r="G519" s="274">
        <v>50773</v>
      </c>
      <c r="H519" s="274">
        <v>33371</v>
      </c>
      <c r="I519" s="274">
        <v>0</v>
      </c>
      <c r="J519" s="274" t="s">
        <v>2074</v>
      </c>
      <c r="K519" s="275">
        <v>0</v>
      </c>
      <c r="L519" s="274">
        <v>8318</v>
      </c>
      <c r="M519" s="274" t="s">
        <v>1419</v>
      </c>
      <c r="N519" s="275">
        <v>0</v>
      </c>
      <c r="R519" s="274" t="s">
        <v>2664</v>
      </c>
      <c r="T519" s="274" t="s">
        <v>2665</v>
      </c>
      <c r="U519" s="274" t="s">
        <v>1967</v>
      </c>
      <c r="Z519" s="274" t="s">
        <v>2666</v>
      </c>
      <c r="AA519" s="274" t="s">
        <v>2666</v>
      </c>
      <c r="AB519" s="274" t="s">
        <v>2666</v>
      </c>
      <c r="AE519" s="279">
        <v>37846</v>
      </c>
      <c r="AF519" s="275">
        <v>71</v>
      </c>
      <c r="AG519" s="275">
        <v>0</v>
      </c>
      <c r="AI519" s="274" t="s">
        <v>2716</v>
      </c>
      <c r="AJ519" s="274" t="s">
        <v>2827</v>
      </c>
      <c r="AK519" s="274" t="s">
        <v>2828</v>
      </c>
      <c r="AL519" s="274">
        <v>0</v>
      </c>
      <c r="AM519" s="275">
        <v>0</v>
      </c>
      <c r="AQ519" s="275">
        <v>0</v>
      </c>
      <c r="AR519" s="275">
        <v>0</v>
      </c>
      <c r="AW519" s="277">
        <v>0</v>
      </c>
      <c r="AZ519" s="274" t="s">
        <v>2668</v>
      </c>
      <c r="BA519" s="274" t="s">
        <v>2669</v>
      </c>
      <c r="BD519" s="274" t="s">
        <v>2670</v>
      </c>
      <c r="BE519" s="274" t="s">
        <v>2773</v>
      </c>
      <c r="BF519" s="274" t="s">
        <v>2774</v>
      </c>
      <c r="BG519" s="274" t="s">
        <v>2797</v>
      </c>
      <c r="BL519" s="277">
        <v>0</v>
      </c>
      <c r="BQ519" s="274" t="s">
        <v>2666</v>
      </c>
      <c r="BR519" s="274" t="s">
        <v>2666</v>
      </c>
      <c r="BW519" s="274">
        <v>32334</v>
      </c>
      <c r="BX519" s="274" t="s">
        <v>3897</v>
      </c>
      <c r="CA519" s="274">
        <v>0</v>
      </c>
      <c r="CF519" s="274" t="s">
        <v>2722</v>
      </c>
      <c r="CN519" s="274">
        <v>2</v>
      </c>
      <c r="CP519" s="274" t="s">
        <v>3062</v>
      </c>
      <c r="CT519" s="275">
        <v>0</v>
      </c>
      <c r="CV519" s="275">
        <v>0</v>
      </c>
      <c r="CW519" s="274" t="s">
        <v>2664</v>
      </c>
      <c r="CY519" s="274" t="s">
        <v>2662</v>
      </c>
      <c r="CZ519" s="274">
        <v>656190</v>
      </c>
      <c r="DA519" s="274">
        <v>6198298</v>
      </c>
      <c r="DC519" s="275">
        <v>18</v>
      </c>
      <c r="DG519" s="274">
        <v>0</v>
      </c>
      <c r="DI519" s="274">
        <v>0</v>
      </c>
      <c r="DJ519" s="274" t="s">
        <v>2664</v>
      </c>
      <c r="DK519" s="279">
        <v>37846</v>
      </c>
      <c r="DL519" s="279">
        <v>39577</v>
      </c>
      <c r="DN519" s="274" t="s">
        <v>2029</v>
      </c>
      <c r="DO519" s="274" t="s">
        <v>2678</v>
      </c>
      <c r="DP519" s="274" t="s">
        <v>2679</v>
      </c>
      <c r="DQ519" s="274" t="s">
        <v>2680</v>
      </c>
      <c r="DR519" s="278">
        <v>1</v>
      </c>
    </row>
    <row r="520" spans="1:122" x14ac:dyDescent="0.25">
      <c r="A520" s="283">
        <v>11825</v>
      </c>
      <c r="B520" s="274">
        <v>12237</v>
      </c>
      <c r="C520" s="274" t="s">
        <v>1393</v>
      </c>
      <c r="D520" s="279">
        <v>18264</v>
      </c>
      <c r="E520" s="274" t="s">
        <v>2801</v>
      </c>
      <c r="F520" s="274" t="s">
        <v>2663</v>
      </c>
      <c r="G520" s="274">
        <v>50735</v>
      </c>
      <c r="H520" s="274">
        <v>11825</v>
      </c>
      <c r="I520" s="274">
        <v>0</v>
      </c>
      <c r="J520" s="274" t="s">
        <v>2074</v>
      </c>
      <c r="K520" s="275">
        <v>0</v>
      </c>
      <c r="L520" s="274">
        <v>8278</v>
      </c>
      <c r="M520" s="274" t="s">
        <v>1455</v>
      </c>
      <c r="N520" s="275">
        <v>0</v>
      </c>
      <c r="P520" s="274" t="s">
        <v>1969</v>
      </c>
      <c r="Q520" s="274" t="s">
        <v>3898</v>
      </c>
      <c r="R520" s="274" t="s">
        <v>2664</v>
      </c>
      <c r="T520" s="274" t="s">
        <v>2757</v>
      </c>
      <c r="U520" s="274" t="s">
        <v>1973</v>
      </c>
      <c r="Z520" s="274" t="s">
        <v>2666</v>
      </c>
      <c r="AA520" s="274" t="s">
        <v>2666</v>
      </c>
      <c r="AB520" s="274" t="s">
        <v>2666</v>
      </c>
      <c r="AE520" s="279">
        <v>37846</v>
      </c>
      <c r="AF520" s="275">
        <v>12</v>
      </c>
      <c r="AG520" s="275">
        <v>0</v>
      </c>
      <c r="AI520" s="274" t="s">
        <v>2716</v>
      </c>
      <c r="AJ520" s="274" t="s">
        <v>2664</v>
      </c>
      <c r="AK520" s="274" t="s">
        <v>8</v>
      </c>
      <c r="AL520" s="274">
        <v>0</v>
      </c>
      <c r="AM520" s="275">
        <v>0</v>
      </c>
      <c r="AO520" s="274" t="s">
        <v>1456</v>
      </c>
      <c r="AP520" s="274" t="s">
        <v>1968</v>
      </c>
      <c r="AQ520" s="275">
        <v>0</v>
      </c>
      <c r="AR520" s="275">
        <v>0</v>
      </c>
      <c r="AS520" s="274" t="s">
        <v>1968</v>
      </c>
      <c r="AW520" s="277">
        <v>0</v>
      </c>
      <c r="AZ520" s="274" t="s">
        <v>2668</v>
      </c>
      <c r="BA520" s="274" t="s">
        <v>2669</v>
      </c>
      <c r="BD520" s="274" t="s">
        <v>2781</v>
      </c>
      <c r="BE520" s="274" t="s">
        <v>2752</v>
      </c>
      <c r="BF520" s="274" t="s">
        <v>2763</v>
      </c>
      <c r="BG520" s="274" t="s">
        <v>2703</v>
      </c>
      <c r="BH520" s="274" t="s">
        <v>1968</v>
      </c>
      <c r="BL520" s="277">
        <v>0</v>
      </c>
      <c r="BN520" s="274" t="s">
        <v>2933</v>
      </c>
      <c r="BQ520" s="274" t="s">
        <v>2666</v>
      </c>
      <c r="BR520" s="274" t="s">
        <v>2666</v>
      </c>
      <c r="BW520" s="274">
        <v>38534</v>
      </c>
      <c r="BX520" s="274" t="s">
        <v>3899</v>
      </c>
      <c r="BY520" s="274" t="s">
        <v>1968</v>
      </c>
      <c r="CA520" s="274">
        <v>14509270</v>
      </c>
      <c r="CC520" s="274" t="s">
        <v>1968</v>
      </c>
      <c r="CE520" s="274" t="s">
        <v>1968</v>
      </c>
      <c r="CF520" s="274" t="s">
        <v>2739</v>
      </c>
      <c r="CG520" s="274" t="s">
        <v>1968</v>
      </c>
      <c r="CI520" s="274" t="s">
        <v>1968</v>
      </c>
      <c r="CN520" s="274">
        <v>1</v>
      </c>
      <c r="CO520" s="274" t="s">
        <v>1968</v>
      </c>
      <c r="CT520" s="275">
        <v>0</v>
      </c>
      <c r="CU520" s="274" t="s">
        <v>1968</v>
      </c>
      <c r="CV520" s="275">
        <v>0</v>
      </c>
      <c r="CY520" s="274" t="s">
        <v>2801</v>
      </c>
      <c r="CZ520" s="274">
        <v>654002</v>
      </c>
      <c r="DA520" s="274">
        <v>6194257</v>
      </c>
      <c r="DB520" s="274" t="s">
        <v>2666</v>
      </c>
      <c r="DC520" s="275">
        <v>4</v>
      </c>
      <c r="DG520" s="274">
        <v>0</v>
      </c>
      <c r="DH520" s="274" t="s">
        <v>3900</v>
      </c>
      <c r="DI520" s="274">
        <v>0</v>
      </c>
      <c r="DJ520" s="274" t="s">
        <v>2664</v>
      </c>
      <c r="DK520" s="279">
        <v>37846</v>
      </c>
      <c r="DL520" s="279">
        <v>41393</v>
      </c>
      <c r="DN520" s="274" t="s">
        <v>2029</v>
      </c>
      <c r="DO520" s="274" t="s">
        <v>2689</v>
      </c>
      <c r="DR520" s="278">
        <v>0</v>
      </c>
    </row>
    <row r="521" spans="1:122" x14ac:dyDescent="0.25">
      <c r="A521" s="283">
        <v>11954</v>
      </c>
      <c r="B521" s="274">
        <v>12243</v>
      </c>
      <c r="C521" s="274" t="s">
        <v>1393</v>
      </c>
      <c r="D521" s="279">
        <v>18264</v>
      </c>
      <c r="E521" s="274" t="s">
        <v>2662</v>
      </c>
      <c r="F521" s="274" t="s">
        <v>2663</v>
      </c>
      <c r="G521" s="274">
        <v>50744</v>
      </c>
      <c r="H521" s="274">
        <v>11954</v>
      </c>
      <c r="I521" s="274">
        <v>0</v>
      </c>
      <c r="J521" s="274" t="s">
        <v>2074</v>
      </c>
      <c r="K521" s="275">
        <v>0</v>
      </c>
      <c r="L521" s="274">
        <v>8286</v>
      </c>
      <c r="M521" s="274" t="s">
        <v>3901</v>
      </c>
      <c r="N521" s="275">
        <v>0</v>
      </c>
      <c r="P521" s="274" t="s">
        <v>1969</v>
      </c>
      <c r="R521" s="274" t="s">
        <v>2664</v>
      </c>
      <c r="T521" s="274" t="s">
        <v>2664</v>
      </c>
      <c r="U521" s="274" t="s">
        <v>2715</v>
      </c>
      <c r="Z521" s="274" t="s">
        <v>2666</v>
      </c>
      <c r="AA521" s="274" t="s">
        <v>2666</v>
      </c>
      <c r="AB521" s="274" t="s">
        <v>2666</v>
      </c>
      <c r="AE521" s="279">
        <v>37846</v>
      </c>
      <c r="AF521" s="275">
        <v>0</v>
      </c>
      <c r="AG521" s="275">
        <v>0</v>
      </c>
      <c r="AI521" s="274" t="s">
        <v>2716</v>
      </c>
      <c r="AJ521" s="274" t="s">
        <v>2664</v>
      </c>
      <c r="AK521" s="274" t="s">
        <v>8</v>
      </c>
      <c r="AL521" s="274">
        <v>0</v>
      </c>
      <c r="AM521" s="275">
        <v>0</v>
      </c>
      <c r="AP521" s="274" t="s">
        <v>1968</v>
      </c>
      <c r="AQ521" s="275">
        <v>0</v>
      </c>
      <c r="AR521" s="275">
        <v>0</v>
      </c>
      <c r="AS521" s="274" t="s">
        <v>1968</v>
      </c>
      <c r="AW521" s="277">
        <v>0</v>
      </c>
      <c r="AZ521" s="274" t="s">
        <v>2668</v>
      </c>
      <c r="BA521" s="274" t="s">
        <v>2669</v>
      </c>
      <c r="BD521" s="274" t="s">
        <v>2670</v>
      </c>
      <c r="BE521" s="274" t="s">
        <v>2829</v>
      </c>
      <c r="BF521" s="274" t="s">
        <v>2763</v>
      </c>
      <c r="BH521" s="274" t="s">
        <v>1968</v>
      </c>
      <c r="BL521" s="277">
        <v>0</v>
      </c>
      <c r="BQ521" s="274" t="s">
        <v>2666</v>
      </c>
      <c r="BR521" s="274" t="s">
        <v>2666</v>
      </c>
      <c r="BW521" s="274">
        <v>49751</v>
      </c>
      <c r="BX521" s="274" t="s">
        <v>3902</v>
      </c>
      <c r="BY521" s="274" t="s">
        <v>1968</v>
      </c>
      <c r="CA521" s="274">
        <v>0</v>
      </c>
      <c r="CC521" s="274" t="s">
        <v>1968</v>
      </c>
      <c r="CE521" s="274" t="s">
        <v>1968</v>
      </c>
      <c r="CF521" s="274" t="s">
        <v>2706</v>
      </c>
      <c r="CG521" s="274" t="s">
        <v>1968</v>
      </c>
      <c r="CI521" s="274" t="s">
        <v>1968</v>
      </c>
      <c r="CN521" s="274">
        <v>1</v>
      </c>
      <c r="CO521" s="274" t="s">
        <v>1968</v>
      </c>
      <c r="CT521" s="275">
        <v>0</v>
      </c>
      <c r="CU521" s="274" t="s">
        <v>1968</v>
      </c>
      <c r="CV521" s="275">
        <v>0</v>
      </c>
      <c r="CY521" s="274" t="s">
        <v>2662</v>
      </c>
      <c r="CZ521" s="274">
        <v>660109</v>
      </c>
      <c r="DA521" s="274">
        <v>6195335</v>
      </c>
      <c r="DB521" s="274" t="s">
        <v>2666</v>
      </c>
      <c r="DC521" s="275">
        <v>0</v>
      </c>
      <c r="DG521" s="274">
        <v>0</v>
      </c>
      <c r="DI521" s="274">
        <v>0</v>
      </c>
      <c r="DJ521" s="274" t="s">
        <v>2664</v>
      </c>
      <c r="DK521" s="279">
        <v>37846</v>
      </c>
      <c r="DL521" s="279">
        <v>40546</v>
      </c>
      <c r="DN521" s="274" t="s">
        <v>2029</v>
      </c>
      <c r="DO521" s="274" t="s">
        <v>2689</v>
      </c>
      <c r="DR521" s="278">
        <v>0</v>
      </c>
    </row>
    <row r="522" spans="1:122" x14ac:dyDescent="0.25">
      <c r="A522" s="283">
        <v>15951</v>
      </c>
      <c r="B522" s="274">
        <v>12251</v>
      </c>
      <c r="C522" s="274" t="s">
        <v>1395</v>
      </c>
      <c r="D522" s="279">
        <v>21551</v>
      </c>
      <c r="E522" s="274" t="s">
        <v>2662</v>
      </c>
      <c r="F522" s="274" t="s">
        <v>2663</v>
      </c>
      <c r="G522" s="274">
        <v>50756</v>
      </c>
      <c r="H522" s="274">
        <v>15951</v>
      </c>
      <c r="I522" s="274">
        <v>0</v>
      </c>
      <c r="J522" s="274" t="s">
        <v>2074</v>
      </c>
      <c r="K522" s="275">
        <v>0</v>
      </c>
      <c r="L522" s="274">
        <v>8296</v>
      </c>
      <c r="M522" s="274" t="s">
        <v>3903</v>
      </c>
      <c r="N522" s="275">
        <v>0</v>
      </c>
      <c r="P522" s="274" t="s">
        <v>1969</v>
      </c>
      <c r="R522" s="274" t="s">
        <v>2664</v>
      </c>
      <c r="T522" s="274" t="s">
        <v>2757</v>
      </c>
      <c r="U522" s="274" t="s">
        <v>1973</v>
      </c>
      <c r="Z522" s="274" t="s">
        <v>2666</v>
      </c>
      <c r="AA522" s="274" t="s">
        <v>2666</v>
      </c>
      <c r="AB522" s="274" t="s">
        <v>2666</v>
      </c>
      <c r="AE522" s="279">
        <v>37846</v>
      </c>
      <c r="AF522" s="275">
        <v>7</v>
      </c>
      <c r="AG522" s="275">
        <v>0</v>
      </c>
      <c r="AI522" s="274" t="s">
        <v>2716</v>
      </c>
      <c r="AJ522" s="274" t="s">
        <v>2664</v>
      </c>
      <c r="AK522" s="274" t="s">
        <v>8</v>
      </c>
      <c r="AL522" s="274">
        <v>0</v>
      </c>
      <c r="AM522" s="275">
        <v>0</v>
      </c>
      <c r="AP522" s="274" t="s">
        <v>1968</v>
      </c>
      <c r="AQ522" s="275">
        <v>0</v>
      </c>
      <c r="AR522" s="275">
        <v>0</v>
      </c>
      <c r="AS522" s="274" t="s">
        <v>1968</v>
      </c>
      <c r="AW522" s="277">
        <v>0</v>
      </c>
      <c r="AZ522" s="274" t="s">
        <v>2668</v>
      </c>
      <c r="BA522" s="274" t="s">
        <v>2669</v>
      </c>
      <c r="BD522" s="274" t="s">
        <v>2736</v>
      </c>
      <c r="BE522" s="274" t="s">
        <v>2992</v>
      </c>
      <c r="BF522" s="274" t="s">
        <v>2763</v>
      </c>
      <c r="BG522" s="274" t="s">
        <v>2694</v>
      </c>
      <c r="BH522" s="274" t="s">
        <v>1968</v>
      </c>
      <c r="BL522" s="277">
        <v>0</v>
      </c>
      <c r="BQ522" s="274" t="s">
        <v>2666</v>
      </c>
      <c r="BR522" s="274" t="s">
        <v>2666</v>
      </c>
      <c r="BW522" s="274">
        <v>3859</v>
      </c>
      <c r="BX522" s="274" t="s">
        <v>3904</v>
      </c>
      <c r="BY522" s="274" t="s">
        <v>1968</v>
      </c>
      <c r="CA522" s="274">
        <v>0</v>
      </c>
      <c r="CC522" s="274" t="s">
        <v>1968</v>
      </c>
      <c r="CE522" s="274" t="s">
        <v>1968</v>
      </c>
      <c r="CF522" s="274" t="s">
        <v>2706</v>
      </c>
      <c r="CG522" s="274" t="s">
        <v>1968</v>
      </c>
      <c r="CI522" s="274" t="s">
        <v>1968</v>
      </c>
      <c r="CN522" s="274">
        <v>1</v>
      </c>
      <c r="CO522" s="274" t="s">
        <v>1968</v>
      </c>
      <c r="CT522" s="275">
        <v>0</v>
      </c>
      <c r="CU522" s="274" t="s">
        <v>1968</v>
      </c>
      <c r="CV522" s="275">
        <v>0</v>
      </c>
      <c r="CY522" s="274" t="s">
        <v>2662</v>
      </c>
      <c r="CZ522" s="274">
        <v>667665</v>
      </c>
      <c r="DA522" s="274">
        <v>6196210</v>
      </c>
      <c r="DB522" s="274" t="s">
        <v>2666</v>
      </c>
      <c r="DC522" s="275">
        <v>4</v>
      </c>
      <c r="DG522" s="274">
        <v>0</v>
      </c>
      <c r="DH522" s="274" t="s">
        <v>3682</v>
      </c>
      <c r="DI522" s="274">
        <v>0</v>
      </c>
      <c r="DJ522" s="274" t="s">
        <v>2677</v>
      </c>
      <c r="DK522" s="279">
        <v>37846</v>
      </c>
      <c r="DL522" s="279">
        <v>40546</v>
      </c>
      <c r="DN522" s="274" t="s">
        <v>2029</v>
      </c>
      <c r="DO522" s="274" t="s">
        <v>2689</v>
      </c>
      <c r="DR522" s="278">
        <v>0</v>
      </c>
    </row>
    <row r="523" spans="1:122" x14ac:dyDescent="0.25">
      <c r="A523" s="283">
        <v>50273</v>
      </c>
      <c r="B523" s="274">
        <v>12253</v>
      </c>
      <c r="C523" s="274" t="s">
        <v>1393</v>
      </c>
      <c r="D523" s="279">
        <v>30084</v>
      </c>
      <c r="E523" s="274" t="s">
        <v>2662</v>
      </c>
      <c r="F523" s="274" t="s">
        <v>2663</v>
      </c>
      <c r="G523" s="274">
        <v>50758</v>
      </c>
      <c r="H523" s="274">
        <v>50273</v>
      </c>
      <c r="I523" s="274">
        <v>0</v>
      </c>
      <c r="J523" s="274" t="s">
        <v>2074</v>
      </c>
      <c r="K523" s="275">
        <v>0</v>
      </c>
      <c r="L523" s="274">
        <v>8297</v>
      </c>
      <c r="M523" s="274" t="s">
        <v>1481</v>
      </c>
      <c r="N523" s="275">
        <v>220</v>
      </c>
      <c r="R523" s="274" t="s">
        <v>2664</v>
      </c>
      <c r="T523" s="274" t="s">
        <v>2664</v>
      </c>
      <c r="U523" s="274" t="s">
        <v>2715</v>
      </c>
      <c r="Z523" s="274" t="s">
        <v>2666</v>
      </c>
      <c r="AA523" s="274" t="s">
        <v>2666</v>
      </c>
      <c r="AB523" s="274" t="s">
        <v>2666</v>
      </c>
      <c r="AE523" s="279">
        <v>37846</v>
      </c>
      <c r="AF523" s="275">
        <v>223</v>
      </c>
      <c r="AG523" s="275">
        <v>0</v>
      </c>
      <c r="AI523" s="274" t="s">
        <v>2724</v>
      </c>
      <c r="AJ523" s="274" t="s">
        <v>2827</v>
      </c>
      <c r="AK523" s="274" t="s">
        <v>2828</v>
      </c>
      <c r="AL523" s="274">
        <v>0</v>
      </c>
      <c r="AM523" s="275">
        <v>0</v>
      </c>
      <c r="AQ523" s="275">
        <v>0</v>
      </c>
      <c r="AR523" s="275">
        <v>0</v>
      </c>
      <c r="AW523" s="277">
        <v>0</v>
      </c>
      <c r="AZ523" s="274" t="s">
        <v>2668</v>
      </c>
      <c r="BA523" s="274" t="s">
        <v>2669</v>
      </c>
      <c r="BD523" s="274" t="s">
        <v>2736</v>
      </c>
      <c r="BE523" s="274" t="s">
        <v>2773</v>
      </c>
      <c r="BF523" s="274" t="s">
        <v>2774</v>
      </c>
      <c r="BG523" s="274" t="s">
        <v>2686</v>
      </c>
      <c r="BL523" s="277">
        <v>0</v>
      </c>
      <c r="BQ523" s="274" t="s">
        <v>2666</v>
      </c>
      <c r="BR523" s="274" t="s">
        <v>2666</v>
      </c>
      <c r="BW523" s="274">
        <v>49438</v>
      </c>
      <c r="BX523" s="274" t="s">
        <v>3905</v>
      </c>
      <c r="CA523" s="274">
        <v>0</v>
      </c>
      <c r="CN523" s="274">
        <v>2</v>
      </c>
      <c r="CP523" s="274" t="s">
        <v>3062</v>
      </c>
      <c r="CT523" s="275">
        <v>0</v>
      </c>
      <c r="CV523" s="275">
        <v>0</v>
      </c>
      <c r="CW523" s="274" t="s">
        <v>2664</v>
      </c>
      <c r="CY523" s="274" t="s">
        <v>2662</v>
      </c>
      <c r="CZ523" s="274">
        <v>667273</v>
      </c>
      <c r="DA523" s="274">
        <v>6198089</v>
      </c>
      <c r="DC523" s="275">
        <v>190</v>
      </c>
      <c r="DG523" s="274">
        <v>0</v>
      </c>
      <c r="DI523" s="274">
        <v>0</v>
      </c>
      <c r="DJ523" s="274" t="s">
        <v>2664</v>
      </c>
      <c r="DK523" s="279">
        <v>37846</v>
      </c>
      <c r="DL523" s="279">
        <v>39577</v>
      </c>
      <c r="DN523" s="274" t="s">
        <v>2029</v>
      </c>
      <c r="DO523" s="274" t="s">
        <v>2678</v>
      </c>
      <c r="DR523" s="278">
        <v>0</v>
      </c>
    </row>
    <row r="524" spans="1:122" x14ac:dyDescent="0.25">
      <c r="A524" s="283">
        <v>11797</v>
      </c>
      <c r="B524" s="274">
        <v>12257</v>
      </c>
      <c r="C524" s="274" t="s">
        <v>1409</v>
      </c>
      <c r="D524" s="279">
        <v>18264</v>
      </c>
      <c r="E524" s="274" t="s">
        <v>2662</v>
      </c>
      <c r="F524" s="274" t="s">
        <v>2663</v>
      </c>
      <c r="G524" s="274">
        <v>50698</v>
      </c>
      <c r="H524" s="274">
        <v>11797</v>
      </c>
      <c r="I524" s="274">
        <v>0</v>
      </c>
      <c r="J524" s="274" t="s">
        <v>2074</v>
      </c>
      <c r="K524" s="275">
        <v>0</v>
      </c>
      <c r="L524" s="274">
        <v>8250</v>
      </c>
      <c r="M524" s="274" t="s">
        <v>1453</v>
      </c>
      <c r="N524" s="275">
        <v>0</v>
      </c>
      <c r="R524" s="274" t="s">
        <v>2664</v>
      </c>
      <c r="T524" s="274" t="s">
        <v>2762</v>
      </c>
      <c r="U524" s="274" t="s">
        <v>1409</v>
      </c>
      <c r="Z524" s="274" t="s">
        <v>2666</v>
      </c>
      <c r="AA524" s="274" t="s">
        <v>2666</v>
      </c>
      <c r="AB524" s="274" t="s">
        <v>2666</v>
      </c>
      <c r="AE524" s="279">
        <v>37846</v>
      </c>
      <c r="AF524" s="275">
        <v>55</v>
      </c>
      <c r="AG524" s="275">
        <v>0</v>
      </c>
      <c r="AI524" s="274" t="s">
        <v>2716</v>
      </c>
      <c r="AJ524" s="274" t="s">
        <v>2664</v>
      </c>
      <c r="AK524" s="274" t="s">
        <v>8</v>
      </c>
      <c r="AL524" s="274">
        <v>0</v>
      </c>
      <c r="AM524" s="275">
        <v>0</v>
      </c>
      <c r="AQ524" s="275">
        <v>0</v>
      </c>
      <c r="AR524" s="275">
        <v>0</v>
      </c>
      <c r="AW524" s="277">
        <v>0</v>
      </c>
      <c r="AZ524" s="274" t="s">
        <v>2668</v>
      </c>
      <c r="BA524" s="274" t="s">
        <v>2669</v>
      </c>
      <c r="BD524" s="274" t="s">
        <v>2692</v>
      </c>
      <c r="BE524" s="274" t="s">
        <v>2740</v>
      </c>
      <c r="BF524" s="274" t="s">
        <v>2672</v>
      </c>
      <c r="BG524" s="274" t="s">
        <v>2694</v>
      </c>
      <c r="BL524" s="277">
        <v>0</v>
      </c>
      <c r="BQ524" s="274" t="s">
        <v>2666</v>
      </c>
      <c r="BR524" s="274" t="s">
        <v>2666</v>
      </c>
      <c r="BW524" s="274">
        <v>32527</v>
      </c>
      <c r="BX524" s="274" t="s">
        <v>3906</v>
      </c>
      <c r="CA524" s="274">
        <v>0</v>
      </c>
      <c r="CF524" s="274" t="s">
        <v>2706</v>
      </c>
      <c r="CN524" s="274">
        <v>1</v>
      </c>
      <c r="CT524" s="275">
        <v>0</v>
      </c>
      <c r="CV524" s="275">
        <v>0</v>
      </c>
      <c r="CW524" s="274" t="s">
        <v>2664</v>
      </c>
      <c r="CY524" s="274" t="s">
        <v>2662</v>
      </c>
      <c r="CZ524" s="274">
        <v>643281</v>
      </c>
      <c r="DA524" s="274">
        <v>6187121</v>
      </c>
      <c r="DC524" s="275">
        <v>0</v>
      </c>
      <c r="DG524" s="274">
        <v>0</v>
      </c>
      <c r="DI524" s="274">
        <v>0</v>
      </c>
      <c r="DJ524" s="274" t="s">
        <v>2762</v>
      </c>
      <c r="DK524" s="279">
        <v>37846</v>
      </c>
      <c r="DL524" s="279">
        <v>39577</v>
      </c>
      <c r="DN524" s="274" t="s">
        <v>2029</v>
      </c>
      <c r="DO524" s="274" t="s">
        <v>2678</v>
      </c>
      <c r="DR524" s="278">
        <v>0</v>
      </c>
    </row>
    <row r="525" spans="1:122" x14ac:dyDescent="0.25">
      <c r="A525" s="283">
        <v>19080</v>
      </c>
      <c r="B525" s="274">
        <v>12258</v>
      </c>
      <c r="C525" s="274" t="s">
        <v>1395</v>
      </c>
      <c r="D525" s="279">
        <v>23743</v>
      </c>
      <c r="E525" s="274" t="s">
        <v>2662</v>
      </c>
      <c r="F525" s="274" t="s">
        <v>2663</v>
      </c>
      <c r="G525" s="274">
        <v>50700</v>
      </c>
      <c r="H525" s="274">
        <v>19080</v>
      </c>
      <c r="I525" s="274">
        <v>0</v>
      </c>
      <c r="J525" s="274" t="s">
        <v>2074</v>
      </c>
      <c r="K525" s="275">
        <v>0</v>
      </c>
      <c r="L525" s="274">
        <v>8253</v>
      </c>
      <c r="M525" s="274" t="s">
        <v>1506</v>
      </c>
      <c r="N525" s="275">
        <v>0</v>
      </c>
      <c r="P525" s="274" t="s">
        <v>1969</v>
      </c>
      <c r="R525" s="274" t="s">
        <v>2664</v>
      </c>
      <c r="T525" s="274" t="s">
        <v>2665</v>
      </c>
      <c r="U525" s="274" t="s">
        <v>1967</v>
      </c>
      <c r="Z525" s="274" t="s">
        <v>2666</v>
      </c>
      <c r="AA525" s="274" t="s">
        <v>2666</v>
      </c>
      <c r="AB525" s="274" t="s">
        <v>2666</v>
      </c>
      <c r="AE525" s="279">
        <v>37846</v>
      </c>
      <c r="AF525" s="275">
        <v>245</v>
      </c>
      <c r="AG525" s="275">
        <v>0</v>
      </c>
      <c r="AI525" s="274" t="s">
        <v>2716</v>
      </c>
      <c r="AJ525" s="274" t="s">
        <v>2717</v>
      </c>
      <c r="AK525" s="274" t="s">
        <v>2718</v>
      </c>
      <c r="AL525" s="274">
        <v>0</v>
      </c>
      <c r="AM525" s="275">
        <v>0</v>
      </c>
      <c r="AP525" s="274" t="s">
        <v>1968</v>
      </c>
      <c r="AQ525" s="275">
        <v>0</v>
      </c>
      <c r="AR525" s="275">
        <v>0</v>
      </c>
      <c r="AS525" s="274" t="s">
        <v>1968</v>
      </c>
      <c r="AW525" s="277">
        <v>0</v>
      </c>
      <c r="AZ525" s="274" t="s">
        <v>2668</v>
      </c>
      <c r="BA525" s="274" t="s">
        <v>2669</v>
      </c>
      <c r="BD525" s="274" t="s">
        <v>2692</v>
      </c>
      <c r="BE525" s="274" t="s">
        <v>3079</v>
      </c>
      <c r="BF525" s="274" t="s">
        <v>2763</v>
      </c>
      <c r="BG525" s="274" t="s">
        <v>2703</v>
      </c>
      <c r="BH525" s="274" t="s">
        <v>1968</v>
      </c>
      <c r="BL525" s="277">
        <v>0</v>
      </c>
      <c r="BQ525" s="274" t="s">
        <v>2666</v>
      </c>
      <c r="BR525" s="274" t="s">
        <v>2666</v>
      </c>
      <c r="BW525" s="274">
        <v>20515</v>
      </c>
      <c r="BX525" s="274" t="s">
        <v>3907</v>
      </c>
      <c r="BY525" s="274" t="s">
        <v>1968</v>
      </c>
      <c r="CA525" s="274">
        <v>0</v>
      </c>
      <c r="CC525" s="274" t="s">
        <v>1968</v>
      </c>
      <c r="CE525" s="274" t="s">
        <v>1968</v>
      </c>
      <c r="CF525" s="274" t="s">
        <v>2749</v>
      </c>
      <c r="CG525" s="274" t="s">
        <v>1968</v>
      </c>
      <c r="CI525" s="274" t="s">
        <v>1968</v>
      </c>
      <c r="CN525" s="274">
        <v>1</v>
      </c>
      <c r="CO525" s="274" t="s">
        <v>1968</v>
      </c>
      <c r="CT525" s="275">
        <v>0</v>
      </c>
      <c r="CU525" s="274" t="s">
        <v>1968</v>
      </c>
      <c r="CV525" s="275">
        <v>0</v>
      </c>
      <c r="CY525" s="274" t="s">
        <v>2662</v>
      </c>
      <c r="CZ525" s="274">
        <v>641304</v>
      </c>
      <c r="DA525" s="274">
        <v>6190454</v>
      </c>
      <c r="DB525" s="274" t="s">
        <v>2666</v>
      </c>
      <c r="DC525" s="275">
        <v>0</v>
      </c>
      <c r="DG525" s="274">
        <v>0</v>
      </c>
      <c r="DI525" s="274">
        <v>0</v>
      </c>
      <c r="DJ525" s="274" t="s">
        <v>2677</v>
      </c>
      <c r="DK525" s="279">
        <v>37846</v>
      </c>
      <c r="DL525" s="279">
        <v>40548</v>
      </c>
      <c r="DN525" s="274" t="s">
        <v>2029</v>
      </c>
      <c r="DO525" s="274" t="s">
        <v>2689</v>
      </c>
      <c r="DR525" s="278">
        <v>0</v>
      </c>
    </row>
    <row r="526" spans="1:122" x14ac:dyDescent="0.25">
      <c r="A526" s="283">
        <v>11957</v>
      </c>
      <c r="B526" s="274">
        <v>12263</v>
      </c>
      <c r="C526" s="274" t="s">
        <v>1393</v>
      </c>
      <c r="D526" s="279">
        <v>18264</v>
      </c>
      <c r="E526" s="274" t="s">
        <v>2662</v>
      </c>
      <c r="F526" s="274" t="s">
        <v>2663</v>
      </c>
      <c r="G526" s="274">
        <v>50707</v>
      </c>
      <c r="H526" s="274">
        <v>11957</v>
      </c>
      <c r="I526" s="274">
        <v>0</v>
      </c>
      <c r="J526" s="274" t="s">
        <v>2074</v>
      </c>
      <c r="K526" s="275">
        <v>0</v>
      </c>
      <c r="L526" s="274">
        <v>8258</v>
      </c>
      <c r="M526" s="274" t="s">
        <v>3908</v>
      </c>
      <c r="N526" s="275">
        <v>0</v>
      </c>
      <c r="R526" s="274" t="s">
        <v>2664</v>
      </c>
      <c r="T526" s="274" t="s">
        <v>2757</v>
      </c>
      <c r="U526" s="274" t="s">
        <v>1973</v>
      </c>
      <c r="Z526" s="274" t="s">
        <v>2666</v>
      </c>
      <c r="AA526" s="274" t="s">
        <v>2666</v>
      </c>
      <c r="AB526" s="274" t="s">
        <v>2666</v>
      </c>
      <c r="AE526" s="279">
        <v>37846</v>
      </c>
      <c r="AF526" s="275">
        <v>16</v>
      </c>
      <c r="AG526" s="275">
        <v>0</v>
      </c>
      <c r="AI526" s="274" t="s">
        <v>2716</v>
      </c>
      <c r="AJ526" s="274" t="s">
        <v>2664</v>
      </c>
      <c r="AK526" s="274" t="s">
        <v>8</v>
      </c>
      <c r="AL526" s="274">
        <v>0</v>
      </c>
      <c r="AM526" s="275">
        <v>0</v>
      </c>
      <c r="AQ526" s="275">
        <v>0</v>
      </c>
      <c r="AR526" s="275">
        <v>0</v>
      </c>
      <c r="AW526" s="277">
        <v>0</v>
      </c>
      <c r="AZ526" s="274" t="s">
        <v>2668</v>
      </c>
      <c r="BA526" s="274" t="s">
        <v>2669</v>
      </c>
      <c r="BD526" s="274" t="s">
        <v>2692</v>
      </c>
      <c r="BE526" s="274" t="s">
        <v>2725</v>
      </c>
      <c r="BF526" s="274" t="s">
        <v>2763</v>
      </c>
      <c r="BG526" s="274" t="s">
        <v>2694</v>
      </c>
      <c r="BL526" s="277">
        <v>0</v>
      </c>
      <c r="BQ526" s="274" t="s">
        <v>2666</v>
      </c>
      <c r="BR526" s="274" t="s">
        <v>2666</v>
      </c>
      <c r="BW526" s="274">
        <v>61501</v>
      </c>
      <c r="BX526" s="274" t="s">
        <v>3909</v>
      </c>
      <c r="CA526" s="274">
        <v>0</v>
      </c>
      <c r="CF526" s="274" t="s">
        <v>2749</v>
      </c>
      <c r="CN526" s="274">
        <v>1</v>
      </c>
      <c r="CT526" s="275">
        <v>0</v>
      </c>
      <c r="CV526" s="275">
        <v>0</v>
      </c>
      <c r="CW526" s="274" t="s">
        <v>2664</v>
      </c>
      <c r="CY526" s="274" t="s">
        <v>2662</v>
      </c>
      <c r="CZ526" s="274">
        <v>639520</v>
      </c>
      <c r="DA526" s="274">
        <v>6193671</v>
      </c>
      <c r="DC526" s="275">
        <v>0</v>
      </c>
      <c r="DG526" s="274">
        <v>0</v>
      </c>
      <c r="DI526" s="274">
        <v>0</v>
      </c>
      <c r="DJ526" s="274" t="s">
        <v>2664</v>
      </c>
      <c r="DK526" s="279">
        <v>37846</v>
      </c>
      <c r="DL526" s="279">
        <v>39577</v>
      </c>
      <c r="DN526" s="274" t="s">
        <v>2029</v>
      </c>
      <c r="DO526" s="274" t="s">
        <v>2678</v>
      </c>
      <c r="DR526" s="278">
        <v>0</v>
      </c>
    </row>
    <row r="527" spans="1:122" x14ac:dyDescent="0.25">
      <c r="A527" s="283">
        <v>11718</v>
      </c>
      <c r="B527" s="274">
        <v>12378</v>
      </c>
      <c r="C527" s="274" t="s">
        <v>1395</v>
      </c>
      <c r="D527" s="279">
        <v>18264</v>
      </c>
      <c r="E527" s="274" t="s">
        <v>2662</v>
      </c>
      <c r="F527" s="274" t="s">
        <v>2663</v>
      </c>
      <c r="G527" s="274">
        <v>50717</v>
      </c>
      <c r="H527" s="274">
        <v>11718</v>
      </c>
      <c r="I527" s="274">
        <v>0</v>
      </c>
      <c r="J527" s="274" t="s">
        <v>2074</v>
      </c>
      <c r="K527" s="275">
        <v>0</v>
      </c>
      <c r="L527" s="274">
        <v>8266</v>
      </c>
      <c r="M527" s="274" t="s">
        <v>1442</v>
      </c>
      <c r="N527" s="275">
        <v>0</v>
      </c>
      <c r="P527" s="274" t="s">
        <v>1969</v>
      </c>
      <c r="R527" s="274" t="s">
        <v>2664</v>
      </c>
      <c r="T527" s="274" t="s">
        <v>2757</v>
      </c>
      <c r="U527" s="274" t="s">
        <v>1973</v>
      </c>
      <c r="Z527" s="274" t="s">
        <v>2666</v>
      </c>
      <c r="AA527" s="274" t="s">
        <v>2666</v>
      </c>
      <c r="AB527" s="274" t="s">
        <v>2666</v>
      </c>
      <c r="AE527" s="279">
        <v>37846</v>
      </c>
      <c r="AF527" s="275">
        <v>8</v>
      </c>
      <c r="AG527" s="275">
        <v>0</v>
      </c>
      <c r="AI527" s="274" t="s">
        <v>2716</v>
      </c>
      <c r="AJ527" s="274" t="s">
        <v>2664</v>
      </c>
      <c r="AK527" s="274" t="s">
        <v>8</v>
      </c>
      <c r="AL527" s="274">
        <v>0</v>
      </c>
      <c r="AM527" s="275">
        <v>0</v>
      </c>
      <c r="AP527" s="274" t="s">
        <v>1968</v>
      </c>
      <c r="AQ527" s="275">
        <v>0</v>
      </c>
      <c r="AR527" s="275">
        <v>0</v>
      </c>
      <c r="AS527" s="274" t="s">
        <v>1968</v>
      </c>
      <c r="AW527" s="277">
        <v>0</v>
      </c>
      <c r="AZ527" s="274" t="s">
        <v>2668</v>
      </c>
      <c r="BA527" s="274" t="s">
        <v>2669</v>
      </c>
      <c r="BD527" s="274" t="s">
        <v>2781</v>
      </c>
      <c r="BE527" s="274" t="s">
        <v>2932</v>
      </c>
      <c r="BF527" s="274" t="s">
        <v>2763</v>
      </c>
      <c r="BG527" s="274" t="s">
        <v>2673</v>
      </c>
      <c r="BH527" s="274" t="s">
        <v>1968</v>
      </c>
      <c r="BL527" s="277">
        <v>0</v>
      </c>
      <c r="BQ527" s="274" t="s">
        <v>2666</v>
      </c>
      <c r="BR527" s="274" t="s">
        <v>2666</v>
      </c>
      <c r="BW527" s="274">
        <v>59879</v>
      </c>
      <c r="BX527" s="274" t="s">
        <v>3910</v>
      </c>
      <c r="BY527" s="274" t="s">
        <v>1968</v>
      </c>
      <c r="CA527" s="274">
        <v>0</v>
      </c>
      <c r="CC527" s="274" t="s">
        <v>1968</v>
      </c>
      <c r="CE527" s="274" t="s">
        <v>1968</v>
      </c>
      <c r="CF527" s="274" t="s">
        <v>2706</v>
      </c>
      <c r="CG527" s="274" t="s">
        <v>1968</v>
      </c>
      <c r="CI527" s="274" t="s">
        <v>1968</v>
      </c>
      <c r="CN527" s="274">
        <v>1</v>
      </c>
      <c r="CO527" s="274" t="s">
        <v>1968</v>
      </c>
      <c r="CP527" s="274" t="s">
        <v>2901</v>
      </c>
      <c r="CT527" s="275">
        <v>0</v>
      </c>
      <c r="CU527" s="274" t="s">
        <v>1968</v>
      </c>
      <c r="CV527" s="275">
        <v>0</v>
      </c>
      <c r="CY527" s="274" t="s">
        <v>2662</v>
      </c>
      <c r="CZ527" s="274">
        <v>653216</v>
      </c>
      <c r="DA527" s="274">
        <v>6188807</v>
      </c>
      <c r="DB527" s="274" t="s">
        <v>2666</v>
      </c>
      <c r="DC527" s="275">
        <v>8</v>
      </c>
      <c r="DG527" s="274">
        <v>0</v>
      </c>
      <c r="DI527" s="274">
        <v>0</v>
      </c>
      <c r="DJ527" s="274" t="s">
        <v>2677</v>
      </c>
      <c r="DK527" s="279">
        <v>37846</v>
      </c>
      <c r="DL527" s="279">
        <v>40547</v>
      </c>
      <c r="DN527" s="274" t="s">
        <v>2029</v>
      </c>
      <c r="DO527" s="274" t="s">
        <v>2689</v>
      </c>
      <c r="DR527" s="278">
        <v>0</v>
      </c>
    </row>
    <row r="528" spans="1:122" x14ac:dyDescent="0.25">
      <c r="A528" s="283">
        <v>11906</v>
      </c>
      <c r="B528" s="274">
        <v>12382</v>
      </c>
      <c r="C528" s="274" t="s">
        <v>1395</v>
      </c>
      <c r="D528" s="279">
        <v>18264</v>
      </c>
      <c r="E528" s="274" t="s">
        <v>2662</v>
      </c>
      <c r="F528" s="274" t="s">
        <v>2663</v>
      </c>
      <c r="G528" s="274">
        <v>50723</v>
      </c>
      <c r="H528" s="274">
        <v>11906</v>
      </c>
      <c r="I528" s="274">
        <v>0</v>
      </c>
      <c r="J528" s="274" t="s">
        <v>2074</v>
      </c>
      <c r="K528" s="275">
        <v>0</v>
      </c>
      <c r="L528" s="274">
        <v>8269</v>
      </c>
      <c r="M528" s="274" t="s">
        <v>3911</v>
      </c>
      <c r="N528" s="275">
        <v>0</v>
      </c>
      <c r="P528" s="274" t="s">
        <v>1969</v>
      </c>
      <c r="R528" s="274" t="s">
        <v>2664</v>
      </c>
      <c r="T528" s="274" t="s">
        <v>2757</v>
      </c>
      <c r="U528" s="274" t="s">
        <v>1973</v>
      </c>
      <c r="Z528" s="274" t="s">
        <v>2666</v>
      </c>
      <c r="AA528" s="274" t="s">
        <v>2666</v>
      </c>
      <c r="AB528" s="274" t="s">
        <v>2666</v>
      </c>
      <c r="AE528" s="279">
        <v>37846</v>
      </c>
      <c r="AF528" s="275">
        <v>10</v>
      </c>
      <c r="AG528" s="275">
        <v>0</v>
      </c>
      <c r="AI528" s="274" t="s">
        <v>2716</v>
      </c>
      <c r="AJ528" s="274" t="s">
        <v>2664</v>
      </c>
      <c r="AK528" s="274" t="s">
        <v>8</v>
      </c>
      <c r="AL528" s="274">
        <v>0</v>
      </c>
      <c r="AM528" s="275">
        <v>0</v>
      </c>
      <c r="AO528" s="274" t="s">
        <v>3912</v>
      </c>
      <c r="AP528" s="274" t="s">
        <v>1968</v>
      </c>
      <c r="AQ528" s="275">
        <v>0</v>
      </c>
      <c r="AR528" s="275">
        <v>0</v>
      </c>
      <c r="AS528" s="274" t="s">
        <v>1968</v>
      </c>
      <c r="AW528" s="277">
        <v>0</v>
      </c>
      <c r="AZ528" s="274" t="s">
        <v>2668</v>
      </c>
      <c r="BA528" s="274" t="s">
        <v>2669</v>
      </c>
      <c r="BD528" s="274" t="s">
        <v>2781</v>
      </c>
      <c r="BE528" s="274" t="s">
        <v>2754</v>
      </c>
      <c r="BF528" s="274" t="s">
        <v>2763</v>
      </c>
      <c r="BG528" s="274" t="s">
        <v>2673</v>
      </c>
      <c r="BH528" s="274" t="s">
        <v>1968</v>
      </c>
      <c r="BL528" s="277">
        <v>0</v>
      </c>
      <c r="BQ528" s="274" t="s">
        <v>2666</v>
      </c>
      <c r="BR528" s="274" t="s">
        <v>2666</v>
      </c>
      <c r="BW528" s="274">
        <v>1156</v>
      </c>
      <c r="BX528" s="274" t="s">
        <v>3913</v>
      </c>
      <c r="BY528" s="274" t="s">
        <v>1968</v>
      </c>
      <c r="CA528" s="274">
        <v>0</v>
      </c>
      <c r="CC528" s="274" t="s">
        <v>1968</v>
      </c>
      <c r="CE528" s="274" t="s">
        <v>1968</v>
      </c>
      <c r="CF528" s="274" t="s">
        <v>2722</v>
      </c>
      <c r="CG528" s="274" t="s">
        <v>1968</v>
      </c>
      <c r="CI528" s="274" t="s">
        <v>1968</v>
      </c>
      <c r="CN528" s="274">
        <v>1</v>
      </c>
      <c r="CO528" s="274" t="s">
        <v>1968</v>
      </c>
      <c r="CT528" s="275">
        <v>0</v>
      </c>
      <c r="CU528" s="274" t="s">
        <v>1968</v>
      </c>
      <c r="CV528" s="275">
        <v>0</v>
      </c>
      <c r="CX528" s="274" t="s">
        <v>3914</v>
      </c>
      <c r="CY528" s="274" t="s">
        <v>2662</v>
      </c>
      <c r="CZ528" s="274">
        <v>653145</v>
      </c>
      <c r="DA528" s="274">
        <v>6189687</v>
      </c>
      <c r="DB528" s="274" t="s">
        <v>2666</v>
      </c>
      <c r="DC528" s="275">
        <v>1.5</v>
      </c>
      <c r="DG528" s="274">
        <v>0</v>
      </c>
      <c r="DH528" s="274" t="s">
        <v>2903</v>
      </c>
      <c r="DI528" s="274">
        <v>0</v>
      </c>
      <c r="DJ528" s="274" t="s">
        <v>2677</v>
      </c>
      <c r="DK528" s="279">
        <v>37846</v>
      </c>
      <c r="DL528" s="279">
        <v>40547</v>
      </c>
      <c r="DN528" s="274" t="s">
        <v>2029</v>
      </c>
      <c r="DO528" s="274" t="s">
        <v>2689</v>
      </c>
      <c r="DR528" s="278">
        <v>0</v>
      </c>
    </row>
    <row r="529" spans="1:122" x14ac:dyDescent="0.25">
      <c r="A529" s="283">
        <v>11733</v>
      </c>
      <c r="B529" s="274">
        <v>12384</v>
      </c>
      <c r="C529" s="274" t="s">
        <v>1393</v>
      </c>
      <c r="D529" s="279">
        <v>18264</v>
      </c>
      <c r="E529" s="274" t="s">
        <v>2662</v>
      </c>
      <c r="F529" s="274" t="s">
        <v>2663</v>
      </c>
      <c r="G529" s="274">
        <v>50660</v>
      </c>
      <c r="H529" s="274">
        <v>11733</v>
      </c>
      <c r="I529" s="274">
        <v>0</v>
      </c>
      <c r="J529" s="274" t="s">
        <v>2074</v>
      </c>
      <c r="K529" s="275">
        <v>0</v>
      </c>
      <c r="L529" s="274">
        <v>8200</v>
      </c>
      <c r="M529" s="274" t="s">
        <v>1407</v>
      </c>
      <c r="N529" s="275">
        <v>0</v>
      </c>
      <c r="R529" s="274" t="s">
        <v>2664</v>
      </c>
      <c r="T529" s="274" t="s">
        <v>2665</v>
      </c>
      <c r="U529" s="274" t="s">
        <v>1967</v>
      </c>
      <c r="Z529" s="274" t="s">
        <v>2666</v>
      </c>
      <c r="AA529" s="274" t="s">
        <v>2666</v>
      </c>
      <c r="AB529" s="274" t="s">
        <v>2666</v>
      </c>
      <c r="AE529" s="279">
        <v>37846</v>
      </c>
      <c r="AF529" s="275">
        <v>20</v>
      </c>
      <c r="AG529" s="275">
        <v>0</v>
      </c>
      <c r="AI529" s="274" t="s">
        <v>2716</v>
      </c>
      <c r="AJ529" s="274" t="s">
        <v>2664</v>
      </c>
      <c r="AK529" s="274" t="s">
        <v>8</v>
      </c>
      <c r="AL529" s="274">
        <v>0</v>
      </c>
      <c r="AM529" s="275">
        <v>0</v>
      </c>
      <c r="AQ529" s="275">
        <v>0</v>
      </c>
      <c r="AR529" s="275">
        <v>0</v>
      </c>
      <c r="AW529" s="277">
        <v>0</v>
      </c>
      <c r="AZ529" s="274" t="s">
        <v>2668</v>
      </c>
      <c r="BA529" s="274" t="s">
        <v>2669</v>
      </c>
      <c r="BD529" s="274" t="s">
        <v>2807</v>
      </c>
      <c r="BE529" s="274" t="s">
        <v>2728</v>
      </c>
      <c r="BF529" s="274" t="s">
        <v>2672</v>
      </c>
      <c r="BG529" s="274" t="s">
        <v>2673</v>
      </c>
      <c r="BL529" s="277">
        <v>0</v>
      </c>
      <c r="BQ529" s="274" t="s">
        <v>2666</v>
      </c>
      <c r="BR529" s="274" t="s">
        <v>2666</v>
      </c>
      <c r="BW529" s="274">
        <v>41682</v>
      </c>
      <c r="BX529" s="274" t="s">
        <v>3915</v>
      </c>
      <c r="CA529" s="274">
        <v>0</v>
      </c>
      <c r="CF529" s="274" t="s">
        <v>2749</v>
      </c>
      <c r="CN529" s="274">
        <v>1</v>
      </c>
      <c r="CT529" s="275">
        <v>0</v>
      </c>
      <c r="CV529" s="275">
        <v>0</v>
      </c>
      <c r="CW529" s="274" t="s">
        <v>2664</v>
      </c>
      <c r="CY529" s="274" t="s">
        <v>2662</v>
      </c>
      <c r="CZ529" s="274">
        <v>687895</v>
      </c>
      <c r="DA529" s="274">
        <v>6185600</v>
      </c>
      <c r="DC529" s="275">
        <v>5</v>
      </c>
      <c r="DG529" s="274">
        <v>0</v>
      </c>
      <c r="DI529" s="274">
        <v>0</v>
      </c>
      <c r="DJ529" s="274" t="s">
        <v>2664</v>
      </c>
      <c r="DK529" s="279">
        <v>37846</v>
      </c>
      <c r="DL529" s="279">
        <v>39577</v>
      </c>
      <c r="DN529" s="274" t="s">
        <v>2029</v>
      </c>
      <c r="DO529" s="274" t="s">
        <v>2678</v>
      </c>
      <c r="DR529" s="278">
        <v>0</v>
      </c>
    </row>
    <row r="530" spans="1:122" x14ac:dyDescent="0.25">
      <c r="A530" s="283">
        <v>40349</v>
      </c>
      <c r="B530" s="274">
        <v>12411</v>
      </c>
      <c r="C530" s="274" t="s">
        <v>1393</v>
      </c>
      <c r="D530" s="279">
        <v>28708</v>
      </c>
      <c r="E530" s="274" t="s">
        <v>2662</v>
      </c>
      <c r="F530" s="274" t="s">
        <v>2663</v>
      </c>
      <c r="G530" s="274">
        <v>50636</v>
      </c>
      <c r="H530" s="274">
        <v>40349</v>
      </c>
      <c r="I530" s="274">
        <v>0</v>
      </c>
      <c r="J530" s="274" t="s">
        <v>2074</v>
      </c>
      <c r="K530" s="275">
        <v>0</v>
      </c>
      <c r="L530" s="274">
        <v>8185</v>
      </c>
      <c r="M530" s="274" t="s">
        <v>1638</v>
      </c>
      <c r="N530" s="275">
        <v>0</v>
      </c>
      <c r="R530" s="274" t="s">
        <v>2664</v>
      </c>
      <c r="T530" s="274" t="s">
        <v>2665</v>
      </c>
      <c r="U530" s="274" t="s">
        <v>1967</v>
      </c>
      <c r="Z530" s="274" t="s">
        <v>2666</v>
      </c>
      <c r="AA530" s="274" t="s">
        <v>2666</v>
      </c>
      <c r="AB530" s="274" t="s">
        <v>2666</v>
      </c>
      <c r="AE530" s="279">
        <v>37846</v>
      </c>
      <c r="AF530" s="275">
        <v>60</v>
      </c>
      <c r="AG530" s="275">
        <v>0</v>
      </c>
      <c r="AI530" s="274" t="s">
        <v>2716</v>
      </c>
      <c r="AJ530" s="274" t="s">
        <v>2664</v>
      </c>
      <c r="AK530" s="274" t="s">
        <v>8</v>
      </c>
      <c r="AL530" s="274">
        <v>0</v>
      </c>
      <c r="AM530" s="275">
        <v>0</v>
      </c>
      <c r="AQ530" s="275">
        <v>0</v>
      </c>
      <c r="AR530" s="275">
        <v>0</v>
      </c>
      <c r="AW530" s="277">
        <v>0</v>
      </c>
      <c r="AZ530" s="274" t="s">
        <v>2668</v>
      </c>
      <c r="BA530" s="274" t="s">
        <v>2669</v>
      </c>
      <c r="BD530" s="274" t="s">
        <v>2670</v>
      </c>
      <c r="BE530" s="274" t="s">
        <v>2684</v>
      </c>
      <c r="BF530" s="274" t="s">
        <v>2672</v>
      </c>
      <c r="BG530" s="274" t="s">
        <v>2730</v>
      </c>
      <c r="BL530" s="277">
        <v>0</v>
      </c>
      <c r="BQ530" s="274" t="s">
        <v>2666</v>
      </c>
      <c r="BR530" s="274" t="s">
        <v>2666</v>
      </c>
      <c r="BW530" s="274">
        <v>49448</v>
      </c>
      <c r="BX530" s="274" t="s">
        <v>3916</v>
      </c>
      <c r="CA530" s="274">
        <v>0</v>
      </c>
      <c r="CF530" s="274" t="s">
        <v>2706</v>
      </c>
      <c r="CN530" s="274">
        <v>1</v>
      </c>
      <c r="CT530" s="275">
        <v>0</v>
      </c>
      <c r="CV530" s="275">
        <v>0</v>
      </c>
      <c r="CW530" s="274" t="s">
        <v>2664</v>
      </c>
      <c r="CY530" s="274" t="s">
        <v>2662</v>
      </c>
      <c r="CZ530" s="274">
        <v>666774</v>
      </c>
      <c r="DA530" s="274">
        <v>6184822</v>
      </c>
      <c r="DC530" s="275">
        <v>42</v>
      </c>
      <c r="DG530" s="274">
        <v>0</v>
      </c>
      <c r="DI530" s="274">
        <v>0</v>
      </c>
      <c r="DJ530" s="274" t="s">
        <v>2664</v>
      </c>
      <c r="DK530" s="279">
        <v>37846</v>
      </c>
      <c r="DL530" s="279">
        <v>39577</v>
      </c>
      <c r="DN530" s="274" t="s">
        <v>2029</v>
      </c>
      <c r="DO530" s="274" t="s">
        <v>2678</v>
      </c>
      <c r="DP530" s="274" t="s">
        <v>2679</v>
      </c>
      <c r="DQ530" s="274" t="s">
        <v>2680</v>
      </c>
      <c r="DR530" s="278">
        <v>5</v>
      </c>
    </row>
    <row r="531" spans="1:122" x14ac:dyDescent="0.25">
      <c r="A531" s="283">
        <v>11930</v>
      </c>
      <c r="B531" s="274">
        <v>12412</v>
      </c>
      <c r="C531" s="274" t="s">
        <v>1393</v>
      </c>
      <c r="D531" s="279">
        <v>18264</v>
      </c>
      <c r="E531" s="274" t="s">
        <v>2792</v>
      </c>
      <c r="F531" s="274" t="s">
        <v>2663</v>
      </c>
      <c r="G531" s="274">
        <v>50637</v>
      </c>
      <c r="H531" s="274">
        <v>11930</v>
      </c>
      <c r="I531" s="274">
        <v>0</v>
      </c>
      <c r="J531" s="274" t="s">
        <v>1966</v>
      </c>
      <c r="K531" s="275">
        <v>0</v>
      </c>
      <c r="L531" s="274">
        <v>8186</v>
      </c>
      <c r="M531" s="274" t="s">
        <v>1475</v>
      </c>
      <c r="N531" s="275">
        <v>140</v>
      </c>
      <c r="P531" s="274" t="s">
        <v>1969</v>
      </c>
      <c r="R531" s="274" t="s">
        <v>2664</v>
      </c>
      <c r="T531" s="274" t="s">
        <v>2665</v>
      </c>
      <c r="U531" s="274" t="s">
        <v>1967</v>
      </c>
      <c r="Z531" s="274" t="s">
        <v>2666</v>
      </c>
      <c r="AA531" s="274" t="s">
        <v>2666</v>
      </c>
      <c r="AB531" s="274" t="s">
        <v>2666</v>
      </c>
      <c r="AE531" s="279">
        <v>37846</v>
      </c>
      <c r="AF531" s="275">
        <v>140</v>
      </c>
      <c r="AG531" s="275">
        <v>0</v>
      </c>
      <c r="AI531" s="274" t="s">
        <v>2716</v>
      </c>
      <c r="AJ531" s="274" t="s">
        <v>2717</v>
      </c>
      <c r="AK531" s="274" t="s">
        <v>2718</v>
      </c>
      <c r="AL531" s="274">
        <v>0</v>
      </c>
      <c r="AM531" s="275">
        <v>0</v>
      </c>
      <c r="AP531" s="274" t="s">
        <v>1968</v>
      </c>
      <c r="AQ531" s="275">
        <v>0</v>
      </c>
      <c r="AR531" s="275">
        <v>0</v>
      </c>
      <c r="AS531" s="274" t="s">
        <v>1968</v>
      </c>
      <c r="AW531" s="277">
        <v>0</v>
      </c>
      <c r="AZ531" s="274" t="s">
        <v>2668</v>
      </c>
      <c r="BA531" s="274" t="s">
        <v>2669</v>
      </c>
      <c r="BD531" s="274" t="s">
        <v>2736</v>
      </c>
      <c r="BE531" s="274" t="s">
        <v>2701</v>
      </c>
      <c r="BF531" s="274" t="s">
        <v>2672</v>
      </c>
      <c r="BG531" s="274" t="s">
        <v>2694</v>
      </c>
      <c r="BH531" s="274" t="s">
        <v>1968</v>
      </c>
      <c r="BL531" s="277">
        <v>0</v>
      </c>
      <c r="BQ531" s="274" t="s">
        <v>2666</v>
      </c>
      <c r="BR531" s="274" t="s">
        <v>2666</v>
      </c>
      <c r="BW531" s="274">
        <v>51415</v>
      </c>
      <c r="BX531" s="274" t="s">
        <v>3917</v>
      </c>
      <c r="BY531" s="274" t="s">
        <v>1968</v>
      </c>
      <c r="CA531" s="274">
        <v>0</v>
      </c>
      <c r="CC531" s="274" t="s">
        <v>1968</v>
      </c>
      <c r="CE531" s="274" t="s">
        <v>1968</v>
      </c>
      <c r="CF531" s="274" t="s">
        <v>2749</v>
      </c>
      <c r="CG531" s="274" t="s">
        <v>1968</v>
      </c>
      <c r="CI531" s="274" t="s">
        <v>1968</v>
      </c>
      <c r="CN531" s="274">
        <v>1</v>
      </c>
      <c r="CO531" s="274" t="s">
        <v>1968</v>
      </c>
      <c r="CP531" s="274" t="s">
        <v>2675</v>
      </c>
      <c r="CT531" s="275">
        <v>0</v>
      </c>
      <c r="CU531" s="274" t="s">
        <v>1968</v>
      </c>
      <c r="CV531" s="275">
        <v>0</v>
      </c>
      <c r="CY531" s="274" t="s">
        <v>2792</v>
      </c>
      <c r="CZ531" s="274">
        <v>670849</v>
      </c>
      <c r="DA531" s="274">
        <v>6181764</v>
      </c>
      <c r="DB531" s="274" t="s">
        <v>2666</v>
      </c>
      <c r="DC531" s="275">
        <v>0</v>
      </c>
      <c r="DG531" s="274">
        <v>0</v>
      </c>
      <c r="DI531" s="274">
        <v>0</v>
      </c>
      <c r="DJ531" s="274" t="s">
        <v>2664</v>
      </c>
      <c r="DK531" s="279">
        <v>37846</v>
      </c>
      <c r="DL531" s="279">
        <v>40548</v>
      </c>
      <c r="DN531" s="274" t="s">
        <v>2029</v>
      </c>
      <c r="DO531" s="274" t="s">
        <v>2689</v>
      </c>
      <c r="DR531" s="278">
        <v>0</v>
      </c>
    </row>
    <row r="532" spans="1:122" x14ac:dyDescent="0.25">
      <c r="A532" s="283">
        <v>22824</v>
      </c>
      <c r="B532" s="274">
        <v>12536</v>
      </c>
      <c r="C532" s="274" t="s">
        <v>1393</v>
      </c>
      <c r="D532" s="279">
        <v>25466</v>
      </c>
      <c r="E532" s="274" t="s">
        <v>3159</v>
      </c>
      <c r="F532" s="274" t="s">
        <v>2663</v>
      </c>
      <c r="G532" s="274">
        <v>50596</v>
      </c>
      <c r="H532" s="274">
        <v>22824</v>
      </c>
      <c r="I532" s="274">
        <v>110</v>
      </c>
      <c r="J532" s="274" t="s">
        <v>2074</v>
      </c>
      <c r="K532" s="275">
        <v>0</v>
      </c>
      <c r="L532" s="274">
        <v>8144</v>
      </c>
      <c r="M532" s="274" t="s">
        <v>1558</v>
      </c>
      <c r="N532" s="275">
        <v>0</v>
      </c>
      <c r="P532" s="274" t="s">
        <v>1968</v>
      </c>
      <c r="R532" s="274" t="s">
        <v>2664</v>
      </c>
      <c r="T532" s="274" t="s">
        <v>2665</v>
      </c>
      <c r="U532" s="274" t="s">
        <v>1967</v>
      </c>
      <c r="Z532" s="274" t="s">
        <v>2666</v>
      </c>
      <c r="AA532" s="274" t="s">
        <v>2666</v>
      </c>
      <c r="AB532" s="274" t="s">
        <v>2666</v>
      </c>
      <c r="AE532" s="279">
        <v>37846</v>
      </c>
      <c r="AF532" s="275">
        <v>537</v>
      </c>
      <c r="AG532" s="275">
        <v>0</v>
      </c>
      <c r="AI532" s="274" t="s">
        <v>2794</v>
      </c>
      <c r="AJ532" s="274" t="s">
        <v>3193</v>
      </c>
      <c r="AK532" s="274" t="s">
        <v>3194</v>
      </c>
      <c r="AL532" s="274">
        <v>0</v>
      </c>
      <c r="AM532" s="275">
        <v>0</v>
      </c>
      <c r="AO532" s="274" t="s">
        <v>1559</v>
      </c>
      <c r="AP532" s="274" t="s">
        <v>1968</v>
      </c>
      <c r="AQ532" s="275">
        <v>0</v>
      </c>
      <c r="AR532" s="275">
        <v>0</v>
      </c>
      <c r="AS532" s="274" t="s">
        <v>1968</v>
      </c>
      <c r="AW532" s="277">
        <v>0</v>
      </c>
      <c r="AZ532" s="274" t="s">
        <v>2668</v>
      </c>
      <c r="BA532" s="274" t="s">
        <v>2669</v>
      </c>
      <c r="BG532" s="274" t="s">
        <v>3918</v>
      </c>
      <c r="BH532" s="274" t="s">
        <v>1968</v>
      </c>
      <c r="BJ532" s="274" t="s">
        <v>2834</v>
      </c>
      <c r="BL532" s="277">
        <v>0</v>
      </c>
      <c r="BO532" s="274" t="s">
        <v>1391</v>
      </c>
      <c r="BQ532" s="274" t="s">
        <v>2666</v>
      </c>
      <c r="BR532" s="274" t="s">
        <v>2666</v>
      </c>
      <c r="BW532" s="274">
        <v>19017</v>
      </c>
      <c r="BX532" s="274" t="s">
        <v>3919</v>
      </c>
      <c r="BY532" s="274" t="s">
        <v>1968</v>
      </c>
      <c r="CA532" s="274">
        <v>0</v>
      </c>
      <c r="CC532" s="274" t="s">
        <v>1968</v>
      </c>
      <c r="CE532" s="274" t="s">
        <v>1968</v>
      </c>
      <c r="CG532" s="274" t="s">
        <v>1968</v>
      </c>
      <c r="CI532" s="274" t="s">
        <v>1968</v>
      </c>
      <c r="CN532" s="274">
        <v>1</v>
      </c>
      <c r="CO532" s="274" t="s">
        <v>1968</v>
      </c>
      <c r="CQ532" s="274" t="s">
        <v>1968</v>
      </c>
      <c r="CT532" s="275">
        <v>0</v>
      </c>
      <c r="CU532" s="274" t="s">
        <v>1968</v>
      </c>
      <c r="CV532" s="275">
        <v>0</v>
      </c>
      <c r="CW532" s="274" t="s">
        <v>2664</v>
      </c>
      <c r="CY532" s="274" t="s">
        <v>3159</v>
      </c>
      <c r="CZ532" s="274">
        <v>635070</v>
      </c>
      <c r="DA532" s="274">
        <v>6184444</v>
      </c>
      <c r="DC532" s="275">
        <v>177</v>
      </c>
      <c r="DF532" s="274" t="s">
        <v>1968</v>
      </c>
      <c r="DG532" s="274">
        <v>0</v>
      </c>
      <c r="DI532" s="274">
        <v>0</v>
      </c>
      <c r="DJ532" s="274" t="s">
        <v>2664</v>
      </c>
      <c r="DK532" s="279">
        <v>37846</v>
      </c>
      <c r="DL532" s="279">
        <v>39577</v>
      </c>
      <c r="DN532" s="274" t="s">
        <v>2029</v>
      </c>
      <c r="DO532" s="274" t="s">
        <v>2678</v>
      </c>
      <c r="DR532" s="278">
        <v>0</v>
      </c>
    </row>
    <row r="533" spans="1:122" x14ac:dyDescent="0.25">
      <c r="A533" s="283">
        <v>2136</v>
      </c>
      <c r="B533" s="274">
        <v>12542</v>
      </c>
      <c r="C533" s="274" t="s">
        <v>1393</v>
      </c>
      <c r="D533" s="279">
        <v>14977</v>
      </c>
      <c r="E533" s="274" t="s">
        <v>2662</v>
      </c>
      <c r="F533" s="274" t="s">
        <v>2663</v>
      </c>
      <c r="G533" s="274">
        <v>50604</v>
      </c>
      <c r="H533" s="274">
        <v>2136</v>
      </c>
      <c r="I533" s="274">
        <v>0</v>
      </c>
      <c r="J533" s="274" t="s">
        <v>1966</v>
      </c>
      <c r="K533" s="275">
        <v>0</v>
      </c>
      <c r="L533" s="274">
        <v>8152</v>
      </c>
      <c r="M533" s="274" t="s">
        <v>1416</v>
      </c>
      <c r="N533" s="275">
        <v>14</v>
      </c>
      <c r="R533" s="274" t="s">
        <v>2664</v>
      </c>
      <c r="T533" s="274" t="s">
        <v>2757</v>
      </c>
      <c r="U533" s="274" t="s">
        <v>1973</v>
      </c>
      <c r="Z533" s="274" t="s">
        <v>2666</v>
      </c>
      <c r="AA533" s="274" t="s">
        <v>2666</v>
      </c>
      <c r="AB533" s="274" t="s">
        <v>2666</v>
      </c>
      <c r="AE533" s="279">
        <v>37846</v>
      </c>
      <c r="AF533" s="275">
        <v>27</v>
      </c>
      <c r="AG533" s="275">
        <v>0</v>
      </c>
      <c r="AI533" s="274" t="s">
        <v>2716</v>
      </c>
      <c r="AJ533" s="274" t="s">
        <v>2664</v>
      </c>
      <c r="AK533" s="274" t="s">
        <v>8</v>
      </c>
      <c r="AL533" s="274">
        <v>0</v>
      </c>
      <c r="AM533" s="275">
        <v>0</v>
      </c>
      <c r="AQ533" s="275">
        <v>0</v>
      </c>
      <c r="AR533" s="275">
        <v>0</v>
      </c>
      <c r="AW533" s="277">
        <v>0</v>
      </c>
      <c r="AZ533" s="274" t="s">
        <v>2668</v>
      </c>
      <c r="BA533" s="274" t="s">
        <v>2669</v>
      </c>
      <c r="BD533" s="274" t="s">
        <v>2692</v>
      </c>
      <c r="BE533" s="274" t="s">
        <v>2725</v>
      </c>
      <c r="BF533" s="274" t="s">
        <v>2672</v>
      </c>
      <c r="BG533" s="274" t="s">
        <v>2694</v>
      </c>
      <c r="BL533" s="277">
        <v>0</v>
      </c>
      <c r="BQ533" s="274" t="s">
        <v>2666</v>
      </c>
      <c r="BR533" s="274" t="s">
        <v>2666</v>
      </c>
      <c r="BW533" s="274">
        <v>58673</v>
      </c>
      <c r="BX533" s="274" t="s">
        <v>3920</v>
      </c>
      <c r="CA533" s="274">
        <v>0</v>
      </c>
      <c r="CN533" s="274">
        <v>1</v>
      </c>
      <c r="CT533" s="275">
        <v>0</v>
      </c>
      <c r="CV533" s="275">
        <v>0</v>
      </c>
      <c r="CW533" s="274" t="s">
        <v>2664</v>
      </c>
      <c r="CY533" s="274" t="s">
        <v>2662</v>
      </c>
      <c r="CZ533" s="274">
        <v>640218</v>
      </c>
      <c r="DA533" s="274">
        <v>6183184</v>
      </c>
      <c r="DC533" s="275">
        <v>17</v>
      </c>
      <c r="DG533" s="274">
        <v>0</v>
      </c>
      <c r="DI533" s="274">
        <v>0</v>
      </c>
      <c r="DJ533" s="274" t="s">
        <v>2664</v>
      </c>
      <c r="DK533" s="279">
        <v>37846</v>
      </c>
      <c r="DL533" s="279">
        <v>39577</v>
      </c>
      <c r="DN533" s="274" t="s">
        <v>2029</v>
      </c>
      <c r="DO533" s="274" t="s">
        <v>2678</v>
      </c>
      <c r="DR533" s="278">
        <v>0</v>
      </c>
    </row>
    <row r="534" spans="1:122" x14ac:dyDescent="0.25">
      <c r="A534" s="283">
        <v>62960</v>
      </c>
      <c r="B534" s="274">
        <v>22630</v>
      </c>
      <c r="C534" s="274" t="s">
        <v>1395</v>
      </c>
      <c r="D534" s="279">
        <v>32223</v>
      </c>
      <c r="E534" s="274" t="s">
        <v>2843</v>
      </c>
      <c r="F534" s="274" t="s">
        <v>2663</v>
      </c>
      <c r="G534" s="274">
        <v>32591</v>
      </c>
      <c r="H534" s="274">
        <v>62960</v>
      </c>
      <c r="I534" s="274">
        <v>0</v>
      </c>
      <c r="J534" s="274" t="s">
        <v>2074</v>
      </c>
      <c r="K534" s="275">
        <v>0</v>
      </c>
      <c r="L534" s="274">
        <v>8120</v>
      </c>
      <c r="M534" s="274" t="s">
        <v>1432</v>
      </c>
      <c r="N534" s="275">
        <v>0</v>
      </c>
      <c r="R534" s="274" t="s">
        <v>2664</v>
      </c>
      <c r="T534" s="274" t="s">
        <v>2665</v>
      </c>
      <c r="U534" s="274" t="s">
        <v>1967</v>
      </c>
      <c r="Z534" s="274" t="s">
        <v>2666</v>
      </c>
      <c r="AA534" s="274" t="s">
        <v>2666</v>
      </c>
      <c r="AB534" s="274" t="s">
        <v>2666</v>
      </c>
      <c r="AE534" s="279">
        <v>37846</v>
      </c>
      <c r="AF534" s="275">
        <v>340</v>
      </c>
      <c r="AG534" s="275">
        <v>0</v>
      </c>
      <c r="AI534" s="274" t="s">
        <v>2716</v>
      </c>
      <c r="AJ534" s="274" t="s">
        <v>2690</v>
      </c>
      <c r="AK534" s="274" t="s">
        <v>2691</v>
      </c>
      <c r="AL534" s="274">
        <v>0</v>
      </c>
      <c r="AM534" s="275">
        <v>0</v>
      </c>
      <c r="AQ534" s="275">
        <v>0</v>
      </c>
      <c r="AR534" s="275">
        <v>0</v>
      </c>
      <c r="AW534" s="277">
        <v>0</v>
      </c>
      <c r="AZ534" s="274" t="s">
        <v>2668</v>
      </c>
      <c r="BA534" s="274" t="s">
        <v>2669</v>
      </c>
      <c r="BD534" s="274" t="s">
        <v>2725</v>
      </c>
      <c r="BE534" s="274" t="s">
        <v>2953</v>
      </c>
      <c r="BF534" s="274" t="s">
        <v>2672</v>
      </c>
      <c r="BG534" s="274" t="s">
        <v>2993</v>
      </c>
      <c r="BL534" s="277">
        <v>0</v>
      </c>
      <c r="BQ534" s="274" t="s">
        <v>2666</v>
      </c>
      <c r="BR534" s="274" t="s">
        <v>2666</v>
      </c>
      <c r="BW534" s="274">
        <v>44225</v>
      </c>
      <c r="BX534" s="274" t="s">
        <v>3921</v>
      </c>
      <c r="CA534" s="274">
        <v>0</v>
      </c>
      <c r="CN534" s="274">
        <v>2</v>
      </c>
      <c r="CP534" s="274" t="s">
        <v>3922</v>
      </c>
      <c r="CS534" s="274" t="s">
        <v>3923</v>
      </c>
      <c r="CT534" s="275">
        <v>0</v>
      </c>
      <c r="CV534" s="275">
        <v>0</v>
      </c>
      <c r="CW534" s="274" t="s">
        <v>2664</v>
      </c>
      <c r="CY534" s="274" t="s">
        <v>2843</v>
      </c>
      <c r="CZ534" s="274">
        <v>624539</v>
      </c>
      <c r="DA534" s="274">
        <v>6182103</v>
      </c>
      <c r="DC534" s="275">
        <v>0</v>
      </c>
      <c r="DG534" s="274">
        <v>0</v>
      </c>
      <c r="DI534" s="274">
        <v>0</v>
      </c>
      <c r="DJ534" s="274" t="s">
        <v>2677</v>
      </c>
      <c r="DK534" s="279">
        <v>37846</v>
      </c>
      <c r="DL534" s="279">
        <v>39577</v>
      </c>
      <c r="DN534" s="274" t="s">
        <v>2029</v>
      </c>
      <c r="DO534" s="274" t="s">
        <v>2678</v>
      </c>
      <c r="DR534" s="278">
        <v>0</v>
      </c>
    </row>
    <row r="535" spans="1:122" x14ac:dyDescent="0.25">
      <c r="A535" s="283">
        <v>80270</v>
      </c>
      <c r="B535" s="274">
        <v>47453</v>
      </c>
      <c r="C535" s="274" t="s">
        <v>1393</v>
      </c>
      <c r="D535" s="279">
        <v>36091</v>
      </c>
      <c r="E535" s="274" t="s">
        <v>2801</v>
      </c>
      <c r="F535" s="274" t="s">
        <v>2663</v>
      </c>
      <c r="G535" s="274">
        <v>79619</v>
      </c>
      <c r="H535" s="274">
        <v>80270</v>
      </c>
      <c r="I535" s="274">
        <v>0</v>
      </c>
      <c r="K535" s="275">
        <v>0</v>
      </c>
      <c r="L535" s="274">
        <v>8285</v>
      </c>
      <c r="M535" s="274" t="s">
        <v>1482</v>
      </c>
      <c r="N535" s="275">
        <v>0</v>
      </c>
      <c r="P535" s="274" t="s">
        <v>1969</v>
      </c>
      <c r="Q535" s="274" t="s">
        <v>3924</v>
      </c>
      <c r="R535" s="274" t="s">
        <v>2664</v>
      </c>
      <c r="S535" s="279">
        <v>36091</v>
      </c>
      <c r="AC535" s="274" t="s">
        <v>2816</v>
      </c>
      <c r="AE535" s="279">
        <v>37846</v>
      </c>
      <c r="AF535" s="275">
        <v>236</v>
      </c>
      <c r="AG535" s="275">
        <v>0</v>
      </c>
      <c r="AI535" s="274" t="s">
        <v>2773</v>
      </c>
      <c r="AJ535" s="274" t="s">
        <v>2682</v>
      </c>
      <c r="AK535" s="274" t="s">
        <v>2683</v>
      </c>
      <c r="AL535" s="274">
        <v>0</v>
      </c>
      <c r="AM535" s="275">
        <v>2412</v>
      </c>
      <c r="AO535" s="274" t="s">
        <v>1713</v>
      </c>
      <c r="AP535" s="274" t="s">
        <v>1968</v>
      </c>
      <c r="AQ535" s="275">
        <v>0</v>
      </c>
      <c r="AR535" s="275">
        <v>0</v>
      </c>
      <c r="AS535" s="274" t="s">
        <v>1969</v>
      </c>
      <c r="AW535" s="277">
        <v>0</v>
      </c>
      <c r="AZ535" s="274" t="s">
        <v>2668</v>
      </c>
      <c r="BA535" s="274" t="s">
        <v>2669</v>
      </c>
      <c r="BD535" s="274" t="s">
        <v>2670</v>
      </c>
      <c r="BE535" s="274" t="s">
        <v>3014</v>
      </c>
      <c r="BF535" s="274" t="s">
        <v>2763</v>
      </c>
      <c r="BG535" s="274" t="s">
        <v>2666</v>
      </c>
      <c r="BH535" s="274" t="s">
        <v>1968</v>
      </c>
      <c r="BI535" s="274" t="s">
        <v>2803</v>
      </c>
      <c r="BL535" s="277">
        <v>0</v>
      </c>
      <c r="BN535" s="274" t="s">
        <v>2933</v>
      </c>
      <c r="BW535" s="274">
        <v>35107</v>
      </c>
      <c r="BX535" s="274" t="s">
        <v>3925</v>
      </c>
      <c r="BY535" s="274" t="s">
        <v>1968</v>
      </c>
      <c r="CA535" s="274">
        <v>16288025</v>
      </c>
      <c r="CC535" s="274" t="s">
        <v>1968</v>
      </c>
      <c r="CE535" s="274" t="s">
        <v>1968</v>
      </c>
      <c r="CF535" s="274" t="s">
        <v>2706</v>
      </c>
      <c r="CG535" s="274" t="s">
        <v>1968</v>
      </c>
      <c r="CI535" s="274" t="s">
        <v>1969</v>
      </c>
      <c r="CN535" s="274">
        <v>2</v>
      </c>
      <c r="CO535" s="274" t="s">
        <v>1968</v>
      </c>
      <c r="CP535" s="274" t="s">
        <v>3062</v>
      </c>
      <c r="CS535" s="274" t="s">
        <v>3926</v>
      </c>
      <c r="CT535" s="275">
        <v>0</v>
      </c>
      <c r="CU535" s="274" t="s">
        <v>1968</v>
      </c>
      <c r="CV535" s="275">
        <v>0</v>
      </c>
      <c r="CW535" s="274" t="s">
        <v>2714</v>
      </c>
      <c r="CY535" s="274" t="s">
        <v>2801</v>
      </c>
      <c r="CZ535" s="274">
        <v>659290</v>
      </c>
      <c r="DA535" s="274">
        <v>6196995</v>
      </c>
      <c r="DB535" s="274" t="s">
        <v>2666</v>
      </c>
      <c r="DC535" s="275">
        <v>133</v>
      </c>
      <c r="DG535" s="274">
        <v>0</v>
      </c>
      <c r="DI535" s="274">
        <v>0</v>
      </c>
      <c r="DJ535" s="274" t="s">
        <v>2664</v>
      </c>
      <c r="DK535" s="279">
        <v>37846</v>
      </c>
      <c r="DL535" s="279">
        <v>41393</v>
      </c>
      <c r="DN535" s="274" t="s">
        <v>2029</v>
      </c>
      <c r="DO535" s="274" t="s">
        <v>2689</v>
      </c>
      <c r="DP535" s="274" t="s">
        <v>2733</v>
      </c>
      <c r="DQ535" s="274" t="s">
        <v>2734</v>
      </c>
      <c r="DR535" s="278">
        <v>10</v>
      </c>
    </row>
    <row r="536" spans="1:122" x14ac:dyDescent="0.25">
      <c r="A536" s="283">
        <v>84744</v>
      </c>
      <c r="B536" s="274">
        <v>55772</v>
      </c>
      <c r="C536" s="274" t="s">
        <v>1395</v>
      </c>
      <c r="D536" s="279">
        <v>36673</v>
      </c>
      <c r="E536" s="274" t="s">
        <v>2662</v>
      </c>
      <c r="F536" s="274" t="s">
        <v>2663</v>
      </c>
      <c r="G536" s="274">
        <v>85565</v>
      </c>
      <c r="H536" s="274">
        <v>84744</v>
      </c>
      <c r="I536" s="274">
        <v>0</v>
      </c>
      <c r="K536" s="275">
        <v>0</v>
      </c>
      <c r="L536" s="274">
        <v>8257</v>
      </c>
      <c r="M536" s="274" t="s">
        <v>1548</v>
      </c>
      <c r="N536" s="275">
        <v>0</v>
      </c>
      <c r="P536" s="274" t="s">
        <v>1968</v>
      </c>
      <c r="R536" s="274" t="s">
        <v>2664</v>
      </c>
      <c r="S536" s="279">
        <v>36673</v>
      </c>
      <c r="T536" s="274" t="s">
        <v>2665</v>
      </c>
      <c r="U536" s="274" t="s">
        <v>1967</v>
      </c>
      <c r="AC536" s="274" t="s">
        <v>3233</v>
      </c>
      <c r="AF536" s="275">
        <v>220</v>
      </c>
      <c r="AG536" s="275">
        <v>0</v>
      </c>
      <c r="AI536" s="274" t="s">
        <v>3234</v>
      </c>
      <c r="AJ536" s="274" t="s">
        <v>3235</v>
      </c>
      <c r="AK536" s="274" t="s">
        <v>3236</v>
      </c>
      <c r="AL536" s="274">
        <v>0</v>
      </c>
      <c r="AM536" s="275">
        <v>0</v>
      </c>
      <c r="AO536" s="274" t="s">
        <v>1721</v>
      </c>
      <c r="AP536" s="274" t="s">
        <v>1968</v>
      </c>
      <c r="AQ536" s="275">
        <v>0</v>
      </c>
      <c r="AR536" s="275">
        <v>0</v>
      </c>
      <c r="AS536" s="274" t="s">
        <v>1968</v>
      </c>
      <c r="AW536" s="277">
        <v>0</v>
      </c>
      <c r="BB536" s="274" t="s">
        <v>3927</v>
      </c>
      <c r="BD536" s="274" t="s">
        <v>2692</v>
      </c>
      <c r="BF536" s="274" t="s">
        <v>2763</v>
      </c>
      <c r="BH536" s="274" t="s">
        <v>1969</v>
      </c>
      <c r="BI536" s="274" t="s">
        <v>2803</v>
      </c>
      <c r="BL536" s="277">
        <v>0</v>
      </c>
      <c r="BW536" s="274">
        <v>65482</v>
      </c>
      <c r="BX536" s="274" t="s">
        <v>3928</v>
      </c>
      <c r="BY536" s="274" t="s">
        <v>1968</v>
      </c>
      <c r="CA536" s="274">
        <v>0</v>
      </c>
      <c r="CC536" s="274" t="s">
        <v>1968</v>
      </c>
      <c r="CE536" s="274" t="s">
        <v>1968</v>
      </c>
      <c r="CG536" s="274" t="s">
        <v>1968</v>
      </c>
      <c r="CI536" s="274" t="s">
        <v>1968</v>
      </c>
      <c r="CN536" s="274">
        <v>3</v>
      </c>
      <c r="CO536" s="274" t="s">
        <v>1968</v>
      </c>
      <c r="CP536" s="274" t="s">
        <v>3929</v>
      </c>
      <c r="CT536" s="275">
        <v>0</v>
      </c>
      <c r="CU536" s="274" t="s">
        <v>1968</v>
      </c>
      <c r="CV536" s="275">
        <v>0</v>
      </c>
      <c r="CW536" s="274" t="s">
        <v>2714</v>
      </c>
      <c r="CX536" s="274" t="s">
        <v>3241</v>
      </c>
      <c r="CY536" s="274" t="s">
        <v>2662</v>
      </c>
      <c r="CZ536" s="274">
        <v>637789</v>
      </c>
      <c r="DA536" s="274">
        <v>6193017</v>
      </c>
      <c r="DB536" s="274" t="s">
        <v>2666</v>
      </c>
      <c r="DC536" s="275">
        <v>0</v>
      </c>
      <c r="DG536" s="274">
        <v>0</v>
      </c>
      <c r="DH536" s="274" t="s">
        <v>3929</v>
      </c>
      <c r="DI536" s="274">
        <v>0</v>
      </c>
      <c r="DJ536" s="274" t="s">
        <v>2677</v>
      </c>
      <c r="DK536" s="279">
        <v>38730</v>
      </c>
      <c r="DL536" s="279">
        <v>39665</v>
      </c>
      <c r="DN536" s="274" t="s">
        <v>2029</v>
      </c>
      <c r="DO536" s="274" t="s">
        <v>2689</v>
      </c>
      <c r="DP536" s="274" t="s">
        <v>2733</v>
      </c>
      <c r="DQ536" s="274" t="s">
        <v>2734</v>
      </c>
      <c r="DR536" s="278">
        <v>10</v>
      </c>
    </row>
    <row r="537" spans="1:122" x14ac:dyDescent="0.25">
      <c r="A537" s="283">
        <v>59308</v>
      </c>
      <c r="B537" s="274">
        <v>58759</v>
      </c>
      <c r="C537" s="274" t="s">
        <v>1395</v>
      </c>
      <c r="D537" s="279">
        <v>33005</v>
      </c>
      <c r="E537" s="274" t="s">
        <v>2662</v>
      </c>
      <c r="F537" s="274" t="s">
        <v>2663</v>
      </c>
      <c r="G537" s="274">
        <v>61519</v>
      </c>
      <c r="H537" s="274">
        <v>59308</v>
      </c>
      <c r="I537" s="274">
        <v>0</v>
      </c>
      <c r="J537" s="274" t="s">
        <v>2074</v>
      </c>
      <c r="K537" s="275">
        <v>0</v>
      </c>
      <c r="L537" s="274">
        <v>8183</v>
      </c>
      <c r="M537" s="274" t="s">
        <v>1678</v>
      </c>
      <c r="N537" s="275">
        <v>0</v>
      </c>
      <c r="R537" s="274" t="s">
        <v>2664</v>
      </c>
      <c r="S537" s="279">
        <v>33005</v>
      </c>
      <c r="T537" s="274" t="s">
        <v>2665</v>
      </c>
      <c r="U537" s="274" t="s">
        <v>1967</v>
      </c>
      <c r="AE537" s="279">
        <v>37846</v>
      </c>
      <c r="AF537" s="275">
        <v>76</v>
      </c>
      <c r="AG537" s="275">
        <v>0</v>
      </c>
      <c r="AI537" s="274" t="s">
        <v>2667</v>
      </c>
      <c r="AJ537" s="274" t="s">
        <v>2812</v>
      </c>
      <c r="AK537" s="274" t="s">
        <v>2813</v>
      </c>
      <c r="AL537" s="274">
        <v>0</v>
      </c>
      <c r="AM537" s="275">
        <v>2410</v>
      </c>
      <c r="AP537" s="274" t="s">
        <v>1968</v>
      </c>
      <c r="AQ537" s="275">
        <v>0</v>
      </c>
      <c r="AR537" s="275">
        <v>0</v>
      </c>
      <c r="AS537" s="274" t="s">
        <v>1968</v>
      </c>
      <c r="AW537" s="277">
        <v>0</v>
      </c>
      <c r="AZ537" s="274" t="s">
        <v>2668</v>
      </c>
      <c r="BA537" s="274" t="s">
        <v>2669</v>
      </c>
      <c r="BD537" s="274" t="s">
        <v>2670</v>
      </c>
      <c r="BE537" s="274" t="s">
        <v>2752</v>
      </c>
      <c r="BF537" s="274" t="s">
        <v>2672</v>
      </c>
      <c r="BG537" s="274" t="s">
        <v>2682</v>
      </c>
      <c r="BH537" s="274" t="s">
        <v>1968</v>
      </c>
      <c r="BL537" s="277">
        <v>0</v>
      </c>
      <c r="BW537" s="274">
        <v>51195</v>
      </c>
      <c r="BX537" s="274" t="s">
        <v>3930</v>
      </c>
      <c r="BY537" s="274" t="s">
        <v>1968</v>
      </c>
      <c r="CA537" s="274">
        <v>14378141</v>
      </c>
      <c r="CC537" s="274" t="s">
        <v>1968</v>
      </c>
      <c r="CE537" s="274" t="s">
        <v>1968</v>
      </c>
      <c r="CF537" s="274" t="s">
        <v>2739</v>
      </c>
      <c r="CG537" s="274" t="s">
        <v>1968</v>
      </c>
      <c r="CI537" s="274" t="s">
        <v>1968</v>
      </c>
      <c r="CK537" s="274" t="s">
        <v>2666</v>
      </c>
      <c r="CN537" s="274">
        <v>1</v>
      </c>
      <c r="CO537" s="274" t="s">
        <v>1968</v>
      </c>
      <c r="CP537" s="274" t="s">
        <v>2675</v>
      </c>
      <c r="CT537" s="275">
        <v>0</v>
      </c>
      <c r="CU537" s="274" t="s">
        <v>1968</v>
      </c>
      <c r="CV537" s="275">
        <v>0</v>
      </c>
      <c r="CY537" s="274" t="s">
        <v>2662</v>
      </c>
      <c r="CZ537" s="274">
        <v>665840</v>
      </c>
      <c r="DA537" s="274">
        <v>6184973</v>
      </c>
      <c r="DB537" s="274" t="s">
        <v>2666</v>
      </c>
      <c r="DC537" s="275">
        <v>34</v>
      </c>
      <c r="DG537" s="274">
        <v>0</v>
      </c>
      <c r="DI537" s="274">
        <v>0</v>
      </c>
      <c r="DJ537" s="274" t="s">
        <v>2677</v>
      </c>
      <c r="DK537" s="279">
        <v>37846</v>
      </c>
      <c r="DL537" s="279">
        <v>41304</v>
      </c>
      <c r="DN537" s="274" t="s">
        <v>2029</v>
      </c>
      <c r="DO537" s="274" t="s">
        <v>2689</v>
      </c>
      <c r="DP537" s="274" t="s">
        <v>2679</v>
      </c>
      <c r="DQ537" s="274" t="s">
        <v>2680</v>
      </c>
      <c r="DR537" s="278">
        <v>9</v>
      </c>
    </row>
    <row r="538" spans="1:122" x14ac:dyDescent="0.25">
      <c r="A538" s="283">
        <v>1809</v>
      </c>
      <c r="B538" s="274">
        <v>60905</v>
      </c>
      <c r="C538" s="274" t="s">
        <v>1393</v>
      </c>
      <c r="D538" s="279">
        <v>13150</v>
      </c>
      <c r="E538" s="274" t="s">
        <v>2662</v>
      </c>
      <c r="F538" s="274" t="s">
        <v>2663</v>
      </c>
      <c r="G538" s="274">
        <v>50774</v>
      </c>
      <c r="H538" s="274">
        <v>1809</v>
      </c>
      <c r="I538" s="274">
        <v>0</v>
      </c>
      <c r="J538" s="274" t="s">
        <v>2074</v>
      </c>
      <c r="K538" s="275">
        <v>0</v>
      </c>
      <c r="L538" s="274">
        <v>8318</v>
      </c>
      <c r="M538" s="274" t="s">
        <v>1419</v>
      </c>
      <c r="N538" s="275">
        <v>0</v>
      </c>
      <c r="R538" s="274" t="s">
        <v>2664</v>
      </c>
      <c r="T538" s="274" t="s">
        <v>2757</v>
      </c>
      <c r="U538" s="274" t="s">
        <v>1973</v>
      </c>
      <c r="Z538" s="274" t="s">
        <v>2666</v>
      </c>
      <c r="AA538" s="274" t="s">
        <v>2666</v>
      </c>
      <c r="AB538" s="274" t="s">
        <v>2666</v>
      </c>
      <c r="AE538" s="279">
        <v>37846</v>
      </c>
      <c r="AF538" s="275">
        <v>93</v>
      </c>
      <c r="AG538" s="275">
        <v>0</v>
      </c>
      <c r="AI538" s="274" t="s">
        <v>2716</v>
      </c>
      <c r="AJ538" s="274" t="s">
        <v>2664</v>
      </c>
      <c r="AK538" s="274" t="s">
        <v>8</v>
      </c>
      <c r="AL538" s="274">
        <v>0</v>
      </c>
      <c r="AM538" s="275">
        <v>0</v>
      </c>
      <c r="AO538" s="274" t="s">
        <v>1392</v>
      </c>
      <c r="AQ538" s="275">
        <v>0</v>
      </c>
      <c r="AR538" s="275">
        <v>0</v>
      </c>
      <c r="AW538" s="277">
        <v>0</v>
      </c>
      <c r="AZ538" s="274" t="s">
        <v>2668</v>
      </c>
      <c r="BA538" s="274" t="s">
        <v>2669</v>
      </c>
      <c r="BD538" s="274" t="s">
        <v>2781</v>
      </c>
      <c r="BE538" s="274" t="s">
        <v>2834</v>
      </c>
      <c r="BF538" s="274" t="s">
        <v>2774</v>
      </c>
      <c r="BG538" s="274" t="s">
        <v>2694</v>
      </c>
      <c r="BL538" s="277">
        <v>0</v>
      </c>
      <c r="BQ538" s="274" t="s">
        <v>2666</v>
      </c>
      <c r="BR538" s="274" t="s">
        <v>2666</v>
      </c>
      <c r="BW538" s="274">
        <v>2060</v>
      </c>
      <c r="BX538" s="274" t="s">
        <v>3931</v>
      </c>
      <c r="CA538" s="274">
        <v>0</v>
      </c>
      <c r="CF538" s="274" t="s">
        <v>2706</v>
      </c>
      <c r="CN538" s="274">
        <v>3</v>
      </c>
      <c r="CT538" s="275">
        <v>0</v>
      </c>
      <c r="CV538" s="275">
        <v>0</v>
      </c>
      <c r="CW538" s="274" t="s">
        <v>2664</v>
      </c>
      <c r="CY538" s="274" t="s">
        <v>2662</v>
      </c>
      <c r="CZ538" s="274">
        <v>654925</v>
      </c>
      <c r="DA538" s="274">
        <v>6199007</v>
      </c>
      <c r="DC538" s="275">
        <v>0</v>
      </c>
      <c r="DG538" s="274">
        <v>0</v>
      </c>
      <c r="DI538" s="274">
        <v>0</v>
      </c>
      <c r="DJ538" s="274" t="s">
        <v>2664</v>
      </c>
      <c r="DK538" s="279">
        <v>37846</v>
      </c>
      <c r="DL538" s="279">
        <v>39577</v>
      </c>
      <c r="DN538" s="274" t="s">
        <v>2029</v>
      </c>
      <c r="DO538" s="274" t="s">
        <v>2678</v>
      </c>
      <c r="DR538" s="278">
        <v>0</v>
      </c>
    </row>
    <row r="539" spans="1:122" x14ac:dyDescent="0.25">
      <c r="A539" s="283">
        <v>26345</v>
      </c>
      <c r="B539" s="274">
        <v>60933</v>
      </c>
      <c r="C539" s="274" t="s">
        <v>1393</v>
      </c>
      <c r="D539" s="279">
        <v>26451</v>
      </c>
      <c r="E539" s="274" t="s">
        <v>2662</v>
      </c>
      <c r="F539" s="274" t="s">
        <v>2663</v>
      </c>
      <c r="G539" s="274">
        <v>50563</v>
      </c>
      <c r="H539" s="274">
        <v>26345</v>
      </c>
      <c r="I539" s="274">
        <v>0</v>
      </c>
      <c r="J539" s="274" t="s">
        <v>1966</v>
      </c>
      <c r="K539" s="275">
        <v>0</v>
      </c>
      <c r="L539" s="274">
        <v>8130</v>
      </c>
      <c r="M539" s="274" t="s">
        <v>1515</v>
      </c>
      <c r="N539" s="275">
        <v>175</v>
      </c>
      <c r="R539" s="274" t="s">
        <v>2664</v>
      </c>
      <c r="T539" s="274" t="s">
        <v>2665</v>
      </c>
      <c r="U539" s="274" t="s">
        <v>1967</v>
      </c>
      <c r="Z539" s="274" t="s">
        <v>2666</v>
      </c>
      <c r="AA539" s="274" t="s">
        <v>2666</v>
      </c>
      <c r="AB539" s="274" t="s">
        <v>2666</v>
      </c>
      <c r="AE539" s="279">
        <v>37846</v>
      </c>
      <c r="AF539" s="275">
        <v>200</v>
      </c>
      <c r="AG539" s="275">
        <v>0</v>
      </c>
      <c r="AI539" s="274" t="s">
        <v>2667</v>
      </c>
      <c r="AJ539" s="274" t="s">
        <v>2717</v>
      </c>
      <c r="AK539" s="274" t="s">
        <v>2718</v>
      </c>
      <c r="AL539" s="274">
        <v>0</v>
      </c>
      <c r="AM539" s="275">
        <v>0</v>
      </c>
      <c r="AO539" s="274" t="s">
        <v>1565</v>
      </c>
      <c r="AQ539" s="275">
        <v>0</v>
      </c>
      <c r="AR539" s="275">
        <v>0</v>
      </c>
      <c r="AW539" s="277">
        <v>0</v>
      </c>
      <c r="AZ539" s="274" t="s">
        <v>2668</v>
      </c>
      <c r="BA539" s="274" t="s">
        <v>2669</v>
      </c>
      <c r="BD539" s="274" t="s">
        <v>2725</v>
      </c>
      <c r="BE539" s="274" t="s">
        <v>2685</v>
      </c>
      <c r="BF539" s="274" t="s">
        <v>2672</v>
      </c>
      <c r="BG539" s="274" t="s">
        <v>2703</v>
      </c>
      <c r="BL539" s="277">
        <v>0</v>
      </c>
      <c r="BQ539" s="274" t="s">
        <v>2666</v>
      </c>
      <c r="BR539" s="274" t="s">
        <v>2666</v>
      </c>
      <c r="BW539" s="274">
        <v>60276</v>
      </c>
      <c r="BX539" s="274" t="s">
        <v>3932</v>
      </c>
      <c r="CA539" s="274">
        <v>0</v>
      </c>
      <c r="CF539" s="274" t="s">
        <v>2739</v>
      </c>
      <c r="CN539" s="274">
        <v>1</v>
      </c>
      <c r="CP539" s="274" t="s">
        <v>2713</v>
      </c>
      <c r="CT539" s="275">
        <v>0</v>
      </c>
      <c r="CV539" s="275">
        <v>0</v>
      </c>
      <c r="CW539" s="274" t="s">
        <v>2664</v>
      </c>
      <c r="CY539" s="274" t="s">
        <v>2662</v>
      </c>
      <c r="CZ539" s="274">
        <v>626967</v>
      </c>
      <c r="DA539" s="274">
        <v>6182102</v>
      </c>
      <c r="DC539" s="275">
        <v>110</v>
      </c>
      <c r="DG539" s="274">
        <v>0</v>
      </c>
      <c r="DI539" s="274">
        <v>0</v>
      </c>
      <c r="DJ539" s="274" t="s">
        <v>2664</v>
      </c>
      <c r="DK539" s="279">
        <v>37846</v>
      </c>
      <c r="DL539" s="279">
        <v>39577</v>
      </c>
      <c r="DN539" s="274" t="s">
        <v>2029</v>
      </c>
      <c r="DO539" s="274" t="s">
        <v>2678</v>
      </c>
      <c r="DP539" s="274" t="s">
        <v>2679</v>
      </c>
      <c r="DQ539" s="274" t="s">
        <v>2680</v>
      </c>
      <c r="DR539" s="278">
        <v>8</v>
      </c>
    </row>
    <row r="540" spans="1:122" x14ac:dyDescent="0.25">
      <c r="A540" s="283">
        <v>57189</v>
      </c>
      <c r="B540" s="274">
        <v>72503</v>
      </c>
      <c r="C540" s="274" t="s">
        <v>1393</v>
      </c>
      <c r="D540" s="279">
        <v>31951</v>
      </c>
      <c r="E540" s="274" t="s">
        <v>2662</v>
      </c>
      <c r="F540" s="274" t="s">
        <v>2663</v>
      </c>
      <c r="G540" s="274">
        <v>57984</v>
      </c>
      <c r="H540" s="274">
        <v>57189</v>
      </c>
      <c r="I540" s="274">
        <v>0</v>
      </c>
      <c r="J540" s="274" t="s">
        <v>1966</v>
      </c>
      <c r="K540" s="275">
        <v>0</v>
      </c>
      <c r="L540" s="274">
        <v>8226</v>
      </c>
      <c r="M540" s="274" t="s">
        <v>1502</v>
      </c>
      <c r="N540" s="275">
        <v>55</v>
      </c>
      <c r="R540" s="274" t="s">
        <v>2664</v>
      </c>
      <c r="T540" s="274" t="s">
        <v>2664</v>
      </c>
      <c r="U540" s="274" t="s">
        <v>2715</v>
      </c>
      <c r="Z540" s="274" t="s">
        <v>2666</v>
      </c>
      <c r="AA540" s="274" t="s">
        <v>2666</v>
      </c>
      <c r="AB540" s="274" t="s">
        <v>2666</v>
      </c>
      <c r="AE540" s="279">
        <v>37846</v>
      </c>
      <c r="AF540" s="275">
        <v>80</v>
      </c>
      <c r="AG540" s="275">
        <v>0</v>
      </c>
      <c r="AI540" s="274" t="s">
        <v>2716</v>
      </c>
      <c r="AJ540" s="274" t="s">
        <v>2690</v>
      </c>
      <c r="AK540" s="274" t="s">
        <v>2691</v>
      </c>
      <c r="AL540" s="274">
        <v>0</v>
      </c>
      <c r="AM540" s="275">
        <v>0</v>
      </c>
      <c r="AQ540" s="275">
        <v>0</v>
      </c>
      <c r="AR540" s="275">
        <v>0</v>
      </c>
      <c r="AW540" s="277">
        <v>0</v>
      </c>
      <c r="AZ540" s="274" t="s">
        <v>2668</v>
      </c>
      <c r="BA540" s="274" t="s">
        <v>2669</v>
      </c>
      <c r="BD540" s="274" t="s">
        <v>2728</v>
      </c>
      <c r="BE540" s="274" t="s">
        <v>2692</v>
      </c>
      <c r="BF540" s="274" t="s">
        <v>2763</v>
      </c>
      <c r="BG540" s="274" t="s">
        <v>2694</v>
      </c>
      <c r="BL540" s="277">
        <v>0</v>
      </c>
      <c r="BQ540" s="274" t="s">
        <v>2666</v>
      </c>
      <c r="BR540" s="274" t="s">
        <v>2666</v>
      </c>
      <c r="BW540" s="274">
        <v>10379</v>
      </c>
      <c r="BX540" s="274" t="s">
        <v>3933</v>
      </c>
      <c r="CA540" s="274">
        <v>0</v>
      </c>
      <c r="CF540" s="274" t="s">
        <v>2739</v>
      </c>
      <c r="CN540" s="274">
        <v>4</v>
      </c>
      <c r="CP540" s="274" t="s">
        <v>2713</v>
      </c>
      <c r="CS540" s="274" t="s">
        <v>3338</v>
      </c>
      <c r="CT540" s="275">
        <v>0</v>
      </c>
      <c r="CV540" s="275">
        <v>0</v>
      </c>
      <c r="CW540" s="274" t="s">
        <v>2664</v>
      </c>
      <c r="CY540" s="274" t="s">
        <v>2662</v>
      </c>
      <c r="CZ540" s="274">
        <v>627421</v>
      </c>
      <c r="DA540" s="274">
        <v>6190310</v>
      </c>
      <c r="DC540" s="275">
        <v>0</v>
      </c>
      <c r="DG540" s="274">
        <v>0</v>
      </c>
      <c r="DI540" s="274">
        <v>0</v>
      </c>
      <c r="DJ540" s="274" t="s">
        <v>2664</v>
      </c>
      <c r="DK540" s="279">
        <v>37846</v>
      </c>
      <c r="DL540" s="279">
        <v>39577</v>
      </c>
      <c r="DN540" s="274" t="s">
        <v>2029</v>
      </c>
      <c r="DO540" s="274" t="s">
        <v>2678</v>
      </c>
      <c r="DR540" s="278">
        <v>0</v>
      </c>
    </row>
    <row r="541" spans="1:122" x14ac:dyDescent="0.25">
      <c r="A541" s="283">
        <v>66989</v>
      </c>
      <c r="B541" s="274">
        <v>72877</v>
      </c>
      <c r="C541" s="274" t="s">
        <v>1395</v>
      </c>
      <c r="D541" s="279">
        <v>34534</v>
      </c>
      <c r="E541" s="274" t="s">
        <v>2709</v>
      </c>
      <c r="F541" s="274" t="s">
        <v>2663</v>
      </c>
      <c r="G541" s="274">
        <v>67638</v>
      </c>
      <c r="H541" s="274">
        <v>66989</v>
      </c>
      <c r="I541" s="274">
        <v>0</v>
      </c>
      <c r="K541" s="275">
        <v>0</v>
      </c>
      <c r="L541" s="274">
        <v>12205</v>
      </c>
      <c r="M541" s="274" t="s">
        <v>1699</v>
      </c>
      <c r="N541" s="275">
        <v>0</v>
      </c>
      <c r="P541" s="274" t="s">
        <v>1968</v>
      </c>
      <c r="R541" s="274" t="s">
        <v>2664</v>
      </c>
      <c r="S541" s="279">
        <v>34534</v>
      </c>
      <c r="T541" s="274" t="s">
        <v>2665</v>
      </c>
      <c r="U541" s="274" t="s">
        <v>1967</v>
      </c>
      <c r="AC541" s="274" t="s">
        <v>3568</v>
      </c>
      <c r="AE541" s="279">
        <v>37846</v>
      </c>
      <c r="AF541" s="275">
        <v>640</v>
      </c>
      <c r="AG541" s="275">
        <v>0</v>
      </c>
      <c r="AI541" s="274" t="s">
        <v>3863</v>
      </c>
      <c r="AJ541" s="274" t="s">
        <v>2682</v>
      </c>
      <c r="AK541" s="274" t="s">
        <v>2683</v>
      </c>
      <c r="AL541" s="274">
        <v>0</v>
      </c>
      <c r="AM541" s="275">
        <v>0</v>
      </c>
      <c r="AO541" s="274" t="s">
        <v>1700</v>
      </c>
      <c r="AP541" s="274" t="s">
        <v>1968</v>
      </c>
      <c r="AQ541" s="275">
        <v>0</v>
      </c>
      <c r="AR541" s="275">
        <v>0</v>
      </c>
      <c r="AS541" s="274" t="s">
        <v>1968</v>
      </c>
      <c r="AW541" s="277">
        <v>0</v>
      </c>
      <c r="BD541" s="274" t="s">
        <v>2736</v>
      </c>
      <c r="BE541" s="274" t="s">
        <v>2773</v>
      </c>
      <c r="BF541" s="274" t="s">
        <v>3135</v>
      </c>
      <c r="BG541" s="274" t="s">
        <v>2666</v>
      </c>
      <c r="BH541" s="274" t="s">
        <v>1968</v>
      </c>
      <c r="BL541" s="277">
        <v>0</v>
      </c>
      <c r="BW541" s="274">
        <v>34058</v>
      </c>
      <c r="BX541" s="274" t="s">
        <v>3934</v>
      </c>
      <c r="BY541" s="274" t="s">
        <v>1968</v>
      </c>
      <c r="CA541" s="274">
        <v>14312689</v>
      </c>
      <c r="CC541" s="274" t="s">
        <v>1968</v>
      </c>
      <c r="CE541" s="274" t="s">
        <v>1969</v>
      </c>
      <c r="CF541" s="274" t="s">
        <v>2739</v>
      </c>
      <c r="CG541" s="274" t="s">
        <v>1968</v>
      </c>
      <c r="CI541" s="274" t="s">
        <v>1968</v>
      </c>
      <c r="CN541" s="274">
        <v>0</v>
      </c>
      <c r="CO541" s="274" t="s">
        <v>1968</v>
      </c>
      <c r="CP541" s="274" t="s">
        <v>2675</v>
      </c>
      <c r="CS541" s="274" t="s">
        <v>3935</v>
      </c>
      <c r="CT541" s="275">
        <v>0</v>
      </c>
      <c r="CU541" s="274" t="s">
        <v>1968</v>
      </c>
      <c r="CV541" s="275">
        <v>0</v>
      </c>
      <c r="CW541" s="274" t="s">
        <v>2714</v>
      </c>
      <c r="CY541" s="274" t="s">
        <v>2709</v>
      </c>
      <c r="CZ541" s="274">
        <v>666934</v>
      </c>
      <c r="DA541" s="274">
        <v>6198365</v>
      </c>
      <c r="DB541" s="274" t="s">
        <v>2666</v>
      </c>
      <c r="DC541" s="275">
        <v>194</v>
      </c>
      <c r="DG541" s="274">
        <v>0</v>
      </c>
      <c r="DI541" s="274">
        <v>0</v>
      </c>
      <c r="DJ541" s="274" t="s">
        <v>2677</v>
      </c>
      <c r="DK541" s="279">
        <v>37846</v>
      </c>
      <c r="DL541" s="279">
        <v>41394</v>
      </c>
      <c r="DN541" s="274" t="s">
        <v>2029</v>
      </c>
      <c r="DO541" s="274" t="s">
        <v>2689</v>
      </c>
      <c r="DP541" s="274" t="s">
        <v>2733</v>
      </c>
      <c r="DQ541" s="274" t="s">
        <v>2734</v>
      </c>
      <c r="DR541" s="278">
        <v>1</v>
      </c>
    </row>
    <row r="542" spans="1:122" x14ac:dyDescent="0.25">
      <c r="A542" s="283">
        <v>1580</v>
      </c>
      <c r="B542" s="274">
        <v>73716</v>
      </c>
      <c r="C542" s="274" t="s">
        <v>1395</v>
      </c>
      <c r="D542" s="279">
        <v>10959</v>
      </c>
      <c r="E542" s="274" t="s">
        <v>2843</v>
      </c>
      <c r="F542" s="274" t="s">
        <v>2663</v>
      </c>
      <c r="G542" s="274">
        <v>50786</v>
      </c>
      <c r="H542" s="274">
        <v>1580</v>
      </c>
      <c r="I542" s="274">
        <v>0</v>
      </c>
      <c r="J542" s="274" t="s">
        <v>2074</v>
      </c>
      <c r="K542" s="275">
        <v>0</v>
      </c>
      <c r="L542" s="274">
        <v>8329</v>
      </c>
      <c r="M542" s="274" t="s">
        <v>3770</v>
      </c>
      <c r="N542" s="275">
        <v>0</v>
      </c>
      <c r="P542" s="274" t="s">
        <v>1969</v>
      </c>
      <c r="R542" s="274" t="s">
        <v>2664</v>
      </c>
      <c r="T542" s="274" t="s">
        <v>2762</v>
      </c>
      <c r="U542" s="274" t="s">
        <v>1409</v>
      </c>
      <c r="Z542" s="274" t="s">
        <v>2666</v>
      </c>
      <c r="AA542" s="274" t="s">
        <v>2666</v>
      </c>
      <c r="AB542" s="274" t="s">
        <v>2666</v>
      </c>
      <c r="AE542" s="279">
        <v>37846</v>
      </c>
      <c r="AF542" s="275">
        <v>5</v>
      </c>
      <c r="AG542" s="275">
        <v>0</v>
      </c>
      <c r="AI542" s="274" t="s">
        <v>2716</v>
      </c>
      <c r="AJ542" s="274" t="s">
        <v>2664</v>
      </c>
      <c r="AK542" s="274" t="s">
        <v>8</v>
      </c>
      <c r="AL542" s="274">
        <v>0</v>
      </c>
      <c r="AM542" s="275">
        <v>0</v>
      </c>
      <c r="AP542" s="274" t="s">
        <v>1968</v>
      </c>
      <c r="AQ542" s="275">
        <v>0</v>
      </c>
      <c r="AR542" s="275">
        <v>0</v>
      </c>
      <c r="AS542" s="274" t="s">
        <v>1968</v>
      </c>
      <c r="AW542" s="277">
        <v>0</v>
      </c>
      <c r="AZ542" s="274" t="s">
        <v>2668</v>
      </c>
      <c r="BA542" s="274" t="s">
        <v>2669</v>
      </c>
      <c r="BD542" s="274" t="s">
        <v>2736</v>
      </c>
      <c r="BE542" s="274" t="s">
        <v>2781</v>
      </c>
      <c r="BF542" s="274" t="s">
        <v>2774</v>
      </c>
      <c r="BH542" s="274" t="s">
        <v>1968</v>
      </c>
      <c r="BL542" s="277">
        <v>0</v>
      </c>
      <c r="BQ542" s="274" t="s">
        <v>2666</v>
      </c>
      <c r="BR542" s="274" t="s">
        <v>2666</v>
      </c>
      <c r="BW542" s="274">
        <v>58987</v>
      </c>
      <c r="BX542" s="274" t="s">
        <v>3936</v>
      </c>
      <c r="BY542" s="274" t="s">
        <v>1968</v>
      </c>
      <c r="CA542" s="274">
        <v>0</v>
      </c>
      <c r="CC542" s="274" t="s">
        <v>1968</v>
      </c>
      <c r="CE542" s="274" t="s">
        <v>1968</v>
      </c>
      <c r="CF542" s="274" t="s">
        <v>2722</v>
      </c>
      <c r="CG542" s="274" t="s">
        <v>1968</v>
      </c>
      <c r="CI542" s="274" t="s">
        <v>1968</v>
      </c>
      <c r="CN542" s="274">
        <v>1</v>
      </c>
      <c r="CO542" s="274" t="s">
        <v>1968</v>
      </c>
      <c r="CT542" s="275">
        <v>0</v>
      </c>
      <c r="CU542" s="274" t="s">
        <v>1968</v>
      </c>
      <c r="CV542" s="275">
        <v>0</v>
      </c>
      <c r="CY542" s="274" t="s">
        <v>2843</v>
      </c>
      <c r="CZ542" s="274">
        <v>667551</v>
      </c>
      <c r="DA542" s="274">
        <v>6201457</v>
      </c>
      <c r="DB542" s="274" t="s">
        <v>2666</v>
      </c>
      <c r="DC542" s="275">
        <v>0</v>
      </c>
      <c r="DG542" s="274">
        <v>0</v>
      </c>
      <c r="DI542" s="274">
        <v>0</v>
      </c>
      <c r="DJ542" s="274" t="s">
        <v>2677</v>
      </c>
      <c r="DK542" s="279">
        <v>37846</v>
      </c>
      <c r="DL542" s="279">
        <v>40546</v>
      </c>
      <c r="DN542" s="274" t="s">
        <v>2029</v>
      </c>
      <c r="DO542" s="274" t="s">
        <v>2689</v>
      </c>
      <c r="DR542" s="278">
        <v>0</v>
      </c>
    </row>
    <row r="543" spans="1:122" x14ac:dyDescent="0.25">
      <c r="A543" s="283">
        <v>11901</v>
      </c>
      <c r="B543" s="274">
        <v>73717</v>
      </c>
      <c r="C543" s="274" t="s">
        <v>1393</v>
      </c>
      <c r="D543" s="279">
        <v>18264</v>
      </c>
      <c r="E543" s="274" t="s">
        <v>2662</v>
      </c>
      <c r="F543" s="274" t="s">
        <v>2663</v>
      </c>
      <c r="G543" s="274">
        <v>50738</v>
      </c>
      <c r="H543" s="274">
        <v>11901</v>
      </c>
      <c r="I543" s="274">
        <v>0</v>
      </c>
      <c r="J543" s="274" t="s">
        <v>2074</v>
      </c>
      <c r="K543" s="275">
        <v>0</v>
      </c>
      <c r="L543" s="274">
        <v>8280</v>
      </c>
      <c r="M543" s="274" t="s">
        <v>1467</v>
      </c>
      <c r="N543" s="275">
        <v>0</v>
      </c>
      <c r="R543" s="274" t="s">
        <v>2664</v>
      </c>
      <c r="T543" s="274" t="s">
        <v>2757</v>
      </c>
      <c r="U543" s="274" t="s">
        <v>1973</v>
      </c>
      <c r="Z543" s="274" t="s">
        <v>2666</v>
      </c>
      <c r="AA543" s="274" t="s">
        <v>2666</v>
      </c>
      <c r="AB543" s="274" t="s">
        <v>2666</v>
      </c>
      <c r="AE543" s="279">
        <v>37846</v>
      </c>
      <c r="AF543" s="275">
        <v>8</v>
      </c>
      <c r="AG543" s="275">
        <v>0</v>
      </c>
      <c r="AI543" s="274" t="s">
        <v>2716</v>
      </c>
      <c r="AJ543" s="274" t="s">
        <v>2664</v>
      </c>
      <c r="AK543" s="274" t="s">
        <v>8</v>
      </c>
      <c r="AL543" s="274">
        <v>0</v>
      </c>
      <c r="AM543" s="275">
        <v>0</v>
      </c>
      <c r="AO543" s="274" t="s">
        <v>1392</v>
      </c>
      <c r="AQ543" s="275">
        <v>0</v>
      </c>
      <c r="AR543" s="275">
        <v>0</v>
      </c>
      <c r="AW543" s="277">
        <v>0</v>
      </c>
      <c r="AZ543" s="274" t="s">
        <v>2668</v>
      </c>
      <c r="BA543" s="274" t="s">
        <v>2669</v>
      </c>
      <c r="BD543" s="274" t="s">
        <v>2670</v>
      </c>
      <c r="BE543" s="274" t="s">
        <v>2725</v>
      </c>
      <c r="BF543" s="274" t="s">
        <v>2763</v>
      </c>
      <c r="BG543" s="274" t="s">
        <v>2673</v>
      </c>
      <c r="BL543" s="277">
        <v>0</v>
      </c>
      <c r="BQ543" s="274" t="s">
        <v>2666</v>
      </c>
      <c r="BR543" s="274" t="s">
        <v>2666</v>
      </c>
      <c r="BW543" s="274">
        <v>59806</v>
      </c>
      <c r="BX543" s="274" t="s">
        <v>3937</v>
      </c>
      <c r="CA543" s="274">
        <v>0</v>
      </c>
      <c r="CF543" s="274" t="s">
        <v>2706</v>
      </c>
      <c r="CN543" s="274">
        <v>2</v>
      </c>
      <c r="CT543" s="275">
        <v>0</v>
      </c>
      <c r="CV543" s="275">
        <v>0</v>
      </c>
      <c r="CW543" s="274" t="s">
        <v>2664</v>
      </c>
      <c r="CY543" s="274" t="s">
        <v>2662</v>
      </c>
      <c r="CZ543" s="274">
        <v>657952</v>
      </c>
      <c r="DA543" s="274">
        <v>6194205</v>
      </c>
      <c r="DC543" s="275">
        <v>0</v>
      </c>
      <c r="DG543" s="274">
        <v>0</v>
      </c>
      <c r="DI543" s="274">
        <v>0</v>
      </c>
      <c r="DJ543" s="274" t="s">
        <v>2664</v>
      </c>
      <c r="DK543" s="279">
        <v>37846</v>
      </c>
      <c r="DL543" s="279">
        <v>39577</v>
      </c>
      <c r="DN543" s="274" t="s">
        <v>2029</v>
      </c>
      <c r="DO543" s="274" t="s">
        <v>2678</v>
      </c>
      <c r="DR543" s="278">
        <v>0</v>
      </c>
    </row>
    <row r="544" spans="1:122" x14ac:dyDescent="0.25">
      <c r="A544" s="283">
        <v>48325</v>
      </c>
      <c r="B544" s="274">
        <v>73720</v>
      </c>
      <c r="C544" s="274" t="s">
        <v>1395</v>
      </c>
      <c r="D544" s="279">
        <v>29756</v>
      </c>
      <c r="E544" s="274" t="s">
        <v>2662</v>
      </c>
      <c r="F544" s="274" t="s">
        <v>2663</v>
      </c>
      <c r="G544" s="274">
        <v>50665</v>
      </c>
      <c r="H544" s="274">
        <v>48325</v>
      </c>
      <c r="I544" s="274">
        <v>0</v>
      </c>
      <c r="J544" s="274" t="s">
        <v>2074</v>
      </c>
      <c r="K544" s="275">
        <v>0</v>
      </c>
      <c r="L544" s="274">
        <v>8222</v>
      </c>
      <c r="M544" s="274" t="s">
        <v>1650</v>
      </c>
      <c r="N544" s="275">
        <v>0</v>
      </c>
      <c r="R544" s="274" t="s">
        <v>2664</v>
      </c>
      <c r="T544" s="274" t="s">
        <v>2664</v>
      </c>
      <c r="U544" s="274" t="s">
        <v>2715</v>
      </c>
      <c r="Z544" s="274" t="s">
        <v>2666</v>
      </c>
      <c r="AA544" s="274" t="s">
        <v>2666</v>
      </c>
      <c r="AB544" s="274" t="s">
        <v>2666</v>
      </c>
      <c r="AE544" s="279">
        <v>37846</v>
      </c>
      <c r="AF544" s="275">
        <v>64</v>
      </c>
      <c r="AG544" s="275">
        <v>0</v>
      </c>
      <c r="AI544" s="274" t="s">
        <v>2667</v>
      </c>
      <c r="AJ544" s="274" t="s">
        <v>2832</v>
      </c>
      <c r="AK544" s="274" t="s">
        <v>2833</v>
      </c>
      <c r="AL544" s="274">
        <v>0</v>
      </c>
      <c r="AM544" s="275">
        <v>0</v>
      </c>
      <c r="AQ544" s="275">
        <v>0</v>
      </c>
      <c r="AR544" s="275">
        <v>0</v>
      </c>
      <c r="AW544" s="277">
        <v>0</v>
      </c>
      <c r="AZ544" s="274" t="s">
        <v>2668</v>
      </c>
      <c r="BA544" s="274" t="s">
        <v>2669</v>
      </c>
      <c r="BD544" s="274" t="s">
        <v>2728</v>
      </c>
      <c r="BE544" s="274" t="s">
        <v>2671</v>
      </c>
      <c r="BF544" s="274" t="s">
        <v>2763</v>
      </c>
      <c r="BG544" s="274" t="s">
        <v>2694</v>
      </c>
      <c r="BL544" s="277">
        <v>0</v>
      </c>
      <c r="BQ544" s="274" t="s">
        <v>2666</v>
      </c>
      <c r="BR544" s="274" t="s">
        <v>2666</v>
      </c>
      <c r="BW544" s="274">
        <v>13432</v>
      </c>
      <c r="BX544" s="274" t="s">
        <v>3793</v>
      </c>
      <c r="CA544" s="274">
        <v>0</v>
      </c>
      <c r="CN544" s="274">
        <v>1</v>
      </c>
      <c r="CP544" s="274" t="s">
        <v>2713</v>
      </c>
      <c r="CT544" s="275">
        <v>0</v>
      </c>
      <c r="CV544" s="275">
        <v>0</v>
      </c>
      <c r="CW544" s="274" t="s">
        <v>2664</v>
      </c>
      <c r="CY544" s="274" t="s">
        <v>2662</v>
      </c>
      <c r="CZ544" s="274">
        <v>628896</v>
      </c>
      <c r="DA544" s="274">
        <v>6187082</v>
      </c>
      <c r="DC544" s="275">
        <v>4</v>
      </c>
      <c r="DG544" s="274">
        <v>0</v>
      </c>
      <c r="DI544" s="274">
        <v>0</v>
      </c>
      <c r="DJ544" s="274" t="s">
        <v>2677</v>
      </c>
      <c r="DK544" s="279">
        <v>37846</v>
      </c>
      <c r="DL544" s="279">
        <v>39577</v>
      </c>
      <c r="DN544" s="274" t="s">
        <v>2029</v>
      </c>
      <c r="DO544" s="274" t="s">
        <v>2678</v>
      </c>
      <c r="DP544" s="274" t="s">
        <v>2679</v>
      </c>
      <c r="DQ544" s="274" t="s">
        <v>2680</v>
      </c>
      <c r="DR544" s="278">
        <v>5</v>
      </c>
    </row>
    <row r="545" spans="1:122" x14ac:dyDescent="0.25">
      <c r="A545" s="283">
        <v>837</v>
      </c>
      <c r="B545" s="274">
        <v>77293</v>
      </c>
      <c r="C545" s="274" t="s">
        <v>1393</v>
      </c>
      <c r="E545" s="274" t="s">
        <v>2662</v>
      </c>
      <c r="F545" s="274" t="s">
        <v>2663</v>
      </c>
      <c r="G545" s="274">
        <v>50612</v>
      </c>
      <c r="H545" s="274">
        <v>837</v>
      </c>
      <c r="I545" s="274">
        <v>0</v>
      </c>
      <c r="J545" s="274" t="s">
        <v>1966</v>
      </c>
      <c r="K545" s="275">
        <v>0</v>
      </c>
      <c r="L545" s="274">
        <v>8155</v>
      </c>
      <c r="M545" s="274" t="s">
        <v>1394</v>
      </c>
      <c r="N545" s="275">
        <v>120</v>
      </c>
      <c r="R545" s="274" t="s">
        <v>2664</v>
      </c>
      <c r="T545" s="274" t="s">
        <v>2665</v>
      </c>
      <c r="U545" s="274" t="s">
        <v>1967</v>
      </c>
      <c r="Z545" s="274" t="s">
        <v>2666</v>
      </c>
      <c r="AA545" s="274" t="s">
        <v>2666</v>
      </c>
      <c r="AB545" s="274" t="s">
        <v>2666</v>
      </c>
      <c r="AE545" s="279">
        <v>37846</v>
      </c>
      <c r="AF545" s="275">
        <v>240</v>
      </c>
      <c r="AG545" s="275">
        <v>0</v>
      </c>
      <c r="AI545" s="274" t="s">
        <v>2724</v>
      </c>
      <c r="AJ545" s="274" t="s">
        <v>2717</v>
      </c>
      <c r="AK545" s="274" t="s">
        <v>2718</v>
      </c>
      <c r="AL545" s="274">
        <v>0</v>
      </c>
      <c r="AM545" s="275">
        <v>0</v>
      </c>
      <c r="AQ545" s="275">
        <v>0</v>
      </c>
      <c r="AR545" s="275">
        <v>0</v>
      </c>
      <c r="AW545" s="277">
        <v>0</v>
      </c>
      <c r="AZ545" s="274" t="s">
        <v>2668</v>
      </c>
      <c r="BA545" s="274" t="s">
        <v>2669</v>
      </c>
      <c r="BD545" s="274" t="s">
        <v>2692</v>
      </c>
      <c r="BE545" s="274" t="s">
        <v>2729</v>
      </c>
      <c r="BF545" s="274" t="s">
        <v>2672</v>
      </c>
      <c r="BG545" s="274" t="s">
        <v>2703</v>
      </c>
      <c r="BL545" s="277">
        <v>0</v>
      </c>
      <c r="BQ545" s="274" t="s">
        <v>2666</v>
      </c>
      <c r="BR545" s="274" t="s">
        <v>2666</v>
      </c>
      <c r="BW545" s="274">
        <v>31611</v>
      </c>
      <c r="BX545" s="274" t="s">
        <v>3938</v>
      </c>
      <c r="CA545" s="274">
        <v>0</v>
      </c>
      <c r="CN545" s="274">
        <v>1</v>
      </c>
      <c r="CP545" s="274" t="s">
        <v>2675</v>
      </c>
      <c r="CT545" s="275">
        <v>0</v>
      </c>
      <c r="CV545" s="275">
        <v>0</v>
      </c>
      <c r="CW545" s="274" t="s">
        <v>2664</v>
      </c>
      <c r="CY545" s="274" t="s">
        <v>2662</v>
      </c>
      <c r="CZ545" s="274">
        <v>639965</v>
      </c>
      <c r="DA545" s="274">
        <v>6184000</v>
      </c>
      <c r="DC545" s="275">
        <v>0</v>
      </c>
      <c r="DG545" s="274">
        <v>0</v>
      </c>
      <c r="DI545" s="274">
        <v>0</v>
      </c>
      <c r="DJ545" s="274" t="s">
        <v>2664</v>
      </c>
      <c r="DK545" s="279">
        <v>37846</v>
      </c>
      <c r="DL545" s="279">
        <v>39577</v>
      </c>
      <c r="DN545" s="274" t="s">
        <v>2029</v>
      </c>
      <c r="DO545" s="274" t="s">
        <v>2678</v>
      </c>
      <c r="DP545" s="274" t="s">
        <v>2679</v>
      </c>
      <c r="DQ545" s="274" t="s">
        <v>2680</v>
      </c>
      <c r="DR545" s="278">
        <v>10</v>
      </c>
    </row>
    <row r="546" spans="1:122" x14ac:dyDescent="0.25">
      <c r="A546" s="283">
        <v>16923</v>
      </c>
      <c r="B546" s="274">
        <v>83732</v>
      </c>
      <c r="C546" s="274" t="s">
        <v>1395</v>
      </c>
      <c r="D546" s="279">
        <v>22282</v>
      </c>
      <c r="E546" s="274" t="s">
        <v>2662</v>
      </c>
      <c r="F546" s="274" t="s">
        <v>2663</v>
      </c>
      <c r="G546" s="274">
        <v>50650</v>
      </c>
      <c r="H546" s="274">
        <v>16923</v>
      </c>
      <c r="I546" s="274">
        <v>0</v>
      </c>
      <c r="J546" s="274" t="s">
        <v>2074</v>
      </c>
      <c r="K546" s="275">
        <v>0</v>
      </c>
      <c r="L546" s="274">
        <v>8193</v>
      </c>
      <c r="M546" s="274" t="s">
        <v>1430</v>
      </c>
      <c r="N546" s="275">
        <v>0</v>
      </c>
      <c r="R546" s="274" t="s">
        <v>2664</v>
      </c>
      <c r="T546" s="274" t="s">
        <v>2757</v>
      </c>
      <c r="U546" s="274" t="s">
        <v>1973</v>
      </c>
      <c r="Z546" s="274" t="s">
        <v>2666</v>
      </c>
      <c r="AA546" s="274" t="s">
        <v>2666</v>
      </c>
      <c r="AB546" s="274" t="s">
        <v>2666</v>
      </c>
      <c r="AE546" s="279">
        <v>37846</v>
      </c>
      <c r="AF546" s="275">
        <v>12</v>
      </c>
      <c r="AG546" s="275">
        <v>0</v>
      </c>
      <c r="AI546" s="274" t="s">
        <v>2716</v>
      </c>
      <c r="AJ546" s="274" t="s">
        <v>2664</v>
      </c>
      <c r="AK546" s="274" t="s">
        <v>8</v>
      </c>
      <c r="AL546" s="274">
        <v>0</v>
      </c>
      <c r="AM546" s="275">
        <v>0</v>
      </c>
      <c r="AQ546" s="275">
        <v>0</v>
      </c>
      <c r="AR546" s="275">
        <v>0</v>
      </c>
      <c r="AW546" s="277">
        <v>0</v>
      </c>
      <c r="AZ546" s="274" t="s">
        <v>2668</v>
      </c>
      <c r="BA546" s="274" t="s">
        <v>2669</v>
      </c>
      <c r="BG546" s="274" t="s">
        <v>2673</v>
      </c>
      <c r="BL546" s="277">
        <v>0</v>
      </c>
      <c r="BQ546" s="274" t="s">
        <v>2666</v>
      </c>
      <c r="BR546" s="274" t="s">
        <v>2666</v>
      </c>
      <c r="BW546" s="274">
        <v>30429</v>
      </c>
      <c r="BX546" s="274" t="s">
        <v>3939</v>
      </c>
      <c r="CA546" s="274">
        <v>0</v>
      </c>
      <c r="CF546" s="274" t="s">
        <v>2722</v>
      </c>
      <c r="CN546" s="274">
        <v>2</v>
      </c>
      <c r="CP546" s="274" t="s">
        <v>3028</v>
      </c>
      <c r="CT546" s="275">
        <v>0</v>
      </c>
      <c r="CV546" s="275">
        <v>0</v>
      </c>
      <c r="CW546" s="274" t="s">
        <v>2664</v>
      </c>
      <c r="CY546" s="274" t="s">
        <v>2662</v>
      </c>
      <c r="CZ546" s="274">
        <v>681184</v>
      </c>
      <c r="DA546" s="274">
        <v>6178007</v>
      </c>
      <c r="DC546" s="275">
        <v>10</v>
      </c>
      <c r="DG546" s="274">
        <v>0</v>
      </c>
      <c r="DI546" s="274">
        <v>0</v>
      </c>
      <c r="DJ546" s="274" t="s">
        <v>2677</v>
      </c>
      <c r="DK546" s="279">
        <v>37846</v>
      </c>
      <c r="DL546" s="279">
        <v>39577</v>
      </c>
      <c r="DN546" s="274" t="s">
        <v>2029</v>
      </c>
      <c r="DO546" s="274" t="s">
        <v>2678</v>
      </c>
      <c r="DR546" s="278">
        <v>0</v>
      </c>
    </row>
    <row r="547" spans="1:122" x14ac:dyDescent="0.25">
      <c r="A547" s="283">
        <v>93671</v>
      </c>
      <c r="B547" s="274">
        <v>90282</v>
      </c>
      <c r="C547" s="274" t="s">
        <v>1668</v>
      </c>
      <c r="D547" s="279">
        <v>39386</v>
      </c>
      <c r="E547" s="274" t="s">
        <v>2801</v>
      </c>
      <c r="F547" s="274" t="s">
        <v>2663</v>
      </c>
      <c r="G547" s="274">
        <v>94580</v>
      </c>
      <c r="H547" s="274">
        <v>93671</v>
      </c>
      <c r="I547" s="274">
        <v>0</v>
      </c>
      <c r="K547" s="275">
        <v>0</v>
      </c>
      <c r="L547" s="274">
        <v>9482</v>
      </c>
      <c r="M547" s="274" t="s">
        <v>2861</v>
      </c>
      <c r="N547" s="275">
        <v>0</v>
      </c>
      <c r="S547" s="279">
        <v>39387</v>
      </c>
      <c r="V547" s="274" t="s">
        <v>2862</v>
      </c>
      <c r="W547" s="274" t="s">
        <v>2863</v>
      </c>
      <c r="AE547" s="279">
        <v>39519</v>
      </c>
      <c r="AF547" s="275">
        <v>305</v>
      </c>
      <c r="AG547" s="275">
        <v>0</v>
      </c>
      <c r="AI547" s="274" t="s">
        <v>2724</v>
      </c>
      <c r="AJ547" s="274" t="s">
        <v>3049</v>
      </c>
      <c r="AK547" s="274" t="s">
        <v>3050</v>
      </c>
      <c r="AL547" s="274">
        <v>0</v>
      </c>
      <c r="AM547" s="275">
        <v>0</v>
      </c>
      <c r="AO547" s="274" t="s">
        <v>2864</v>
      </c>
      <c r="AP547" s="274" t="s">
        <v>1968</v>
      </c>
      <c r="AQ547" s="275">
        <v>0</v>
      </c>
      <c r="AR547" s="275">
        <v>0</v>
      </c>
      <c r="AS547" s="274" t="s">
        <v>1968</v>
      </c>
      <c r="AW547" s="277">
        <v>0</v>
      </c>
      <c r="AZ547" s="274" t="s">
        <v>2668</v>
      </c>
      <c r="BA547" s="274" t="s">
        <v>2669</v>
      </c>
      <c r="BB547" s="274" t="s">
        <v>3940</v>
      </c>
      <c r="BH547" s="274" t="s">
        <v>1969</v>
      </c>
      <c r="BI547" s="274" t="s">
        <v>2803</v>
      </c>
      <c r="BL547" s="277">
        <v>0</v>
      </c>
      <c r="BV547" s="274" t="s">
        <v>3941</v>
      </c>
      <c r="BW547" s="274">
        <v>72988</v>
      </c>
      <c r="BX547" s="274" t="s">
        <v>2866</v>
      </c>
      <c r="BY547" s="274" t="s">
        <v>1968</v>
      </c>
      <c r="CA547" s="274">
        <v>0</v>
      </c>
      <c r="CC547" s="274" t="s">
        <v>1968</v>
      </c>
      <c r="CE547" s="274" t="s">
        <v>1968</v>
      </c>
      <c r="CG547" s="274" t="s">
        <v>1968</v>
      </c>
      <c r="CI547" s="274" t="s">
        <v>1969</v>
      </c>
      <c r="CN547" s="274">
        <v>1</v>
      </c>
      <c r="CO547" s="274" t="s">
        <v>1968</v>
      </c>
      <c r="CT547" s="275">
        <v>0</v>
      </c>
      <c r="CU547" s="274" t="s">
        <v>1969</v>
      </c>
      <c r="CV547" s="275">
        <v>0</v>
      </c>
      <c r="CW547" s="274" t="s">
        <v>2714</v>
      </c>
      <c r="CY547" s="274" t="s">
        <v>2801</v>
      </c>
      <c r="CZ547" s="274">
        <v>666824</v>
      </c>
      <c r="DA547" s="274">
        <v>6211893</v>
      </c>
      <c r="DB547" s="274" t="s">
        <v>2666</v>
      </c>
      <c r="DC547" s="275">
        <v>150</v>
      </c>
      <c r="DG547" s="274">
        <v>0</v>
      </c>
      <c r="DH547" s="274" t="s">
        <v>3942</v>
      </c>
      <c r="DI547" s="274">
        <v>0</v>
      </c>
      <c r="DJ547" s="274" t="s">
        <v>2868</v>
      </c>
      <c r="DK547" s="279">
        <v>39519</v>
      </c>
      <c r="DL547" s="279">
        <v>40612</v>
      </c>
      <c r="DN547" s="274" t="s">
        <v>2689</v>
      </c>
      <c r="DO547" s="274" t="s">
        <v>2689</v>
      </c>
      <c r="DP547" s="274" t="s">
        <v>2733</v>
      </c>
      <c r="DQ547" s="274" t="s">
        <v>2734</v>
      </c>
      <c r="DR547" s="278">
        <v>8</v>
      </c>
    </row>
    <row r="548" spans="1:122" x14ac:dyDescent="0.25">
      <c r="A548" s="283">
        <v>98323</v>
      </c>
      <c r="B548" s="274">
        <v>93376</v>
      </c>
      <c r="C548" s="274" t="s">
        <v>1395</v>
      </c>
      <c r="D548" s="279">
        <v>39729</v>
      </c>
      <c r="E548" s="274" t="s">
        <v>2801</v>
      </c>
      <c r="F548" s="274" t="s">
        <v>2663</v>
      </c>
      <c r="G548" s="274">
        <v>99205</v>
      </c>
      <c r="H548" s="274">
        <v>98323</v>
      </c>
      <c r="I548" s="274">
        <v>0</v>
      </c>
      <c r="J548" s="274" t="s">
        <v>1966</v>
      </c>
      <c r="K548" s="275">
        <v>0</v>
      </c>
      <c r="L548" s="274">
        <v>11148</v>
      </c>
      <c r="M548" s="274" t="s">
        <v>1732</v>
      </c>
      <c r="N548" s="275">
        <v>65</v>
      </c>
      <c r="P548" s="274" t="s">
        <v>1968</v>
      </c>
      <c r="S548" s="279">
        <v>39730</v>
      </c>
      <c r="AC548" s="274" t="s">
        <v>3464</v>
      </c>
      <c r="AE548" s="279">
        <v>40217</v>
      </c>
      <c r="AF548" s="275">
        <v>175</v>
      </c>
      <c r="AG548" s="275">
        <v>1.5</v>
      </c>
      <c r="AJ548" s="274" t="s">
        <v>2870</v>
      </c>
      <c r="AK548" s="274" t="s">
        <v>2871</v>
      </c>
      <c r="AL548" s="274">
        <v>0</v>
      </c>
      <c r="AM548" s="275">
        <v>0</v>
      </c>
      <c r="AO548" s="274" t="s">
        <v>1733</v>
      </c>
      <c r="AP548" s="274" t="s">
        <v>1968</v>
      </c>
      <c r="AQ548" s="275">
        <v>0</v>
      </c>
      <c r="AR548" s="275">
        <v>0</v>
      </c>
      <c r="AS548" s="274" t="s">
        <v>1968</v>
      </c>
      <c r="AW548" s="277">
        <v>55.81335</v>
      </c>
      <c r="BH548" s="274" t="s">
        <v>1969</v>
      </c>
      <c r="BI548" s="274" t="s">
        <v>2803</v>
      </c>
      <c r="BL548" s="277">
        <v>120.38485</v>
      </c>
      <c r="BW548" s="274">
        <v>77654</v>
      </c>
      <c r="BX548" s="274" t="s">
        <v>3943</v>
      </c>
      <c r="BY548" s="274" t="s">
        <v>1968</v>
      </c>
      <c r="BZ548" s="274" t="s">
        <v>2873</v>
      </c>
      <c r="CA548" s="274">
        <v>0</v>
      </c>
      <c r="CB548" s="274" t="s">
        <v>3464</v>
      </c>
      <c r="CC548" s="274" t="s">
        <v>1968</v>
      </c>
      <c r="CE548" s="274" t="s">
        <v>1968</v>
      </c>
      <c r="CG548" s="274" t="s">
        <v>1968</v>
      </c>
      <c r="CI548" s="274" t="s">
        <v>1968</v>
      </c>
      <c r="CN548" s="274">
        <v>0</v>
      </c>
      <c r="CO548" s="274" t="s">
        <v>1968</v>
      </c>
      <c r="CS548" s="274" t="s">
        <v>3944</v>
      </c>
      <c r="CT548" s="275">
        <v>75</v>
      </c>
      <c r="CU548" s="274" t="s">
        <v>1969</v>
      </c>
      <c r="CV548" s="275">
        <v>0</v>
      </c>
      <c r="CW548" s="274" t="s">
        <v>2714</v>
      </c>
      <c r="CY548" s="274" t="s">
        <v>2801</v>
      </c>
      <c r="CZ548" s="274">
        <v>663865</v>
      </c>
      <c r="DA548" s="274">
        <v>6188401</v>
      </c>
      <c r="DB548" s="274" t="s">
        <v>2666</v>
      </c>
      <c r="DC548" s="275">
        <v>92</v>
      </c>
      <c r="DG548" s="274">
        <v>22317</v>
      </c>
      <c r="DH548" s="274" t="s">
        <v>3076</v>
      </c>
      <c r="DI548" s="274">
        <v>0</v>
      </c>
      <c r="DJ548" s="274" t="s">
        <v>2677</v>
      </c>
      <c r="DK548" s="279">
        <v>40217</v>
      </c>
      <c r="DL548" s="279">
        <v>40283</v>
      </c>
      <c r="DM548" s="274" t="s">
        <v>3945</v>
      </c>
      <c r="DN548" s="274" t="s">
        <v>2860</v>
      </c>
      <c r="DO548" s="274" t="s">
        <v>2689</v>
      </c>
      <c r="DP548" s="274" t="s">
        <v>2733</v>
      </c>
      <c r="DQ548" s="274" t="s">
        <v>2734</v>
      </c>
      <c r="DR548" s="278">
        <v>2</v>
      </c>
    </row>
    <row r="549" spans="1:122" x14ac:dyDescent="0.25">
      <c r="A549" s="283">
        <v>98831</v>
      </c>
      <c r="B549" s="274">
        <v>94642</v>
      </c>
      <c r="C549" s="274" t="s">
        <v>1409</v>
      </c>
      <c r="D549" s="279">
        <v>39672</v>
      </c>
      <c r="E549" s="274" t="s">
        <v>2801</v>
      </c>
      <c r="F549" s="274" t="s">
        <v>2663</v>
      </c>
      <c r="G549" s="274">
        <v>99713</v>
      </c>
      <c r="H549" s="274">
        <v>98831</v>
      </c>
      <c r="I549" s="274">
        <v>0</v>
      </c>
      <c r="J549" s="274" t="s">
        <v>2074</v>
      </c>
      <c r="K549" s="275">
        <v>0</v>
      </c>
      <c r="L549" s="274">
        <v>11385</v>
      </c>
      <c r="M549" s="274" t="s">
        <v>1737</v>
      </c>
      <c r="N549" s="275">
        <v>0</v>
      </c>
      <c r="P549" s="274" t="s">
        <v>1968</v>
      </c>
      <c r="S549" s="279">
        <v>39673</v>
      </c>
      <c r="AC549" s="274" t="s">
        <v>2802</v>
      </c>
      <c r="AE549" s="279">
        <v>40225</v>
      </c>
      <c r="AF549" s="275">
        <v>510</v>
      </c>
      <c r="AG549" s="275">
        <v>3</v>
      </c>
      <c r="AJ549" s="274" t="s">
        <v>2690</v>
      </c>
      <c r="AK549" s="274" t="s">
        <v>2691</v>
      </c>
      <c r="AL549" s="274">
        <v>0</v>
      </c>
      <c r="AM549" s="275">
        <v>2244</v>
      </c>
      <c r="AO549" s="274" t="s">
        <v>1738</v>
      </c>
      <c r="AP549" s="274" t="s">
        <v>1968</v>
      </c>
      <c r="AQ549" s="275">
        <v>0</v>
      </c>
      <c r="AR549" s="275">
        <v>0</v>
      </c>
      <c r="AS549" s="274" t="s">
        <v>1968</v>
      </c>
      <c r="AW549" s="277">
        <v>0</v>
      </c>
      <c r="BH549" s="274" t="s">
        <v>1969</v>
      </c>
      <c r="BI549" s="274" t="s">
        <v>2803</v>
      </c>
      <c r="BL549" s="277">
        <v>0</v>
      </c>
      <c r="BW549" s="274">
        <v>78164</v>
      </c>
      <c r="BX549" s="274" t="s">
        <v>3405</v>
      </c>
      <c r="BY549" s="274" t="s">
        <v>1968</v>
      </c>
      <c r="BZ549" s="274" t="s">
        <v>2878</v>
      </c>
      <c r="CA549" s="274">
        <v>0</v>
      </c>
      <c r="CB549" s="274" t="s">
        <v>2802</v>
      </c>
      <c r="CC549" s="274" t="s">
        <v>1968</v>
      </c>
      <c r="CE549" s="274" t="s">
        <v>1968</v>
      </c>
      <c r="CG549" s="274" t="s">
        <v>1968</v>
      </c>
      <c r="CI549" s="274" t="s">
        <v>1968</v>
      </c>
      <c r="CN549" s="274">
        <v>0</v>
      </c>
      <c r="CO549" s="274" t="s">
        <v>1968</v>
      </c>
      <c r="CP549" s="274" t="s">
        <v>12</v>
      </c>
      <c r="CS549" s="274" t="s">
        <v>12</v>
      </c>
      <c r="CT549" s="275">
        <v>18</v>
      </c>
      <c r="CU549" s="274" t="s">
        <v>1969</v>
      </c>
      <c r="CV549" s="275">
        <v>0</v>
      </c>
      <c r="CW549" s="274" t="s">
        <v>2714</v>
      </c>
      <c r="CY549" s="274" t="s">
        <v>2801</v>
      </c>
      <c r="CZ549" s="274">
        <v>644885</v>
      </c>
      <c r="DA549" s="274">
        <v>6202495</v>
      </c>
      <c r="DB549" s="274" t="s">
        <v>2666</v>
      </c>
      <c r="DC549" s="275">
        <v>270</v>
      </c>
      <c r="DG549" s="274">
        <v>27616</v>
      </c>
      <c r="DH549" s="274" t="s">
        <v>2880</v>
      </c>
      <c r="DI549" s="274">
        <v>0</v>
      </c>
      <c r="DJ549" s="274" t="s">
        <v>2762</v>
      </c>
      <c r="DK549" s="279">
        <v>40225</v>
      </c>
      <c r="DL549" s="279">
        <v>40448</v>
      </c>
      <c r="DM549" s="274" t="s">
        <v>2979</v>
      </c>
      <c r="DN549" s="274" t="s">
        <v>2860</v>
      </c>
      <c r="DO549" s="274" t="s">
        <v>2689</v>
      </c>
      <c r="DP549" s="274" t="s">
        <v>2733</v>
      </c>
      <c r="DQ549" s="274" t="s">
        <v>2734</v>
      </c>
      <c r="DR549" s="278">
        <v>50</v>
      </c>
    </row>
    <row r="550" spans="1:122" x14ac:dyDescent="0.25">
      <c r="A550" s="283">
        <v>102766</v>
      </c>
      <c r="B550" s="274">
        <v>98050</v>
      </c>
      <c r="C550" s="274" t="s">
        <v>1395</v>
      </c>
      <c r="D550" s="279">
        <v>34529</v>
      </c>
      <c r="E550" s="274" t="s">
        <v>2709</v>
      </c>
      <c r="F550" s="274" t="s">
        <v>2663</v>
      </c>
      <c r="G550" s="274">
        <v>103648</v>
      </c>
      <c r="H550" s="274">
        <v>102766</v>
      </c>
      <c r="I550" s="274">
        <v>0</v>
      </c>
      <c r="J550" s="274" t="s">
        <v>1966</v>
      </c>
      <c r="K550" s="275">
        <v>0</v>
      </c>
      <c r="L550" s="274">
        <v>9279</v>
      </c>
      <c r="M550" s="274" t="s">
        <v>1719</v>
      </c>
      <c r="N550" s="275">
        <v>0</v>
      </c>
      <c r="P550" s="274" t="s">
        <v>1968</v>
      </c>
      <c r="S550" s="279">
        <v>34529</v>
      </c>
      <c r="AC550" s="274" t="s">
        <v>3568</v>
      </c>
      <c r="AE550" s="279">
        <v>40522</v>
      </c>
      <c r="AF550" s="275">
        <v>176</v>
      </c>
      <c r="AG550" s="275">
        <v>0</v>
      </c>
      <c r="AH550" s="274" t="s">
        <v>3946</v>
      </c>
      <c r="AL550" s="274">
        <v>0</v>
      </c>
      <c r="AM550" s="275">
        <v>0</v>
      </c>
      <c r="AO550" s="274" t="s">
        <v>3947</v>
      </c>
      <c r="AP550" s="274" t="s">
        <v>1968</v>
      </c>
      <c r="AQ550" s="275">
        <v>0</v>
      </c>
      <c r="AR550" s="275">
        <v>0</v>
      </c>
      <c r="AS550" s="274" t="s">
        <v>1968</v>
      </c>
      <c r="AW550" s="277">
        <v>0</v>
      </c>
      <c r="AZ550" s="274" t="s">
        <v>2668</v>
      </c>
      <c r="BA550" s="274" t="s">
        <v>2669</v>
      </c>
      <c r="BD550" s="274" t="s">
        <v>2781</v>
      </c>
      <c r="BE550" s="274" t="s">
        <v>3073</v>
      </c>
      <c r="BF550" s="274" t="s">
        <v>2774</v>
      </c>
      <c r="BH550" s="274" t="s">
        <v>1969</v>
      </c>
      <c r="BI550" s="274" t="s">
        <v>2803</v>
      </c>
      <c r="BL550" s="277">
        <v>0</v>
      </c>
      <c r="BW550" s="274">
        <v>82122</v>
      </c>
      <c r="BX550" s="274" t="s">
        <v>3948</v>
      </c>
      <c r="BY550" s="274" t="s">
        <v>1968</v>
      </c>
      <c r="BZ550" s="274" t="s">
        <v>2857</v>
      </c>
      <c r="CA550" s="274">
        <v>4026748</v>
      </c>
      <c r="CC550" s="274" t="s">
        <v>1968</v>
      </c>
      <c r="CE550" s="274" t="s">
        <v>1968</v>
      </c>
      <c r="CG550" s="274" t="s">
        <v>1968</v>
      </c>
      <c r="CI550" s="274" t="s">
        <v>1968</v>
      </c>
      <c r="CN550" s="274">
        <v>0</v>
      </c>
      <c r="CO550" s="274" t="s">
        <v>1968</v>
      </c>
      <c r="CT550" s="275">
        <v>0</v>
      </c>
      <c r="CU550" s="274" t="s">
        <v>1968</v>
      </c>
      <c r="CV550" s="275">
        <v>0</v>
      </c>
      <c r="CW550" s="274" t="s">
        <v>2714</v>
      </c>
      <c r="CY550" s="274" t="s">
        <v>2709</v>
      </c>
      <c r="CZ550" s="274">
        <v>646868</v>
      </c>
      <c r="DA550" s="274">
        <v>6206460</v>
      </c>
      <c r="DB550" s="274" t="s">
        <v>2666</v>
      </c>
      <c r="DC550" s="275">
        <v>80</v>
      </c>
      <c r="DG550" s="274">
        <v>0</v>
      </c>
      <c r="DH550" s="274" t="s">
        <v>3949</v>
      </c>
      <c r="DI550" s="274">
        <v>0</v>
      </c>
      <c r="DJ550" s="274" t="s">
        <v>2677</v>
      </c>
      <c r="DK550" s="279">
        <v>40522</v>
      </c>
      <c r="DL550" s="279">
        <v>40547</v>
      </c>
      <c r="DN550" s="274" t="s">
        <v>2860</v>
      </c>
      <c r="DO550" s="274" t="s">
        <v>2689</v>
      </c>
      <c r="DP550" s="274" t="s">
        <v>2733</v>
      </c>
      <c r="DQ550" s="274" t="s">
        <v>2734</v>
      </c>
      <c r="DR550" s="278">
        <v>2</v>
      </c>
    </row>
    <row r="551" spans="1:122" x14ac:dyDescent="0.25">
      <c r="A551" s="283">
        <v>102661</v>
      </c>
      <c r="B551" s="274">
        <v>98097</v>
      </c>
      <c r="C551" s="274" t="s">
        <v>1395</v>
      </c>
      <c r="D551" s="279">
        <v>39596</v>
      </c>
      <c r="E551" s="274" t="s">
        <v>2801</v>
      </c>
      <c r="F551" s="274" t="s">
        <v>2663</v>
      </c>
      <c r="G551" s="274">
        <v>103543</v>
      </c>
      <c r="H551" s="274">
        <v>102661</v>
      </c>
      <c r="I551" s="274">
        <v>0</v>
      </c>
      <c r="K551" s="275">
        <v>0</v>
      </c>
      <c r="L551" s="274">
        <v>8149</v>
      </c>
      <c r="M551" s="274" t="s">
        <v>1600</v>
      </c>
      <c r="N551" s="275">
        <v>0</v>
      </c>
      <c r="P551" s="274" t="s">
        <v>1968</v>
      </c>
      <c r="S551" s="279">
        <v>39596</v>
      </c>
      <c r="AC551" s="274" t="s">
        <v>2884</v>
      </c>
      <c r="AE551" s="279">
        <v>40521</v>
      </c>
      <c r="AF551" s="275">
        <v>360</v>
      </c>
      <c r="AG551" s="275">
        <v>0</v>
      </c>
      <c r="AH551" s="274" t="s">
        <v>1819</v>
      </c>
      <c r="AJ551" s="274" t="s">
        <v>2885</v>
      </c>
      <c r="AK551" s="274" t="s">
        <v>2886</v>
      </c>
      <c r="AL551" s="274">
        <v>0</v>
      </c>
      <c r="AM551" s="275">
        <v>0</v>
      </c>
      <c r="AO551" s="274" t="s">
        <v>1820</v>
      </c>
      <c r="AP551" s="274" t="s">
        <v>1968</v>
      </c>
      <c r="AQ551" s="275">
        <v>0</v>
      </c>
      <c r="AR551" s="275">
        <v>0</v>
      </c>
      <c r="AS551" s="274" t="s">
        <v>1968</v>
      </c>
      <c r="AW551" s="277">
        <v>0</v>
      </c>
      <c r="BH551" s="274" t="s">
        <v>1969</v>
      </c>
      <c r="BI551" s="274" t="s">
        <v>2803</v>
      </c>
      <c r="BL551" s="277">
        <v>0</v>
      </c>
      <c r="BW551" s="274">
        <v>82017</v>
      </c>
      <c r="BX551" s="274" t="s">
        <v>3950</v>
      </c>
      <c r="BY551" s="274" t="s">
        <v>1968</v>
      </c>
      <c r="BZ551" s="274" t="s">
        <v>2857</v>
      </c>
      <c r="CA551" s="274">
        <v>0</v>
      </c>
      <c r="CB551" s="274" t="s">
        <v>2884</v>
      </c>
      <c r="CC551" s="274" t="s">
        <v>1968</v>
      </c>
      <c r="CE551" s="274" t="s">
        <v>1968</v>
      </c>
      <c r="CG551" s="274" t="s">
        <v>1968</v>
      </c>
      <c r="CI551" s="274" t="s">
        <v>1968</v>
      </c>
      <c r="CN551" s="274">
        <v>0</v>
      </c>
      <c r="CO551" s="274" t="s">
        <v>1968</v>
      </c>
      <c r="CS551" s="274" t="s">
        <v>3951</v>
      </c>
      <c r="CT551" s="275">
        <v>0</v>
      </c>
      <c r="CU551" s="274" t="s">
        <v>1969</v>
      </c>
      <c r="CV551" s="275">
        <v>0</v>
      </c>
      <c r="CW551" s="274" t="s">
        <v>2714</v>
      </c>
      <c r="CY551" s="274" t="s">
        <v>2801</v>
      </c>
      <c r="CZ551" s="274">
        <v>646684</v>
      </c>
      <c r="DA551" s="274">
        <v>6176853</v>
      </c>
      <c r="DB551" s="274" t="s">
        <v>2666</v>
      </c>
      <c r="DC551" s="275">
        <v>103</v>
      </c>
      <c r="DG551" s="274">
        <v>12107</v>
      </c>
      <c r="DH551" s="274" t="s">
        <v>2945</v>
      </c>
      <c r="DI551" s="274">
        <v>0</v>
      </c>
      <c r="DJ551" s="274" t="s">
        <v>2677</v>
      </c>
      <c r="DK551" s="279">
        <v>40521</v>
      </c>
      <c r="DL551" s="279">
        <v>40547</v>
      </c>
      <c r="DM551" s="274" t="s">
        <v>12</v>
      </c>
      <c r="DN551" s="274" t="s">
        <v>2860</v>
      </c>
      <c r="DO551" s="274" t="s">
        <v>2689</v>
      </c>
      <c r="DP551" s="274" t="s">
        <v>2679</v>
      </c>
      <c r="DQ551" s="274" t="s">
        <v>2680</v>
      </c>
      <c r="DR551" s="278">
        <v>2</v>
      </c>
    </row>
    <row r="552" spans="1:122" ht="30" x14ac:dyDescent="0.25">
      <c r="A552" s="283">
        <v>103013</v>
      </c>
      <c r="B552" s="274">
        <v>98119</v>
      </c>
      <c r="C552" s="274" t="s">
        <v>1395</v>
      </c>
      <c r="D552" s="279">
        <v>367</v>
      </c>
      <c r="E552" s="274" t="s">
        <v>2843</v>
      </c>
      <c r="F552" s="274" t="s">
        <v>2663</v>
      </c>
      <c r="G552" s="274">
        <v>103895</v>
      </c>
      <c r="H552" s="274">
        <v>103013</v>
      </c>
      <c r="I552" s="274">
        <v>0</v>
      </c>
      <c r="K552" s="275">
        <v>0</v>
      </c>
      <c r="L552" s="274">
        <v>8375</v>
      </c>
      <c r="M552" s="274" t="s">
        <v>1450</v>
      </c>
      <c r="N552" s="275">
        <v>0</v>
      </c>
      <c r="P552" s="274" t="s">
        <v>1969</v>
      </c>
      <c r="S552" s="279">
        <v>367</v>
      </c>
      <c r="AC552" s="274" t="s">
        <v>2890</v>
      </c>
      <c r="AE552" s="279">
        <v>40548</v>
      </c>
      <c r="AF552" s="275">
        <v>12</v>
      </c>
      <c r="AG552" s="275">
        <v>0</v>
      </c>
      <c r="AL552" s="274">
        <v>0</v>
      </c>
      <c r="AM552" s="275">
        <v>0</v>
      </c>
      <c r="AP552" s="274" t="s">
        <v>1968</v>
      </c>
      <c r="AQ552" s="275">
        <v>0</v>
      </c>
      <c r="AR552" s="275">
        <v>0</v>
      </c>
      <c r="AS552" s="274" t="s">
        <v>1968</v>
      </c>
      <c r="AW552" s="277">
        <v>0</v>
      </c>
      <c r="AZ552" s="274" t="s">
        <v>2668</v>
      </c>
      <c r="BA552" s="274" t="s">
        <v>2669</v>
      </c>
      <c r="BC552" s="274" t="s">
        <v>2891</v>
      </c>
      <c r="BD552" s="274" t="s">
        <v>2700</v>
      </c>
      <c r="BE552" s="274" t="s">
        <v>2754</v>
      </c>
      <c r="BF552" s="274" t="s">
        <v>2702</v>
      </c>
      <c r="BH552" s="274" t="s">
        <v>1968</v>
      </c>
      <c r="BL552" s="277">
        <v>0</v>
      </c>
      <c r="BM552" s="274" t="s">
        <v>2843</v>
      </c>
      <c r="BV552" s="274" t="s">
        <v>3952</v>
      </c>
      <c r="BW552" s="274">
        <v>82371</v>
      </c>
      <c r="BX552" s="274" t="s">
        <v>2890</v>
      </c>
      <c r="BY552" s="274" t="s">
        <v>1968</v>
      </c>
      <c r="BZ552" s="274" t="s">
        <v>2857</v>
      </c>
      <c r="CA552" s="274">
        <v>0</v>
      </c>
      <c r="CC552" s="274" t="s">
        <v>1968</v>
      </c>
      <c r="CE552" s="274" t="s">
        <v>1968</v>
      </c>
      <c r="CG552" s="274" t="s">
        <v>1968</v>
      </c>
      <c r="CI552" s="274" t="s">
        <v>1968</v>
      </c>
      <c r="CN552" s="274">
        <v>0</v>
      </c>
      <c r="CO552" s="274" t="s">
        <v>1968</v>
      </c>
      <c r="CP552" s="274" t="s">
        <v>2756</v>
      </c>
      <c r="CS552" s="274" t="s">
        <v>2893</v>
      </c>
      <c r="CT552" s="275">
        <v>0</v>
      </c>
      <c r="CU552" s="274" t="s">
        <v>1968</v>
      </c>
      <c r="CV552" s="275">
        <v>0</v>
      </c>
      <c r="CW552" s="274" t="s">
        <v>2894</v>
      </c>
      <c r="CY552" s="274" t="s">
        <v>2843</v>
      </c>
      <c r="CZ552" s="274">
        <v>682550</v>
      </c>
      <c r="DA552" s="274">
        <v>6210090</v>
      </c>
      <c r="DB552" s="274" t="s">
        <v>2666</v>
      </c>
      <c r="DC552" s="275">
        <v>6</v>
      </c>
      <c r="DG552" s="274">
        <v>0</v>
      </c>
      <c r="DH552" s="280" t="s">
        <v>3953</v>
      </c>
      <c r="DI552" s="274">
        <v>0</v>
      </c>
      <c r="DJ552" s="274" t="s">
        <v>2677</v>
      </c>
      <c r="DK552" s="279">
        <v>40548</v>
      </c>
      <c r="DL552" s="279">
        <v>41177</v>
      </c>
      <c r="DN552" s="274" t="s">
        <v>2860</v>
      </c>
      <c r="DO552" s="274" t="s">
        <v>2689</v>
      </c>
      <c r="DR552" s="278">
        <v>0</v>
      </c>
    </row>
    <row r="553" spans="1:122" x14ac:dyDescent="0.25">
      <c r="A553" s="283">
        <v>102871</v>
      </c>
      <c r="B553" s="274">
        <v>98310</v>
      </c>
      <c r="D553" s="279">
        <v>34241</v>
      </c>
      <c r="E553" s="274" t="s">
        <v>2709</v>
      </c>
      <c r="F553" s="274" t="s">
        <v>2663</v>
      </c>
      <c r="G553" s="274">
        <v>103753</v>
      </c>
      <c r="H553" s="274">
        <v>102871</v>
      </c>
      <c r="I553" s="274">
        <v>0</v>
      </c>
      <c r="K553" s="275">
        <v>0</v>
      </c>
      <c r="L553" s="274">
        <v>0</v>
      </c>
      <c r="N553" s="275">
        <v>0</v>
      </c>
      <c r="P553" s="274" t="s">
        <v>1968</v>
      </c>
      <c r="S553" s="279">
        <v>34241</v>
      </c>
      <c r="AC553" s="274" t="s">
        <v>3568</v>
      </c>
      <c r="AE553" s="279">
        <v>40525</v>
      </c>
      <c r="AF553" s="275">
        <v>115</v>
      </c>
      <c r="AG553" s="275">
        <v>0</v>
      </c>
      <c r="AH553" s="274" t="s">
        <v>1853</v>
      </c>
      <c r="AL553" s="274">
        <v>0</v>
      </c>
      <c r="AM553" s="275">
        <v>0</v>
      </c>
      <c r="AO553" s="274" t="s">
        <v>1854</v>
      </c>
      <c r="AQ553" s="275">
        <v>0</v>
      </c>
      <c r="AR553" s="275">
        <v>0</v>
      </c>
      <c r="AW553" s="277">
        <v>0</v>
      </c>
      <c r="AZ553" s="274" t="s">
        <v>2668</v>
      </c>
      <c r="BA553" s="274" t="s">
        <v>2669</v>
      </c>
      <c r="BD553" s="274" t="s">
        <v>2700</v>
      </c>
      <c r="BE553" s="274" t="s">
        <v>2781</v>
      </c>
      <c r="BF553" s="274" t="s">
        <v>2702</v>
      </c>
      <c r="BL553" s="277">
        <v>0</v>
      </c>
      <c r="BW553" s="274">
        <v>82227</v>
      </c>
      <c r="BX553" s="274" t="s">
        <v>3954</v>
      </c>
      <c r="BZ553" s="274" t="s">
        <v>2857</v>
      </c>
      <c r="CA553" s="274">
        <v>15969282</v>
      </c>
      <c r="CN553" s="274">
        <v>0</v>
      </c>
      <c r="CT553" s="275">
        <v>0</v>
      </c>
      <c r="CV553" s="275">
        <v>0</v>
      </c>
      <c r="CW553" s="274" t="s">
        <v>2714</v>
      </c>
      <c r="CY553" s="274" t="s">
        <v>2709</v>
      </c>
      <c r="CZ553" s="274">
        <v>678060</v>
      </c>
      <c r="DA553" s="274">
        <v>6211544</v>
      </c>
      <c r="DC553" s="275">
        <v>32</v>
      </c>
      <c r="DG553" s="274">
        <v>0</v>
      </c>
      <c r="DH553" s="274" t="s">
        <v>3955</v>
      </c>
      <c r="DI553" s="274">
        <v>0</v>
      </c>
      <c r="DK553" s="279">
        <v>40525</v>
      </c>
      <c r="DL553" s="279">
        <v>40548</v>
      </c>
      <c r="DN553" s="274" t="s">
        <v>2860</v>
      </c>
      <c r="DO553" s="274" t="s">
        <v>2689</v>
      </c>
      <c r="DP553" s="274" t="s">
        <v>2733</v>
      </c>
      <c r="DQ553" s="274" t="s">
        <v>2734</v>
      </c>
      <c r="DR553" s="278">
        <v>4</v>
      </c>
    </row>
    <row r="554" spans="1:122" x14ac:dyDescent="0.25">
      <c r="A554" s="283">
        <v>102883</v>
      </c>
      <c r="B554" s="274">
        <v>98322</v>
      </c>
      <c r="D554" s="279">
        <v>35744</v>
      </c>
      <c r="E554" s="274" t="s">
        <v>2923</v>
      </c>
      <c r="F554" s="274" t="s">
        <v>2663</v>
      </c>
      <c r="G554" s="274">
        <v>103765</v>
      </c>
      <c r="H554" s="274">
        <v>102883</v>
      </c>
      <c r="I554" s="274">
        <v>0</v>
      </c>
      <c r="K554" s="275">
        <v>0</v>
      </c>
      <c r="L554" s="274">
        <v>0</v>
      </c>
      <c r="N554" s="275">
        <v>0</v>
      </c>
      <c r="P554" s="274" t="s">
        <v>1968</v>
      </c>
      <c r="S554" s="279">
        <v>35744</v>
      </c>
      <c r="AC554" s="274" t="s">
        <v>2816</v>
      </c>
      <c r="AE554" s="279">
        <v>40525</v>
      </c>
      <c r="AF554" s="275">
        <v>136</v>
      </c>
      <c r="AG554" s="275">
        <v>0</v>
      </c>
      <c r="AH554" s="274" t="s">
        <v>1855</v>
      </c>
      <c r="AL554" s="274">
        <v>0</v>
      </c>
      <c r="AM554" s="275">
        <v>0</v>
      </c>
      <c r="AO554" s="274" t="s">
        <v>1856</v>
      </c>
      <c r="AQ554" s="275">
        <v>0</v>
      </c>
      <c r="AR554" s="275">
        <v>0</v>
      </c>
      <c r="AW554" s="277">
        <v>0</v>
      </c>
      <c r="AZ554" s="274" t="s">
        <v>2668</v>
      </c>
      <c r="BA554" s="274" t="s">
        <v>2669</v>
      </c>
      <c r="BE554" s="274" t="s">
        <v>2737</v>
      </c>
      <c r="BL554" s="277">
        <v>0</v>
      </c>
      <c r="BW554" s="274">
        <v>82239</v>
      </c>
      <c r="BX554" s="274" t="s">
        <v>3089</v>
      </c>
      <c r="BZ554" s="274" t="s">
        <v>2857</v>
      </c>
      <c r="CA554" s="274">
        <v>16361431</v>
      </c>
      <c r="CN554" s="274">
        <v>0</v>
      </c>
      <c r="CT554" s="275">
        <v>0</v>
      </c>
      <c r="CV554" s="275">
        <v>0</v>
      </c>
      <c r="CW554" s="274" t="s">
        <v>2714</v>
      </c>
      <c r="CY554" s="274" t="s">
        <v>2923</v>
      </c>
      <c r="CZ554" s="274">
        <v>635060</v>
      </c>
      <c r="DA554" s="274">
        <v>6195025</v>
      </c>
      <c r="DC554" s="275">
        <v>69</v>
      </c>
      <c r="DG554" s="274">
        <v>0</v>
      </c>
      <c r="DH554" s="274" t="s">
        <v>3956</v>
      </c>
      <c r="DI554" s="274">
        <v>0</v>
      </c>
      <c r="DK554" s="279">
        <v>40525</v>
      </c>
      <c r="DL554" s="279">
        <v>40548</v>
      </c>
      <c r="DN554" s="274" t="s">
        <v>2860</v>
      </c>
      <c r="DO554" s="274" t="s">
        <v>2689</v>
      </c>
      <c r="DR554" s="278">
        <v>0</v>
      </c>
    </row>
    <row r="555" spans="1:122" x14ac:dyDescent="0.25">
      <c r="A555" s="283">
        <v>103017</v>
      </c>
      <c r="B555" s="274">
        <v>98764</v>
      </c>
      <c r="C555" s="274" t="s">
        <v>1395</v>
      </c>
      <c r="D555" s="279">
        <v>24838</v>
      </c>
      <c r="E555" s="274" t="s">
        <v>2843</v>
      </c>
      <c r="F555" s="274" t="s">
        <v>2663</v>
      </c>
      <c r="G555" s="274">
        <v>103899</v>
      </c>
      <c r="H555" s="274">
        <v>103017</v>
      </c>
      <c r="I555" s="274">
        <v>0</v>
      </c>
      <c r="K555" s="275">
        <v>0</v>
      </c>
      <c r="L555" s="274">
        <v>8134</v>
      </c>
      <c r="M555" s="274" t="s">
        <v>1546</v>
      </c>
      <c r="N555" s="275">
        <v>0</v>
      </c>
      <c r="P555" s="274" t="s">
        <v>1968</v>
      </c>
      <c r="S555" s="279">
        <v>24838</v>
      </c>
      <c r="AC555" s="274" t="s">
        <v>2913</v>
      </c>
      <c r="AE555" s="279">
        <v>40548</v>
      </c>
      <c r="AF555" s="275">
        <v>0</v>
      </c>
      <c r="AG555" s="275">
        <v>0</v>
      </c>
      <c r="AJ555" s="274" t="s">
        <v>2717</v>
      </c>
      <c r="AK555" s="274" t="s">
        <v>2718</v>
      </c>
      <c r="AL555" s="274">
        <v>0</v>
      </c>
      <c r="AM555" s="275">
        <v>0</v>
      </c>
      <c r="AP555" s="274" t="s">
        <v>1968</v>
      </c>
      <c r="AQ555" s="275">
        <v>0</v>
      </c>
      <c r="AR555" s="275">
        <v>0</v>
      </c>
      <c r="AS555" s="274" t="s">
        <v>1968</v>
      </c>
      <c r="AW555" s="277">
        <v>0</v>
      </c>
      <c r="AZ555" s="274" t="s">
        <v>2668</v>
      </c>
      <c r="BA555" s="274" t="s">
        <v>2669</v>
      </c>
      <c r="BC555" s="274" t="s">
        <v>2666</v>
      </c>
      <c r="BD555" s="274" t="s">
        <v>2728</v>
      </c>
      <c r="BE555" s="274" t="s">
        <v>2728</v>
      </c>
      <c r="BF555" s="274" t="s">
        <v>2672</v>
      </c>
      <c r="BH555" s="274" t="s">
        <v>1968</v>
      </c>
      <c r="BL555" s="277">
        <v>0</v>
      </c>
      <c r="BM555" s="274" t="s">
        <v>2914</v>
      </c>
      <c r="BW555" s="274">
        <v>82375</v>
      </c>
      <c r="BX555" s="274" t="s">
        <v>2915</v>
      </c>
      <c r="BY555" s="274" t="s">
        <v>1968</v>
      </c>
      <c r="BZ555" s="274" t="s">
        <v>2857</v>
      </c>
      <c r="CA555" s="274">
        <v>0</v>
      </c>
      <c r="CC555" s="274" t="s">
        <v>1968</v>
      </c>
      <c r="CE555" s="274" t="s">
        <v>1968</v>
      </c>
      <c r="CG555" s="274" t="s">
        <v>1968</v>
      </c>
      <c r="CI555" s="274" t="s">
        <v>1968</v>
      </c>
      <c r="CN555" s="274">
        <v>0</v>
      </c>
      <c r="CO555" s="274" t="s">
        <v>1968</v>
      </c>
      <c r="CP555" s="274" t="s">
        <v>2713</v>
      </c>
      <c r="CT555" s="275">
        <v>0</v>
      </c>
      <c r="CU555" s="274" t="s">
        <v>1968</v>
      </c>
      <c r="CV555" s="275">
        <v>0</v>
      </c>
      <c r="CY555" s="274" t="s">
        <v>2843</v>
      </c>
      <c r="CZ555" s="274">
        <v>628729</v>
      </c>
      <c r="DA555" s="274">
        <v>6182091</v>
      </c>
      <c r="DB555" s="274" t="s">
        <v>2666</v>
      </c>
      <c r="DC555" s="275">
        <v>0</v>
      </c>
      <c r="DG555" s="274">
        <v>0</v>
      </c>
      <c r="DH555" s="274" t="s">
        <v>3957</v>
      </c>
      <c r="DI555" s="274">
        <v>0</v>
      </c>
      <c r="DJ555" s="274" t="s">
        <v>2677</v>
      </c>
      <c r="DK555" s="279">
        <v>40548</v>
      </c>
      <c r="DL555" s="279">
        <v>41277</v>
      </c>
      <c r="DN555" s="274" t="s">
        <v>2860</v>
      </c>
      <c r="DO555" s="274" t="s">
        <v>2689</v>
      </c>
      <c r="DR555" s="278">
        <v>0</v>
      </c>
    </row>
    <row r="556" spans="1:122" x14ac:dyDescent="0.25">
      <c r="A556" s="283">
        <v>102556</v>
      </c>
      <c r="B556" s="274">
        <v>99003</v>
      </c>
      <c r="E556" s="274" t="s">
        <v>2923</v>
      </c>
      <c r="F556" s="274" t="s">
        <v>2663</v>
      </c>
      <c r="G556" s="274">
        <v>103438</v>
      </c>
      <c r="H556" s="274">
        <v>102556</v>
      </c>
      <c r="I556" s="274">
        <v>0</v>
      </c>
      <c r="K556" s="275">
        <v>0</v>
      </c>
      <c r="L556" s="274">
        <v>8323</v>
      </c>
      <c r="M556" s="274" t="s">
        <v>1428</v>
      </c>
      <c r="N556" s="275">
        <v>96</v>
      </c>
      <c r="P556" s="274" t="s">
        <v>1968</v>
      </c>
      <c r="AC556" s="274" t="s">
        <v>2924</v>
      </c>
      <c r="AE556" s="279">
        <v>40519</v>
      </c>
      <c r="AF556" s="275">
        <v>0</v>
      </c>
      <c r="AG556" s="275">
        <v>0</v>
      </c>
      <c r="AL556" s="274">
        <v>0</v>
      </c>
      <c r="AM556" s="275">
        <v>0</v>
      </c>
      <c r="AO556" s="274" t="s">
        <v>1792</v>
      </c>
      <c r="AP556" s="274" t="s">
        <v>1968</v>
      </c>
      <c r="AQ556" s="275">
        <v>0</v>
      </c>
      <c r="AR556" s="275">
        <v>0</v>
      </c>
      <c r="AS556" s="274" t="s">
        <v>1968</v>
      </c>
      <c r="AW556" s="277">
        <v>0</v>
      </c>
      <c r="AY556" s="274" t="s">
        <v>3958</v>
      </c>
      <c r="AZ556" s="274" t="s">
        <v>2668</v>
      </c>
      <c r="BA556" s="274" t="s">
        <v>2669</v>
      </c>
      <c r="BH556" s="274" t="s">
        <v>1968</v>
      </c>
      <c r="BL556" s="277">
        <v>0</v>
      </c>
      <c r="BW556" s="274">
        <v>81912</v>
      </c>
      <c r="BX556" s="274" t="s">
        <v>3959</v>
      </c>
      <c r="BY556" s="274" t="s">
        <v>1968</v>
      </c>
      <c r="BZ556" s="274" t="s">
        <v>2857</v>
      </c>
      <c r="CA556" s="274">
        <v>0</v>
      </c>
      <c r="CC556" s="274" t="s">
        <v>1968</v>
      </c>
      <c r="CE556" s="274" t="s">
        <v>1968</v>
      </c>
      <c r="CG556" s="274" t="s">
        <v>1968</v>
      </c>
      <c r="CI556" s="274" t="s">
        <v>1968</v>
      </c>
      <c r="CN556" s="274">
        <v>0</v>
      </c>
      <c r="CO556" s="274" t="s">
        <v>1968</v>
      </c>
      <c r="CP556" s="274" t="s">
        <v>3960</v>
      </c>
      <c r="CT556" s="275">
        <v>0</v>
      </c>
      <c r="CU556" s="274" t="s">
        <v>1968</v>
      </c>
      <c r="CV556" s="275">
        <v>0</v>
      </c>
      <c r="CY556" s="274" t="s">
        <v>2923</v>
      </c>
      <c r="CZ556" s="274">
        <v>652136</v>
      </c>
      <c r="DA556" s="274">
        <v>6204181</v>
      </c>
      <c r="DB556" s="274" t="s">
        <v>2666</v>
      </c>
      <c r="DC556" s="275">
        <v>0</v>
      </c>
      <c r="DG556" s="274">
        <v>0</v>
      </c>
      <c r="DH556" s="274" t="s">
        <v>3960</v>
      </c>
      <c r="DI556" s="274">
        <v>0</v>
      </c>
      <c r="DK556" s="279">
        <v>40519</v>
      </c>
      <c r="DL556" s="279">
        <v>40526</v>
      </c>
      <c r="DN556" s="274" t="s">
        <v>2860</v>
      </c>
      <c r="DO556" s="274" t="s">
        <v>2689</v>
      </c>
      <c r="DR556" s="278">
        <v>0</v>
      </c>
    </row>
    <row r="557" spans="1:122" ht="45" x14ac:dyDescent="0.25">
      <c r="A557" s="283">
        <v>102535</v>
      </c>
      <c r="B557" s="274">
        <v>99335</v>
      </c>
      <c r="D557" s="279">
        <v>34060</v>
      </c>
      <c r="E557" s="274" t="s">
        <v>2923</v>
      </c>
      <c r="F557" s="274" t="s">
        <v>2663</v>
      </c>
      <c r="G557" s="274">
        <v>103417</v>
      </c>
      <c r="H557" s="274">
        <v>102535</v>
      </c>
      <c r="I557" s="274">
        <v>0</v>
      </c>
      <c r="K557" s="275">
        <v>0</v>
      </c>
      <c r="L557" s="274">
        <v>11387</v>
      </c>
      <c r="M557" s="274" t="s">
        <v>1783</v>
      </c>
      <c r="N557" s="275">
        <v>315</v>
      </c>
      <c r="P557" s="274" t="s">
        <v>1968</v>
      </c>
      <c r="S557" s="279">
        <v>34060</v>
      </c>
      <c r="AC557" s="274" t="s">
        <v>2924</v>
      </c>
      <c r="AE557" s="279">
        <v>40519</v>
      </c>
      <c r="AF557" s="275">
        <v>0</v>
      </c>
      <c r="AG557" s="275">
        <v>0</v>
      </c>
      <c r="AL557" s="274">
        <v>0</v>
      </c>
      <c r="AM557" s="275">
        <v>0</v>
      </c>
      <c r="AO557" s="274" t="s">
        <v>1784</v>
      </c>
      <c r="AP557" s="274" t="s">
        <v>1968</v>
      </c>
      <c r="AQ557" s="275">
        <v>0</v>
      </c>
      <c r="AR557" s="275">
        <v>0</v>
      </c>
      <c r="AS557" s="274" t="s">
        <v>1968</v>
      </c>
      <c r="AW557" s="277">
        <v>0</v>
      </c>
      <c r="AZ557" s="274" t="s">
        <v>2668</v>
      </c>
      <c r="BA557" s="274" t="s">
        <v>2669</v>
      </c>
      <c r="BD557" s="274" t="s">
        <v>2692</v>
      </c>
      <c r="BE557" s="274" t="s">
        <v>2684</v>
      </c>
      <c r="BF557" s="274" t="s">
        <v>2774</v>
      </c>
      <c r="BH557" s="274" t="s">
        <v>1968</v>
      </c>
      <c r="BL557" s="277">
        <v>0</v>
      </c>
      <c r="BW557" s="274">
        <v>81891</v>
      </c>
      <c r="BX557" s="274" t="s">
        <v>2927</v>
      </c>
      <c r="BY557" s="274" t="s">
        <v>1968</v>
      </c>
      <c r="BZ557" s="274" t="s">
        <v>2857</v>
      </c>
      <c r="CA557" s="274">
        <v>0</v>
      </c>
      <c r="CC557" s="274" t="s">
        <v>1968</v>
      </c>
      <c r="CE557" s="274" t="s">
        <v>1968</v>
      </c>
      <c r="CG557" s="274" t="s">
        <v>1968</v>
      </c>
      <c r="CI557" s="274" t="s">
        <v>1968</v>
      </c>
      <c r="CN557" s="274">
        <v>0</v>
      </c>
      <c r="CO557" s="274" t="s">
        <v>1968</v>
      </c>
      <c r="CP557" s="274" t="s">
        <v>3960</v>
      </c>
      <c r="CT557" s="275">
        <v>0</v>
      </c>
      <c r="CU557" s="274" t="s">
        <v>1968</v>
      </c>
      <c r="CV557" s="275">
        <v>0</v>
      </c>
      <c r="CW557" s="274" t="s">
        <v>2714</v>
      </c>
      <c r="CY557" s="274" t="s">
        <v>2923</v>
      </c>
      <c r="CZ557" s="274">
        <v>645530</v>
      </c>
      <c r="DA557" s="274">
        <v>6202220</v>
      </c>
      <c r="DB557" s="274" t="s">
        <v>2666</v>
      </c>
      <c r="DC557" s="275">
        <v>0</v>
      </c>
      <c r="DG557" s="274">
        <v>0</v>
      </c>
      <c r="DH557" s="280" t="s">
        <v>3961</v>
      </c>
      <c r="DI557" s="274">
        <v>0</v>
      </c>
      <c r="DK557" s="279">
        <v>40519</v>
      </c>
      <c r="DL557" s="279">
        <v>40526</v>
      </c>
      <c r="DN557" s="274" t="s">
        <v>2860</v>
      </c>
      <c r="DO557" s="274" t="s">
        <v>2689</v>
      </c>
      <c r="DR557" s="278">
        <v>0</v>
      </c>
    </row>
    <row r="558" spans="1:122" x14ac:dyDescent="0.25">
      <c r="A558" s="283">
        <v>102590</v>
      </c>
      <c r="B558" s="274">
        <v>99449</v>
      </c>
      <c r="C558" s="274" t="s">
        <v>1395</v>
      </c>
      <c r="D558" s="279">
        <v>39102</v>
      </c>
      <c r="E558" s="274" t="s">
        <v>2801</v>
      </c>
      <c r="F558" s="274" t="s">
        <v>2663</v>
      </c>
      <c r="G558" s="274">
        <v>103472</v>
      </c>
      <c r="H558" s="274">
        <v>102590</v>
      </c>
      <c r="I558" s="274">
        <v>0</v>
      </c>
      <c r="K558" s="275">
        <v>0</v>
      </c>
      <c r="L558" s="274">
        <v>8133</v>
      </c>
      <c r="M558" s="274" t="s">
        <v>1803</v>
      </c>
      <c r="N558" s="275">
        <v>0</v>
      </c>
      <c r="P558" s="274" t="s">
        <v>1968</v>
      </c>
      <c r="S558" s="279">
        <v>39102</v>
      </c>
      <c r="AC558" s="274" t="s">
        <v>3962</v>
      </c>
      <c r="AE558" s="279">
        <v>40520</v>
      </c>
      <c r="AF558" s="275">
        <v>140</v>
      </c>
      <c r="AG558" s="275">
        <v>0</v>
      </c>
      <c r="AJ558" s="274" t="s">
        <v>2885</v>
      </c>
      <c r="AK558" s="274" t="s">
        <v>2886</v>
      </c>
      <c r="AL558" s="274">
        <v>0</v>
      </c>
      <c r="AM558" s="275">
        <v>0</v>
      </c>
      <c r="AO558" s="274" t="s">
        <v>1804</v>
      </c>
      <c r="AP558" s="274" t="s">
        <v>1968</v>
      </c>
      <c r="AQ558" s="275">
        <v>0</v>
      </c>
      <c r="AR558" s="275">
        <v>0</v>
      </c>
      <c r="AS558" s="274" t="s">
        <v>1968</v>
      </c>
      <c r="AW558" s="277">
        <v>0</v>
      </c>
      <c r="AZ558" s="274" t="s">
        <v>2668</v>
      </c>
      <c r="BA558" s="274" t="s">
        <v>2669</v>
      </c>
      <c r="BD558" s="274" t="s">
        <v>2728</v>
      </c>
      <c r="BE558" s="274" t="s">
        <v>2692</v>
      </c>
      <c r="BF558" s="274" t="s">
        <v>2672</v>
      </c>
      <c r="BH558" s="274" t="s">
        <v>1969</v>
      </c>
      <c r="BI558" s="274" t="s">
        <v>2803</v>
      </c>
      <c r="BL558" s="277">
        <v>0</v>
      </c>
      <c r="BW558" s="274">
        <v>81946</v>
      </c>
      <c r="BX558" s="274" t="s">
        <v>2968</v>
      </c>
      <c r="BY558" s="274" t="s">
        <v>1968</v>
      </c>
      <c r="BZ558" s="274" t="s">
        <v>2857</v>
      </c>
      <c r="CA558" s="274">
        <v>13145380</v>
      </c>
      <c r="CC558" s="274" t="s">
        <v>1968</v>
      </c>
      <c r="CE558" s="274" t="s">
        <v>1968</v>
      </c>
      <c r="CG558" s="274" t="s">
        <v>1968</v>
      </c>
      <c r="CI558" s="274" t="s">
        <v>1968</v>
      </c>
      <c r="CN558" s="274">
        <v>0</v>
      </c>
      <c r="CO558" s="274" t="s">
        <v>1968</v>
      </c>
      <c r="CT558" s="275">
        <v>0</v>
      </c>
      <c r="CU558" s="274" t="s">
        <v>1969</v>
      </c>
      <c r="CV558" s="275">
        <v>0</v>
      </c>
      <c r="CW558" s="274" t="s">
        <v>2714</v>
      </c>
      <c r="CY558" s="274" t="s">
        <v>2801</v>
      </c>
      <c r="CZ558" s="274">
        <v>630298</v>
      </c>
      <c r="DA558" s="274">
        <v>6181104</v>
      </c>
      <c r="DB558" s="274" t="s">
        <v>2666</v>
      </c>
      <c r="DC558" s="275">
        <v>100</v>
      </c>
      <c r="DG558" s="274">
        <v>0</v>
      </c>
      <c r="DH558" s="274" t="s">
        <v>3963</v>
      </c>
      <c r="DI558" s="274">
        <v>0</v>
      </c>
      <c r="DJ558" s="274" t="s">
        <v>2677</v>
      </c>
      <c r="DK558" s="279">
        <v>40520</v>
      </c>
      <c r="DL558" s="279">
        <v>41359</v>
      </c>
      <c r="DN558" s="274" t="s">
        <v>2860</v>
      </c>
      <c r="DO558" s="274" t="s">
        <v>2689</v>
      </c>
      <c r="DP558" s="274" t="s">
        <v>2679</v>
      </c>
      <c r="DQ558" s="274" t="s">
        <v>2680</v>
      </c>
      <c r="DR558" s="278">
        <v>0.5</v>
      </c>
    </row>
    <row r="559" spans="1:122" x14ac:dyDescent="0.25">
      <c r="A559" s="283">
        <v>102597</v>
      </c>
      <c r="B559" s="274">
        <v>99455</v>
      </c>
      <c r="C559" s="274" t="s">
        <v>1395</v>
      </c>
      <c r="D559" s="279">
        <v>39671</v>
      </c>
      <c r="E559" s="274" t="s">
        <v>2843</v>
      </c>
      <c r="F559" s="274" t="s">
        <v>2663</v>
      </c>
      <c r="G559" s="274">
        <v>103479</v>
      </c>
      <c r="H559" s="274">
        <v>102597</v>
      </c>
      <c r="I559" s="274">
        <v>0</v>
      </c>
      <c r="J559" s="274" t="s">
        <v>1966</v>
      </c>
      <c r="K559" s="275">
        <v>0</v>
      </c>
      <c r="L559" s="274">
        <v>11598</v>
      </c>
      <c r="M559" s="274" t="s">
        <v>1810</v>
      </c>
      <c r="N559" s="275">
        <v>36</v>
      </c>
      <c r="P559" s="274" t="s">
        <v>1968</v>
      </c>
      <c r="S559" s="279">
        <v>39671</v>
      </c>
      <c r="AC559" s="274" t="s">
        <v>3964</v>
      </c>
      <c r="AE559" s="279">
        <v>40520</v>
      </c>
      <c r="AF559" s="275">
        <v>157</v>
      </c>
      <c r="AG559" s="275">
        <v>0</v>
      </c>
      <c r="AH559" s="274" t="s">
        <v>1811</v>
      </c>
      <c r="AJ559" s="274" t="s">
        <v>2885</v>
      </c>
      <c r="AK559" s="274" t="s">
        <v>2886</v>
      </c>
      <c r="AL559" s="274">
        <v>0</v>
      </c>
      <c r="AM559" s="275">
        <v>2796</v>
      </c>
      <c r="AO559" s="274" t="s">
        <v>1809</v>
      </c>
      <c r="AP559" s="274" t="s">
        <v>1968</v>
      </c>
      <c r="AQ559" s="275">
        <v>0</v>
      </c>
      <c r="AR559" s="275">
        <v>0</v>
      </c>
      <c r="AS559" s="274" t="s">
        <v>1968</v>
      </c>
      <c r="AW559" s="277">
        <v>0</v>
      </c>
      <c r="BE559" s="274" t="s">
        <v>2829</v>
      </c>
      <c r="BF559" s="274" t="s">
        <v>2752</v>
      </c>
      <c r="BH559" s="274" t="s">
        <v>1969</v>
      </c>
      <c r="BI559" s="274" t="s">
        <v>2803</v>
      </c>
      <c r="BL559" s="277">
        <v>0</v>
      </c>
      <c r="BW559" s="274">
        <v>81953</v>
      </c>
      <c r="BX559" s="274" t="s">
        <v>3965</v>
      </c>
      <c r="BY559" s="274" t="s">
        <v>1968</v>
      </c>
      <c r="BZ559" s="274" t="s">
        <v>2857</v>
      </c>
      <c r="CA559" s="274">
        <v>7640587</v>
      </c>
      <c r="CB559" s="274" t="s">
        <v>2884</v>
      </c>
      <c r="CC559" s="274" t="s">
        <v>1968</v>
      </c>
      <c r="CE559" s="274" t="s">
        <v>1968</v>
      </c>
      <c r="CG559" s="274" t="s">
        <v>1968</v>
      </c>
      <c r="CI559" s="274" t="s">
        <v>1969</v>
      </c>
      <c r="CN559" s="274">
        <v>0</v>
      </c>
      <c r="CO559" s="274" t="s">
        <v>1968</v>
      </c>
      <c r="CP559" s="274" t="s">
        <v>2840</v>
      </c>
      <c r="CS559" s="274" t="s">
        <v>3966</v>
      </c>
      <c r="CT559" s="275">
        <v>0</v>
      </c>
      <c r="CU559" s="274" t="s">
        <v>1968</v>
      </c>
      <c r="CV559" s="275">
        <v>0</v>
      </c>
      <c r="CW559" s="274" t="s">
        <v>2714</v>
      </c>
      <c r="CY559" s="274" t="s">
        <v>2843</v>
      </c>
      <c r="CZ559" s="274">
        <v>682706</v>
      </c>
      <c r="DA559" s="274">
        <v>6156926</v>
      </c>
      <c r="DB559" s="274" t="s">
        <v>2666</v>
      </c>
      <c r="DC559" s="275">
        <v>90</v>
      </c>
      <c r="DG559" s="274">
        <v>12112</v>
      </c>
      <c r="DH559" s="274" t="s">
        <v>3967</v>
      </c>
      <c r="DI559" s="274">
        <v>0</v>
      </c>
      <c r="DJ559" s="274" t="s">
        <v>2677</v>
      </c>
      <c r="DK559" s="279">
        <v>40520</v>
      </c>
      <c r="DL559" s="279">
        <v>40547</v>
      </c>
      <c r="DM559" s="274" t="s">
        <v>12</v>
      </c>
      <c r="DN559" s="274" t="s">
        <v>2860</v>
      </c>
      <c r="DO559" s="274" t="s">
        <v>2689</v>
      </c>
      <c r="DP559" s="274" t="s">
        <v>2679</v>
      </c>
      <c r="DQ559" s="274" t="s">
        <v>2680</v>
      </c>
      <c r="DR559" s="278">
        <v>4</v>
      </c>
    </row>
    <row r="560" spans="1:122" x14ac:dyDescent="0.25">
      <c r="A560" s="283">
        <v>102749</v>
      </c>
      <c r="B560" s="274">
        <v>99641</v>
      </c>
      <c r="C560" s="274" t="s">
        <v>1395</v>
      </c>
      <c r="D560" s="279">
        <v>35321</v>
      </c>
      <c r="E560" s="274" t="s">
        <v>2709</v>
      </c>
      <c r="F560" s="274" t="s">
        <v>2663</v>
      </c>
      <c r="G560" s="274">
        <v>103631</v>
      </c>
      <c r="H560" s="274">
        <v>102749</v>
      </c>
      <c r="I560" s="274">
        <v>0</v>
      </c>
      <c r="K560" s="275">
        <v>0</v>
      </c>
      <c r="L560" s="274">
        <v>11633</v>
      </c>
      <c r="M560" s="274" t="s">
        <v>1830</v>
      </c>
      <c r="N560" s="275">
        <v>0</v>
      </c>
      <c r="P560" s="274" t="s">
        <v>1968</v>
      </c>
      <c r="S560" s="279">
        <v>35321</v>
      </c>
      <c r="AC560" s="274" t="s">
        <v>2957</v>
      </c>
      <c r="AE560" s="279">
        <v>40522</v>
      </c>
      <c r="AF560" s="275">
        <v>400</v>
      </c>
      <c r="AG560" s="275">
        <v>0</v>
      </c>
      <c r="AL560" s="274">
        <v>0</v>
      </c>
      <c r="AM560" s="275">
        <v>0</v>
      </c>
      <c r="AO560" s="274" t="s">
        <v>1831</v>
      </c>
      <c r="AP560" s="274" t="s">
        <v>1968</v>
      </c>
      <c r="AQ560" s="275">
        <v>0</v>
      </c>
      <c r="AR560" s="275">
        <v>0</v>
      </c>
      <c r="AS560" s="274" t="s">
        <v>1968</v>
      </c>
      <c r="AW560" s="277">
        <v>0</v>
      </c>
      <c r="AZ560" s="274" t="s">
        <v>2668</v>
      </c>
      <c r="BA560" s="274" t="s">
        <v>2669</v>
      </c>
      <c r="BD560" s="274" t="s">
        <v>2700</v>
      </c>
      <c r="BE560" s="274" t="s">
        <v>2728</v>
      </c>
      <c r="BF560" s="274" t="s">
        <v>2720</v>
      </c>
      <c r="BH560" s="274" t="s">
        <v>1969</v>
      </c>
      <c r="BI560" s="274" t="s">
        <v>2803</v>
      </c>
      <c r="BL560" s="277">
        <v>0</v>
      </c>
      <c r="BW560" s="274">
        <v>82105</v>
      </c>
      <c r="BX560" s="274" t="s">
        <v>3968</v>
      </c>
      <c r="BY560" s="274" t="s">
        <v>1968</v>
      </c>
      <c r="BZ560" s="274" t="s">
        <v>2857</v>
      </c>
      <c r="CA560" s="274">
        <v>14252929</v>
      </c>
      <c r="CC560" s="274" t="s">
        <v>1968</v>
      </c>
      <c r="CE560" s="274" t="s">
        <v>1968</v>
      </c>
      <c r="CG560" s="274" t="s">
        <v>1968</v>
      </c>
      <c r="CI560" s="274" t="s">
        <v>1968</v>
      </c>
      <c r="CN560" s="274">
        <v>0</v>
      </c>
      <c r="CO560" s="274" t="s">
        <v>1968</v>
      </c>
      <c r="CP560" s="274" t="s">
        <v>3028</v>
      </c>
      <c r="CT560" s="275">
        <v>0</v>
      </c>
      <c r="CU560" s="274" t="s">
        <v>1969</v>
      </c>
      <c r="CV560" s="275">
        <v>0</v>
      </c>
      <c r="CW560" s="274" t="s">
        <v>2714</v>
      </c>
      <c r="CY560" s="274" t="s">
        <v>2709</v>
      </c>
      <c r="CZ560" s="274">
        <v>677994</v>
      </c>
      <c r="DA560" s="274">
        <v>6175419</v>
      </c>
      <c r="DB560" s="274" t="s">
        <v>2666</v>
      </c>
      <c r="DC560" s="275">
        <v>0</v>
      </c>
      <c r="DG560" s="274">
        <v>0</v>
      </c>
      <c r="DH560" s="274" t="s">
        <v>3969</v>
      </c>
      <c r="DI560" s="274">
        <v>0</v>
      </c>
      <c r="DJ560" s="274" t="s">
        <v>2677</v>
      </c>
      <c r="DK560" s="279">
        <v>40522</v>
      </c>
      <c r="DL560" s="279">
        <v>40547</v>
      </c>
      <c r="DN560" s="274" t="s">
        <v>2860</v>
      </c>
      <c r="DO560" s="274" t="s">
        <v>2689</v>
      </c>
      <c r="DR560" s="278">
        <v>0</v>
      </c>
    </row>
    <row r="561" spans="1:122" x14ac:dyDescent="0.25">
      <c r="A561" s="283">
        <v>107653</v>
      </c>
      <c r="B561" s="274">
        <v>99812</v>
      </c>
      <c r="E561" s="274" t="s">
        <v>2801</v>
      </c>
      <c r="F561" s="274" t="s">
        <v>2663</v>
      </c>
      <c r="G561" s="274">
        <v>108536</v>
      </c>
      <c r="H561" s="274">
        <v>107653</v>
      </c>
      <c r="I561" s="274">
        <v>0</v>
      </c>
      <c r="K561" s="275">
        <v>0</v>
      </c>
      <c r="L561" s="274">
        <v>8378</v>
      </c>
      <c r="M561" s="274" t="s">
        <v>1552</v>
      </c>
      <c r="N561" s="275">
        <v>0</v>
      </c>
      <c r="P561" s="274" t="s">
        <v>1969</v>
      </c>
      <c r="Q561" s="274" t="s">
        <v>3970</v>
      </c>
      <c r="AE561" s="279">
        <v>41344</v>
      </c>
      <c r="AF561" s="275">
        <v>0</v>
      </c>
      <c r="AG561" s="275">
        <v>0</v>
      </c>
      <c r="AL561" s="274">
        <v>0</v>
      </c>
      <c r="AM561" s="275">
        <v>2114</v>
      </c>
      <c r="AO561" s="274" t="s">
        <v>3424</v>
      </c>
      <c r="AP561" s="274" t="s">
        <v>1968</v>
      </c>
      <c r="AQ561" s="275">
        <v>0</v>
      </c>
      <c r="AR561" s="275">
        <v>0</v>
      </c>
      <c r="AS561" s="274" t="s">
        <v>1969</v>
      </c>
      <c r="AW561" s="277">
        <v>0</v>
      </c>
      <c r="AZ561" s="274" t="s">
        <v>2668</v>
      </c>
      <c r="BA561" s="274" t="s">
        <v>2669</v>
      </c>
      <c r="BD561" s="274" t="s">
        <v>2700</v>
      </c>
      <c r="BE561" s="274" t="s">
        <v>2685</v>
      </c>
      <c r="BF561" s="274" t="s">
        <v>2702</v>
      </c>
      <c r="BH561" s="274" t="s">
        <v>1968</v>
      </c>
      <c r="BL561" s="277">
        <v>0</v>
      </c>
      <c r="BN561" s="274" t="s">
        <v>2933</v>
      </c>
      <c r="BW561" s="274">
        <v>87083</v>
      </c>
      <c r="BX561" s="274" t="s">
        <v>3971</v>
      </c>
      <c r="BY561" s="274" t="s">
        <v>1968</v>
      </c>
      <c r="CA561" s="274">
        <v>4103581</v>
      </c>
      <c r="CC561" s="274" t="s">
        <v>1968</v>
      </c>
      <c r="CE561" s="274" t="s">
        <v>1968</v>
      </c>
      <c r="CF561" s="274" t="s">
        <v>2706</v>
      </c>
      <c r="CG561" s="274" t="s">
        <v>1968</v>
      </c>
      <c r="CI561" s="274" t="s">
        <v>1968</v>
      </c>
      <c r="CN561" s="274">
        <v>0</v>
      </c>
      <c r="CO561" s="274" t="s">
        <v>1968</v>
      </c>
      <c r="CP561" s="274" t="s">
        <v>2756</v>
      </c>
      <c r="CS561" s="274" t="s">
        <v>3895</v>
      </c>
      <c r="CT561" s="275">
        <v>0</v>
      </c>
      <c r="CU561" s="274" t="s">
        <v>1968</v>
      </c>
      <c r="CV561" s="275">
        <v>0</v>
      </c>
      <c r="CY561" s="274" t="s">
        <v>2801</v>
      </c>
      <c r="CZ561" s="274">
        <v>681429</v>
      </c>
      <c r="DA561" s="274">
        <v>6214648</v>
      </c>
      <c r="DB561" s="274" t="s">
        <v>2666</v>
      </c>
      <c r="DC561" s="275">
        <v>235.4</v>
      </c>
      <c r="DG561" s="274">
        <v>0</v>
      </c>
      <c r="DI561" s="274">
        <v>0</v>
      </c>
      <c r="DK561" s="279">
        <v>41344</v>
      </c>
      <c r="DL561" s="279">
        <v>41389</v>
      </c>
      <c r="DN561" s="274" t="s">
        <v>2689</v>
      </c>
      <c r="DO561" s="274" t="s">
        <v>2689</v>
      </c>
      <c r="DR561" s="278">
        <v>0</v>
      </c>
    </row>
    <row r="562" spans="1:122" x14ac:dyDescent="0.25">
      <c r="A562" s="283">
        <v>107695</v>
      </c>
      <c r="B562" s="274">
        <v>100451</v>
      </c>
      <c r="E562" s="274" t="s">
        <v>2801</v>
      </c>
      <c r="F562" s="274" t="s">
        <v>2663</v>
      </c>
      <c r="G562" s="274">
        <v>108578</v>
      </c>
      <c r="H562" s="274">
        <v>107695</v>
      </c>
      <c r="I562" s="274">
        <v>0</v>
      </c>
      <c r="K562" s="275">
        <v>0</v>
      </c>
      <c r="L562" s="274">
        <v>0</v>
      </c>
      <c r="N562" s="275">
        <v>0</v>
      </c>
      <c r="P562" s="274" t="s">
        <v>1969</v>
      </c>
      <c r="Q562" s="274" t="s">
        <v>3972</v>
      </c>
      <c r="AE562" s="279">
        <v>41352</v>
      </c>
      <c r="AF562" s="275">
        <v>0</v>
      </c>
      <c r="AG562" s="275">
        <v>0</v>
      </c>
      <c r="AL562" s="274">
        <v>0</v>
      </c>
      <c r="AM562" s="275">
        <v>2152</v>
      </c>
      <c r="AO562" s="274" t="s">
        <v>2961</v>
      </c>
      <c r="AP562" s="274" t="s">
        <v>1968</v>
      </c>
      <c r="AQ562" s="275">
        <v>0</v>
      </c>
      <c r="AR562" s="275">
        <v>0</v>
      </c>
      <c r="AS562" s="274" t="s">
        <v>1969</v>
      </c>
      <c r="AW562" s="277">
        <v>0</v>
      </c>
      <c r="AZ562" s="274" t="s">
        <v>2668</v>
      </c>
      <c r="BA562" s="274" t="s">
        <v>2669</v>
      </c>
      <c r="BD562" s="274" t="s">
        <v>2692</v>
      </c>
      <c r="BE562" s="274" t="s">
        <v>2932</v>
      </c>
      <c r="BF562" s="274" t="s">
        <v>2774</v>
      </c>
      <c r="BH562" s="274" t="s">
        <v>1968</v>
      </c>
      <c r="BL562" s="277">
        <v>0</v>
      </c>
      <c r="BN562" s="274" t="s">
        <v>2933</v>
      </c>
      <c r="BV562" s="274" t="s">
        <v>2759</v>
      </c>
      <c r="BW562" s="274">
        <v>77531</v>
      </c>
      <c r="BX562" s="274" t="s">
        <v>2971</v>
      </c>
      <c r="BY562" s="274" t="s">
        <v>1968</v>
      </c>
      <c r="CA562" s="274">
        <v>0</v>
      </c>
      <c r="CC562" s="274" t="s">
        <v>1968</v>
      </c>
      <c r="CE562" s="274" t="s">
        <v>1968</v>
      </c>
      <c r="CF562" s="274" t="s">
        <v>2706</v>
      </c>
      <c r="CG562" s="274" t="s">
        <v>1968</v>
      </c>
      <c r="CI562" s="274" t="s">
        <v>1968</v>
      </c>
      <c r="CN562" s="274">
        <v>0</v>
      </c>
      <c r="CO562" s="274" t="s">
        <v>1968</v>
      </c>
      <c r="CT562" s="275">
        <v>0</v>
      </c>
      <c r="CU562" s="274" t="s">
        <v>1968</v>
      </c>
      <c r="CV562" s="275">
        <v>0</v>
      </c>
      <c r="CY562" s="274" t="s">
        <v>2801</v>
      </c>
      <c r="CZ562" s="274">
        <v>643083</v>
      </c>
      <c r="DA562" s="274">
        <v>6198578</v>
      </c>
      <c r="DB562" s="274" t="s">
        <v>2666</v>
      </c>
      <c r="DC562" s="275">
        <v>0</v>
      </c>
      <c r="DG562" s="274">
        <v>0</v>
      </c>
      <c r="DI562" s="274">
        <v>0</v>
      </c>
      <c r="DK562" s="279">
        <v>41352</v>
      </c>
      <c r="DL562" s="279">
        <v>41389</v>
      </c>
      <c r="DN562" s="274" t="s">
        <v>2689</v>
      </c>
      <c r="DO562" s="274" t="s">
        <v>2689</v>
      </c>
      <c r="DR562" s="278">
        <v>0</v>
      </c>
    </row>
    <row r="563" spans="1:122" x14ac:dyDescent="0.25">
      <c r="A563" s="283">
        <v>107685</v>
      </c>
      <c r="B563" s="274">
        <v>100921</v>
      </c>
      <c r="E563" s="274" t="s">
        <v>2801</v>
      </c>
      <c r="F563" s="274" t="s">
        <v>2663</v>
      </c>
      <c r="G563" s="274">
        <v>108568</v>
      </c>
      <c r="H563" s="274">
        <v>107685</v>
      </c>
      <c r="I563" s="274">
        <v>0</v>
      </c>
      <c r="K563" s="275">
        <v>0</v>
      </c>
      <c r="L563" s="274">
        <v>0</v>
      </c>
      <c r="N563" s="275">
        <v>0</v>
      </c>
      <c r="Q563" s="274" t="s">
        <v>3973</v>
      </c>
      <c r="AE563" s="279">
        <v>41351</v>
      </c>
      <c r="AF563" s="275">
        <v>0</v>
      </c>
      <c r="AG563" s="275">
        <v>0</v>
      </c>
      <c r="AL563" s="274">
        <v>0</v>
      </c>
      <c r="AM563" s="275">
        <v>2768</v>
      </c>
      <c r="AO563" s="274" t="s">
        <v>3424</v>
      </c>
      <c r="AP563" s="274" t="s">
        <v>1968</v>
      </c>
      <c r="AQ563" s="275">
        <v>0</v>
      </c>
      <c r="AR563" s="275">
        <v>0</v>
      </c>
      <c r="AS563" s="274" t="s">
        <v>1968</v>
      </c>
      <c r="AW563" s="277">
        <v>0</v>
      </c>
      <c r="AZ563" s="274" t="s">
        <v>2668</v>
      </c>
      <c r="BA563" s="274" t="s">
        <v>2669</v>
      </c>
      <c r="BE563" s="274" t="s">
        <v>2728</v>
      </c>
      <c r="BF563" s="274" t="s">
        <v>2752</v>
      </c>
      <c r="BH563" s="274" t="s">
        <v>1968</v>
      </c>
      <c r="BL563" s="277">
        <v>0</v>
      </c>
      <c r="BW563" s="274">
        <v>81932</v>
      </c>
      <c r="BX563" s="274" t="s">
        <v>3438</v>
      </c>
      <c r="BY563" s="274" t="s">
        <v>1968</v>
      </c>
      <c r="CA563" s="274">
        <v>14161133</v>
      </c>
      <c r="CC563" s="274" t="s">
        <v>1968</v>
      </c>
      <c r="CE563" s="274" t="s">
        <v>1968</v>
      </c>
      <c r="CG563" s="274" t="s">
        <v>1968</v>
      </c>
      <c r="CI563" s="274" t="s">
        <v>1968</v>
      </c>
      <c r="CN563" s="274">
        <v>0</v>
      </c>
      <c r="CO563" s="274" t="s">
        <v>1968</v>
      </c>
      <c r="CT563" s="275">
        <v>0</v>
      </c>
      <c r="CU563" s="274" t="s">
        <v>1968</v>
      </c>
      <c r="CV563" s="275">
        <v>0</v>
      </c>
      <c r="CY563" s="274" t="s">
        <v>2801</v>
      </c>
      <c r="CZ563" s="274">
        <v>679571</v>
      </c>
      <c r="DA563" s="274">
        <v>6156255</v>
      </c>
      <c r="DB563" s="274" t="s">
        <v>2666</v>
      </c>
      <c r="DC563" s="275">
        <v>113.6</v>
      </c>
      <c r="DG563" s="274">
        <v>12103</v>
      </c>
      <c r="DH563" s="274" t="s">
        <v>3439</v>
      </c>
      <c r="DI563" s="274">
        <v>0</v>
      </c>
      <c r="DK563" s="279">
        <v>41351</v>
      </c>
      <c r="DL563" s="279">
        <v>41389</v>
      </c>
      <c r="DN563" s="274" t="s">
        <v>2689</v>
      </c>
      <c r="DO563" s="274" t="s">
        <v>2689</v>
      </c>
      <c r="DR563" s="278">
        <v>0</v>
      </c>
    </row>
    <row r="564" spans="1:122" x14ac:dyDescent="0.25">
      <c r="A564" s="283">
        <v>106687</v>
      </c>
      <c r="B564" s="274">
        <v>101397</v>
      </c>
      <c r="C564" s="274" t="s">
        <v>1395</v>
      </c>
      <c r="D564" s="279">
        <v>41143</v>
      </c>
      <c r="E564" s="274" t="s">
        <v>2801</v>
      </c>
      <c r="F564" s="274" t="s">
        <v>2663</v>
      </c>
      <c r="G564" s="274">
        <v>107569</v>
      </c>
      <c r="H564" s="274">
        <v>106687</v>
      </c>
      <c r="I564" s="274">
        <v>0</v>
      </c>
      <c r="K564" s="275">
        <v>0</v>
      </c>
      <c r="L564" s="274">
        <v>0</v>
      </c>
      <c r="N564" s="275">
        <v>210</v>
      </c>
      <c r="P564" s="274" t="s">
        <v>1968</v>
      </c>
      <c r="S564" s="279">
        <v>41145</v>
      </c>
      <c r="V564" s="274" t="s">
        <v>3974</v>
      </c>
      <c r="W564" s="274" t="s">
        <v>3975</v>
      </c>
      <c r="AC564" s="274" t="s">
        <v>2811</v>
      </c>
      <c r="AE564" s="279">
        <v>41183</v>
      </c>
      <c r="AF564" s="275">
        <v>209</v>
      </c>
      <c r="AG564" s="275">
        <v>0</v>
      </c>
      <c r="AJ564" s="274" t="s">
        <v>2885</v>
      </c>
      <c r="AK564" s="274" t="s">
        <v>2886</v>
      </c>
      <c r="AL564" s="274">
        <v>0</v>
      </c>
      <c r="AM564" s="275">
        <v>0</v>
      </c>
      <c r="AQ564" s="275">
        <v>0</v>
      </c>
      <c r="AR564" s="275">
        <v>0</v>
      </c>
      <c r="AW564" s="277">
        <v>55.913559999999997</v>
      </c>
      <c r="BL564" s="277">
        <v>120.53137</v>
      </c>
      <c r="BW564" s="274">
        <v>86131</v>
      </c>
      <c r="BX564" s="274" t="s">
        <v>3976</v>
      </c>
      <c r="BZ564" s="274" t="s">
        <v>3977</v>
      </c>
      <c r="CA564" s="274">
        <v>0</v>
      </c>
      <c r="CB564" s="274" t="s">
        <v>2811</v>
      </c>
      <c r="CN564" s="274">
        <v>0</v>
      </c>
      <c r="CP564" s="274" t="s">
        <v>3062</v>
      </c>
      <c r="CS564" s="274" t="s">
        <v>3978</v>
      </c>
      <c r="CT564" s="275">
        <v>15</v>
      </c>
      <c r="CV564" s="275">
        <v>1.5</v>
      </c>
      <c r="CW564" s="274" t="s">
        <v>2714</v>
      </c>
      <c r="CY564" s="274" t="s">
        <v>2801</v>
      </c>
      <c r="CZ564" s="274">
        <v>654289</v>
      </c>
      <c r="DA564" s="274">
        <v>6199213</v>
      </c>
      <c r="DC564" s="275">
        <v>64</v>
      </c>
      <c r="DG564" s="274">
        <v>12181</v>
      </c>
      <c r="DH564" s="274" t="s">
        <v>2880</v>
      </c>
      <c r="DI564" s="274">
        <v>0</v>
      </c>
      <c r="DJ564" s="274" t="s">
        <v>2677</v>
      </c>
      <c r="DK564" s="279">
        <v>41183</v>
      </c>
      <c r="DL564" s="279">
        <v>41246</v>
      </c>
      <c r="DM564" s="274" t="s">
        <v>3979</v>
      </c>
      <c r="DN564" s="274" t="s">
        <v>2860</v>
      </c>
      <c r="DO564" s="274" t="s">
        <v>2689</v>
      </c>
      <c r="DP564" s="274" t="s">
        <v>2733</v>
      </c>
      <c r="DQ564" s="274" t="s">
        <v>2734</v>
      </c>
      <c r="DR564" s="278">
        <v>80</v>
      </c>
    </row>
    <row r="565" spans="1:122" x14ac:dyDescent="0.25">
      <c r="A565" s="283">
        <v>106688</v>
      </c>
      <c r="B565" s="274">
        <v>101398</v>
      </c>
      <c r="C565" s="274" t="s">
        <v>1395</v>
      </c>
      <c r="D565" s="279">
        <v>41141</v>
      </c>
      <c r="E565" s="274" t="s">
        <v>2801</v>
      </c>
      <c r="F565" s="274" t="s">
        <v>2663</v>
      </c>
      <c r="G565" s="274">
        <v>107570</v>
      </c>
      <c r="H565" s="274">
        <v>106688</v>
      </c>
      <c r="I565" s="274">
        <v>0</v>
      </c>
      <c r="K565" s="275">
        <v>0</v>
      </c>
      <c r="L565" s="274">
        <v>0</v>
      </c>
      <c r="N565" s="275">
        <v>230</v>
      </c>
      <c r="P565" s="274" t="s">
        <v>1969</v>
      </c>
      <c r="S565" s="279">
        <v>41143</v>
      </c>
      <c r="V565" s="274" t="s">
        <v>3974</v>
      </c>
      <c r="W565" s="274" t="s">
        <v>3975</v>
      </c>
      <c r="AC565" s="274" t="s">
        <v>2811</v>
      </c>
      <c r="AE565" s="279">
        <v>41183</v>
      </c>
      <c r="AF565" s="275">
        <v>290</v>
      </c>
      <c r="AG565" s="275">
        <v>0</v>
      </c>
      <c r="AJ565" s="274" t="s">
        <v>2885</v>
      </c>
      <c r="AK565" s="274" t="s">
        <v>2886</v>
      </c>
      <c r="AL565" s="274">
        <v>0</v>
      </c>
      <c r="AM565" s="275">
        <v>0</v>
      </c>
      <c r="AQ565" s="275">
        <v>0</v>
      </c>
      <c r="AR565" s="275">
        <v>0</v>
      </c>
      <c r="AW565" s="277">
        <v>55.913469999999997</v>
      </c>
      <c r="BL565" s="277">
        <v>120.53158999999999</v>
      </c>
      <c r="BW565" s="274">
        <v>86132</v>
      </c>
      <c r="BX565" s="274" t="s">
        <v>3976</v>
      </c>
      <c r="BZ565" s="274" t="s">
        <v>3977</v>
      </c>
      <c r="CA565" s="274">
        <v>0</v>
      </c>
      <c r="CB565" s="274" t="s">
        <v>2811</v>
      </c>
      <c r="CN565" s="274">
        <v>0</v>
      </c>
      <c r="CP565" s="274" t="s">
        <v>3062</v>
      </c>
      <c r="CS565" s="274" t="s">
        <v>3978</v>
      </c>
      <c r="CT565" s="275">
        <v>15</v>
      </c>
      <c r="CV565" s="275">
        <v>1.5</v>
      </c>
      <c r="CW565" s="274" t="s">
        <v>2714</v>
      </c>
      <c r="CY565" s="274" t="s">
        <v>2801</v>
      </c>
      <c r="CZ565" s="274">
        <v>654275</v>
      </c>
      <c r="DA565" s="274">
        <v>6199202</v>
      </c>
      <c r="DC565" s="275">
        <v>64.7</v>
      </c>
      <c r="DG565" s="274">
        <v>12186</v>
      </c>
      <c r="DH565" s="274" t="s">
        <v>2880</v>
      </c>
      <c r="DI565" s="274">
        <v>0</v>
      </c>
      <c r="DJ565" s="274" t="s">
        <v>2677</v>
      </c>
      <c r="DK565" s="279">
        <v>41183</v>
      </c>
      <c r="DL565" s="279">
        <v>41246</v>
      </c>
      <c r="DM565" s="274" t="s">
        <v>3980</v>
      </c>
      <c r="DN565" s="274" t="s">
        <v>2860</v>
      </c>
      <c r="DO565" s="274" t="s">
        <v>2689</v>
      </c>
      <c r="DP565" s="274" t="s">
        <v>2733</v>
      </c>
      <c r="DQ565" s="274" t="s">
        <v>2734</v>
      </c>
      <c r="DR565" s="278">
        <v>88</v>
      </c>
    </row>
    <row r="566" spans="1:122" x14ac:dyDescent="0.25">
      <c r="A566" s="283">
        <v>107697</v>
      </c>
      <c r="B566" s="274">
        <v>101645</v>
      </c>
      <c r="D566" s="279">
        <v>38718</v>
      </c>
      <c r="E566" s="274" t="s">
        <v>2801</v>
      </c>
      <c r="F566" s="274" t="s">
        <v>2663</v>
      </c>
      <c r="G566" s="274">
        <v>108580</v>
      </c>
      <c r="H566" s="274">
        <v>107697</v>
      </c>
      <c r="I566" s="274">
        <v>0</v>
      </c>
      <c r="K566" s="275">
        <v>0</v>
      </c>
      <c r="L566" s="274">
        <v>8246</v>
      </c>
      <c r="M566" s="274" t="s">
        <v>1616</v>
      </c>
      <c r="N566" s="275">
        <v>0</v>
      </c>
      <c r="P566" s="274" t="s">
        <v>1969</v>
      </c>
      <c r="Q566" s="274" t="s">
        <v>3981</v>
      </c>
      <c r="AE566" s="279">
        <v>41352</v>
      </c>
      <c r="AF566" s="275">
        <v>140</v>
      </c>
      <c r="AG566" s="275">
        <v>0</v>
      </c>
      <c r="AL566" s="274">
        <v>0</v>
      </c>
      <c r="AM566" s="275">
        <v>2453</v>
      </c>
      <c r="AO566" s="274" t="s">
        <v>2961</v>
      </c>
      <c r="AP566" s="274" t="s">
        <v>1968</v>
      </c>
      <c r="AQ566" s="275">
        <v>0</v>
      </c>
      <c r="AR566" s="275">
        <v>0</v>
      </c>
      <c r="AS566" s="274" t="s">
        <v>1969</v>
      </c>
      <c r="AW566" s="277">
        <v>0</v>
      </c>
      <c r="AZ566" s="274" t="s">
        <v>2668</v>
      </c>
      <c r="BA566" s="274" t="s">
        <v>2669</v>
      </c>
      <c r="BD566" s="274" t="s">
        <v>2728</v>
      </c>
      <c r="BE566" s="274" t="s">
        <v>2719</v>
      </c>
      <c r="BF566" s="274" t="s">
        <v>2672</v>
      </c>
      <c r="BH566" s="274" t="s">
        <v>1968</v>
      </c>
      <c r="BL566" s="277">
        <v>0</v>
      </c>
      <c r="BN566" s="274" t="s">
        <v>2933</v>
      </c>
      <c r="BW566" s="274">
        <v>3077</v>
      </c>
      <c r="BX566" s="274" t="s">
        <v>3649</v>
      </c>
      <c r="BY566" s="274" t="s">
        <v>1968</v>
      </c>
      <c r="CA566" s="274">
        <v>14553546</v>
      </c>
      <c r="CC566" s="274" t="s">
        <v>1968</v>
      </c>
      <c r="CE566" s="274" t="s">
        <v>1968</v>
      </c>
      <c r="CF566" s="274" t="s">
        <v>2749</v>
      </c>
      <c r="CG566" s="274" t="s">
        <v>1968</v>
      </c>
      <c r="CI566" s="274" t="s">
        <v>1968</v>
      </c>
      <c r="CN566" s="274">
        <v>0</v>
      </c>
      <c r="CO566" s="274" t="s">
        <v>1968</v>
      </c>
      <c r="CP566" s="274" t="s">
        <v>2836</v>
      </c>
      <c r="CS566" s="274" t="s">
        <v>3713</v>
      </c>
      <c r="CT566" s="275">
        <v>0</v>
      </c>
      <c r="CU566" s="274" t="s">
        <v>1968</v>
      </c>
      <c r="CV566" s="275">
        <v>0</v>
      </c>
      <c r="CY566" s="274" t="s">
        <v>2801</v>
      </c>
      <c r="CZ566" s="274">
        <v>637990</v>
      </c>
      <c r="DA566" s="274">
        <v>6187062</v>
      </c>
      <c r="DB566" s="274" t="s">
        <v>2666</v>
      </c>
      <c r="DC566" s="275">
        <v>0.9</v>
      </c>
      <c r="DG566" s="274">
        <v>0</v>
      </c>
      <c r="DH566" s="274" t="s">
        <v>3982</v>
      </c>
      <c r="DI566" s="274">
        <v>0</v>
      </c>
      <c r="DK566" s="279">
        <v>41352</v>
      </c>
      <c r="DL566" s="279">
        <v>41389</v>
      </c>
      <c r="DN566" s="274" t="s">
        <v>2689</v>
      </c>
      <c r="DO566" s="274" t="s">
        <v>2689</v>
      </c>
      <c r="DR566" s="278">
        <v>0</v>
      </c>
    </row>
    <row r="567" spans="1:122" x14ac:dyDescent="0.25">
      <c r="A567" s="283">
        <v>107659</v>
      </c>
      <c r="B567" s="274">
        <v>101747</v>
      </c>
      <c r="E567" s="274" t="s">
        <v>2801</v>
      </c>
      <c r="F567" s="274" t="s">
        <v>2663</v>
      </c>
      <c r="G567" s="274">
        <v>108542</v>
      </c>
      <c r="H567" s="274">
        <v>107659</v>
      </c>
      <c r="I567" s="274">
        <v>0</v>
      </c>
      <c r="K567" s="275">
        <v>0</v>
      </c>
      <c r="L567" s="274">
        <v>8126</v>
      </c>
      <c r="M567" s="274" t="s">
        <v>1586</v>
      </c>
      <c r="N567" s="275">
        <v>0</v>
      </c>
      <c r="P567" s="274" t="s">
        <v>1969</v>
      </c>
      <c r="Q567" s="274" t="s">
        <v>3983</v>
      </c>
      <c r="AE567" s="279">
        <v>41345</v>
      </c>
      <c r="AF567" s="275">
        <v>0</v>
      </c>
      <c r="AG567" s="275">
        <v>0</v>
      </c>
      <c r="AL567" s="274">
        <v>0</v>
      </c>
      <c r="AM567" s="275">
        <v>2376</v>
      </c>
      <c r="AO567" s="274" t="s">
        <v>3597</v>
      </c>
      <c r="AP567" s="274" t="s">
        <v>1968</v>
      </c>
      <c r="AQ567" s="275">
        <v>0</v>
      </c>
      <c r="AR567" s="275">
        <v>0</v>
      </c>
      <c r="AS567" s="274" t="s">
        <v>1969</v>
      </c>
      <c r="AW567" s="277">
        <v>0</v>
      </c>
      <c r="AZ567" s="274" t="s">
        <v>2668</v>
      </c>
      <c r="BA567" s="274" t="s">
        <v>2669</v>
      </c>
      <c r="BD567" s="274" t="s">
        <v>2728</v>
      </c>
      <c r="BE567" s="274" t="s">
        <v>2704</v>
      </c>
      <c r="BF567" s="274" t="s">
        <v>2672</v>
      </c>
      <c r="BH567" s="274" t="s">
        <v>1968</v>
      </c>
      <c r="BL567" s="277">
        <v>0</v>
      </c>
      <c r="BN567" s="274" t="s">
        <v>2933</v>
      </c>
      <c r="BW567" s="274">
        <v>87088</v>
      </c>
      <c r="BX567" s="274" t="s">
        <v>3984</v>
      </c>
      <c r="BY567" s="274" t="s">
        <v>1968</v>
      </c>
      <c r="CA567" s="274">
        <v>14566109</v>
      </c>
      <c r="CC567" s="274" t="s">
        <v>1968</v>
      </c>
      <c r="CE567" s="274" t="s">
        <v>1968</v>
      </c>
      <c r="CF567" s="274" t="s">
        <v>2706</v>
      </c>
      <c r="CG567" s="274" t="s">
        <v>1968</v>
      </c>
      <c r="CI567" s="274" t="s">
        <v>1968</v>
      </c>
      <c r="CN567" s="274">
        <v>0</v>
      </c>
      <c r="CO567" s="274" t="s">
        <v>1968</v>
      </c>
      <c r="CP567" s="274" t="s">
        <v>2713</v>
      </c>
      <c r="CS567" s="274" t="s">
        <v>3985</v>
      </c>
      <c r="CT567" s="275">
        <v>0</v>
      </c>
      <c r="CU567" s="274" t="s">
        <v>1968</v>
      </c>
      <c r="CV567" s="275">
        <v>0</v>
      </c>
      <c r="CY567" s="274" t="s">
        <v>2801</v>
      </c>
      <c r="CZ567" s="274">
        <v>633692</v>
      </c>
      <c r="DA567" s="274">
        <v>6178808</v>
      </c>
      <c r="DB567" s="274" t="s">
        <v>2666</v>
      </c>
      <c r="DC567" s="275">
        <v>66.7</v>
      </c>
      <c r="DG567" s="274">
        <v>0</v>
      </c>
      <c r="DI567" s="274">
        <v>0</v>
      </c>
      <c r="DK567" s="279">
        <v>41345</v>
      </c>
      <c r="DL567" s="279">
        <v>41389</v>
      </c>
      <c r="DN567" s="274" t="s">
        <v>2689</v>
      </c>
      <c r="DO567" s="274" t="s">
        <v>2689</v>
      </c>
      <c r="DR567" s="278">
        <v>0</v>
      </c>
    </row>
    <row r="568" spans="1:122" x14ac:dyDescent="0.25">
      <c r="A568" s="283">
        <v>104711</v>
      </c>
      <c r="B568" s="274">
        <v>102351</v>
      </c>
      <c r="C568" s="274" t="s">
        <v>1718</v>
      </c>
      <c r="D568" s="279">
        <v>40874</v>
      </c>
      <c r="E568" s="274" t="s">
        <v>2801</v>
      </c>
      <c r="F568" s="274" t="s">
        <v>2663</v>
      </c>
      <c r="G568" s="274">
        <v>105593</v>
      </c>
      <c r="H568" s="274">
        <v>104711</v>
      </c>
      <c r="I568" s="274">
        <v>420</v>
      </c>
      <c r="J568" s="274" t="s">
        <v>1966</v>
      </c>
      <c r="K568" s="275">
        <v>0</v>
      </c>
      <c r="L568" s="274">
        <v>12065</v>
      </c>
      <c r="M568" s="274" t="s">
        <v>1875</v>
      </c>
      <c r="N568" s="275">
        <v>60</v>
      </c>
      <c r="Q568" s="274" t="s">
        <v>3986</v>
      </c>
      <c r="S568" s="279">
        <v>40874</v>
      </c>
      <c r="AC568" s="274" t="s">
        <v>2802</v>
      </c>
      <c r="AE568" s="279">
        <v>40897</v>
      </c>
      <c r="AF568" s="275">
        <v>160</v>
      </c>
      <c r="AG568" s="275">
        <v>0</v>
      </c>
      <c r="AI568" s="274" t="s">
        <v>2671</v>
      </c>
      <c r="AJ568" s="274" t="s">
        <v>2690</v>
      </c>
      <c r="AK568" s="274" t="s">
        <v>2691</v>
      </c>
      <c r="AL568" s="274">
        <v>0</v>
      </c>
      <c r="AM568" s="275">
        <v>0</v>
      </c>
      <c r="AP568" s="274" t="s">
        <v>1968</v>
      </c>
      <c r="AQ568" s="275">
        <v>0</v>
      </c>
      <c r="AR568" s="275">
        <v>0</v>
      </c>
      <c r="AS568" s="274" t="s">
        <v>1969</v>
      </c>
      <c r="AW568" s="277">
        <v>0</v>
      </c>
      <c r="AZ568" s="274" t="s">
        <v>2668</v>
      </c>
      <c r="BA568" s="274" t="s">
        <v>2669</v>
      </c>
      <c r="BH568" s="274" t="s">
        <v>1969</v>
      </c>
      <c r="BI568" s="274" t="s">
        <v>2803</v>
      </c>
      <c r="BL568" s="277">
        <v>0</v>
      </c>
      <c r="BO568" s="274" t="s">
        <v>2974</v>
      </c>
      <c r="BW568" s="274">
        <v>24442</v>
      </c>
      <c r="BX568" s="274" t="s">
        <v>2975</v>
      </c>
      <c r="BY568" s="274" t="s">
        <v>1969</v>
      </c>
      <c r="BZ568" s="274" t="s">
        <v>2878</v>
      </c>
      <c r="CA568" s="274">
        <v>0</v>
      </c>
      <c r="CC568" s="274" t="s">
        <v>1968</v>
      </c>
      <c r="CE568" s="274" t="s">
        <v>1968</v>
      </c>
      <c r="CG568" s="274" t="s">
        <v>1968</v>
      </c>
      <c r="CI568" s="274" t="s">
        <v>1968</v>
      </c>
      <c r="CN568" s="274">
        <v>1</v>
      </c>
      <c r="CO568" s="274" t="s">
        <v>1968</v>
      </c>
      <c r="CT568" s="275">
        <v>18</v>
      </c>
      <c r="CU568" s="274" t="s">
        <v>1969</v>
      </c>
      <c r="CV568" s="275">
        <v>0</v>
      </c>
      <c r="CY568" s="274" t="s">
        <v>2801</v>
      </c>
      <c r="CZ568" s="274">
        <v>664182</v>
      </c>
      <c r="DA568" s="274">
        <v>6187977</v>
      </c>
      <c r="DB568" s="274" t="s">
        <v>2666</v>
      </c>
      <c r="DC568" s="275">
        <v>60</v>
      </c>
      <c r="DG568" s="274">
        <v>31675</v>
      </c>
      <c r="DH568" s="274" t="s">
        <v>3987</v>
      </c>
      <c r="DI568" s="274">
        <v>0</v>
      </c>
      <c r="DJ568" s="274" t="s">
        <v>2978</v>
      </c>
      <c r="DK568" s="279">
        <v>40897</v>
      </c>
      <c r="DL568" s="279">
        <v>41393</v>
      </c>
      <c r="DM568" s="274" t="s">
        <v>2979</v>
      </c>
      <c r="DN568" s="274" t="s">
        <v>2689</v>
      </c>
      <c r="DO568" s="274" t="s">
        <v>2689</v>
      </c>
      <c r="DP568" s="274" t="s">
        <v>2733</v>
      </c>
      <c r="DQ568" s="274" t="s">
        <v>2734</v>
      </c>
      <c r="DR568" s="278">
        <v>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Study area wells</vt:lpstr>
      <vt:lpstr>Lithology comparison</vt:lpstr>
      <vt:lpstr>WQ data for plots</vt:lpstr>
      <vt:lpstr>Well Survey WQ Data</vt:lpstr>
      <vt:lpstr>WQ Info from Dirk</vt:lpstr>
      <vt:lpstr>Conductivity-TDS correletion</vt:lpstr>
      <vt:lpstr>GPS Master</vt:lpstr>
      <vt:lpstr>StudyAreaWellsDatabase</vt:lpstr>
      <vt:lpstr>StudyAreaWellsDatabase!Database</vt:lpstr>
      <vt:lpstr>'WQ data for plots'!Database</vt:lpstr>
      <vt:lpstr>Database</vt:lpstr>
    </vt:vector>
  </TitlesOfParts>
  <Company>Environmental Insite LLC</Company>
  <LinksUpToDate>false</LinksUpToDate>
  <SharedDoc>false</SharedDoc>
  <HyperlinkBase>www.enviroinsite.com</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Environmental Insite data file</dc:title>
  <dc:creator>Baye, Andarge FLNR:EX</dc:creator>
  <cp:lastModifiedBy>Baye, Andarge ENV:EX</cp:lastModifiedBy>
  <dcterms:created xsi:type="dcterms:W3CDTF">2003-06-24T20:37:56Z</dcterms:created>
  <dcterms:modified xsi:type="dcterms:W3CDTF">2017-02-01T17:03:20Z</dcterms:modified>
</cp:coreProperties>
</file>